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SIRENIA TRABAJO 2020\Informes Trimestrales 2020\Enero-diciembre\Pidiregas\"/>
    </mc:Choice>
  </mc:AlternateContent>
  <xr:revisionPtr revIDLastSave="0" documentId="13_ncr:1_{CBA40813-1503-487C-9BD0-21D23C4705D7}" xr6:coauthVersionLast="46" xr6:coauthVersionMax="46" xr10:uidLastSave="{00000000-0000-0000-0000-000000000000}"/>
  <bookViews>
    <workbookView xWindow="-120" yWindow="-120" windowWidth="25440" windowHeight="15390" tabRatio="610" xr2:uid="{7C47DA3E-282F-416E-A6F6-CDC99114AA7C}"/>
  </bookViews>
  <sheets>
    <sheet name="Avance Fin Fís" sheetId="1" r:id="rId1"/>
    <sheet name="FN Inv Dir Ope" sheetId="2" r:id="rId2"/>
    <sheet name="FN Inv Con Oper" sheetId="3" r:id="rId3"/>
    <sheet name="Comp Inv Dir Oper" sheetId="4" r:id="rId4"/>
    <sheet name="Comp Inv Dir Cost Tot" sheetId="5" r:id="rId5"/>
    <sheet name="VPN Inv Fin Dir" sheetId="6" r:id="rId6"/>
    <sheet name="VPN Inv Fin Con"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'Avance Fin Fís'!$C$17:$O$82</definedName>
    <definedName name="_xlnm._FilterDatabase" localSheetId="4" hidden="1">'Comp Inv Dir Cost Tot'!$A$15:$L$246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2">'[2]Tipos de Cambio'!$C$4</definedName>
    <definedName name="_TDC2001" localSheetId="6">'[3]Tipos de Cambio'!$C$4</definedName>
    <definedName name="_TDC2001" localSheetId="5">'[3]Tipos de Cambio'!$C$4</definedName>
    <definedName name="_TDC2001">'[4]Tipos de Cambio'!$C$4</definedName>
    <definedName name="_tdc20012" localSheetId="2">'[2]Tipos de Cambio'!$C$4</definedName>
    <definedName name="_tdc20012">'[4]Tipos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 localSheetId="4">#REF!</definedName>
    <definedName name="Acum_2014_Directa" localSheetId="3">#REF!</definedName>
    <definedName name="Acum_2014_Directa">'[6]AFF Dólares'!#REF!</definedName>
    <definedName name="Acum_2014_Total">#REF!</definedName>
    <definedName name="Acum_2016_Total" localSheetId="4">#REF!</definedName>
    <definedName name="Acum_2016_Total" localSheetId="3">#REF!</definedName>
    <definedName name="Acum_2016_Total">'[6]AFF Dólares'!#REF!</definedName>
    <definedName name="Ahorros_OP">'[7]EVA 00'!$F$14</definedName>
    <definedName name="Anyo_de_referencia">[8]Oculta!$B$8</definedName>
    <definedName name="Anyo_fin_PEM">'[7]EVA 00'!$A$54</definedName>
    <definedName name="Anyo_inicio_PEM">'[7]EVA 00'!$A$22</definedName>
    <definedName name="AREA_DE_IMPRESI">#REF!</definedName>
    <definedName name="_xlnm.Print_Area" localSheetId="4">'Comp Inv Dir Cost Tot'!$A$4:$L$315</definedName>
    <definedName name="_xlnm.Print_Area" localSheetId="3">'Comp Inv Dir Oper'!$A$4:$M$275</definedName>
    <definedName name="_xlnm.Print_Area" localSheetId="1">'FN Inv Dir Ope'!$A$4:$O$286</definedName>
    <definedName name="_xlnm.Print_Area" localSheetId="6">'VPN Inv Fin Con'!$A$4:$L$69</definedName>
    <definedName name="_xlnm.Print_Area" localSheetId="5">'VPN Inv Fin Dir'!$A$4:$L$320</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'[7]EVA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[7]PEM!$H$1</definedName>
    <definedName name="cccc">#REF!</definedName>
    <definedName name="CFLL_EVA">'[7]EVA 00'!$S$18</definedName>
    <definedName name="Clase_obra">[7]PEM!$L$1</definedName>
    <definedName name="CMAA_EVA">'[7]EVA 00'!$S$13</definedName>
    <definedName name="CMAB_EVA">'[7]EVA 00'!$S$14</definedName>
    <definedName name="CMGN_EVA">'[7]EVA 00'!$S$16</definedName>
    <definedName name="CMPE_EVA">'[7]EVA 00'!$S$15</definedName>
    <definedName name="CMPM_EVA">'[7]EVA 00'!$S$17</definedName>
    <definedName name="Col_duracion">[7]PEM!$F$1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[7]PEM!$C$1</definedName>
    <definedName name="Costo_Total_Obra">[7]PEM!$D$1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'[9]Datos Base'!$E$34</definedName>
    <definedName name="dec.fp4">'[10]datos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'[9]Datos Base'!$E$47</definedName>
    <definedName name="FEOF">[8]Oculta!$B$7</definedName>
    <definedName name="FORM">#REF!</definedName>
    <definedName name="FORMATO">#REF!</definedName>
    <definedName name="fp.1">'[11]datos base'!$E$22</definedName>
    <definedName name="fp.2">'[9]Datos Base'!$F$22</definedName>
    <definedName name="fp.4">'[9]Datos Base'!$H$22</definedName>
    <definedName name="fpr.2">'[12]datos base'!$F$23</definedName>
    <definedName name="fpr.4">'[9]Datos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 localSheetId="4">#REF!</definedName>
    <definedName name="Hasta_2015_Directa" localSheetId="3">#REF!</definedName>
    <definedName name="Hasta_2015_Directa">'[6]AFF Dólares'!#REF!</definedName>
    <definedName name="Hasta_2015_Total" localSheetId="4">#REF!</definedName>
    <definedName name="Hasta_2015_Total" localSheetId="3">#REF!</definedName>
    <definedName name="Hasta_2015_Total">'[6]AFF Dólares'!#REF!</definedName>
    <definedName name="iiiiiiiiii" localSheetId="4">#REF!</definedName>
    <definedName name="iiiiiiiiii" localSheetId="3">#REF!</definedName>
    <definedName name="iiiiiiiiii">#REF!</definedName>
    <definedName name="Imprimir_área_IM">#REF!</definedName>
    <definedName name="Inv_anyo_ref">'[7]EVA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[7]PEM!$K$1</definedName>
    <definedName name="moneda.de">'[9]Datos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[13]PEM!$C$1</definedName>
    <definedName name="nombre">'[14]datos base'!$I$2</definedName>
    <definedName name="Nombre_OP">[7]PEM!$A$1</definedName>
    <definedName name="Num_circuitos">[7]PEM!$J$1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 localSheetId="4">#REF!</definedName>
    <definedName name="pesos" localSheetId="3">#REF!</definedName>
    <definedName name="pesos">#REF!</definedName>
    <definedName name="PESOS2013">#REF!</definedName>
    <definedName name="pesssos">#REF!</definedName>
    <definedName name="piso">#REF!</definedName>
    <definedName name="PRODUCTOS" hidden="1">#REF!</definedName>
    <definedName name="rango">'[15]REPOMO 2007 4502 NOROESTE PCGA'!$B$1:$O$56,'[15]REPOMO 2007 4502 NOROESTE PCGA'!#REF!</definedName>
    <definedName name="RCA_ADC">'[5]DGBSEN 03'!#REF!</definedName>
    <definedName name="RCA_CFE">'[5]DGBSEN 03'!#REF!</definedName>
    <definedName name="RCA_LFC">'[5]DGBSEN 03'!#REF!</definedName>
    <definedName name="RCA_SEN">'[5]DGBSEN 03'!#REF!</definedName>
    <definedName name="Realizada_2015_Total" localSheetId="4">#REF!</definedName>
    <definedName name="Realizada_2015_Total" localSheetId="3">#REF!</definedName>
    <definedName name="Realizada_2015_Total">'[6]AFF Dólares'!#REF!</definedName>
    <definedName name="Realizada_Condicionada_2015">#REF!</definedName>
    <definedName name="Realizada_Directa_2015" localSheetId="4">#REF!</definedName>
    <definedName name="Realizada_Directa_2015" localSheetId="3">#REF!</definedName>
    <definedName name="Realizada_Directa_2015">'[6]AFF Dólares'!#REF!</definedName>
    <definedName name="Realizada_Total_2015" localSheetId="4">#REF!</definedName>
    <definedName name="Realizada_Total_2015" localSheetId="3">#REF!</definedName>
    <definedName name="Realizada_Total_2015">'[6]AFF Dólares'!#REF!</definedName>
    <definedName name="Region_PEM">[8]Oculta!$B$5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[7]PEM!$I$1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'[9]Datos Base'!$E$12</definedName>
    <definedName name="Tension_Obra">[7]PEM!$E$1</definedName>
    <definedName name="Tipo_const_obra">[7]PEM!$G$1</definedName>
    <definedName name="Tipo_obra">[7]PEM!$M$1</definedName>
    <definedName name="TIR">'[7]EVA 00'!$M$11</definedName>
    <definedName name="_xlnm.Print_Titles" localSheetId="4">'Comp Inv Dir Cost Tot'!$4:$13</definedName>
    <definedName name="_xlnm.Print_Titles" localSheetId="3">'Comp Inv Dir Oper'!$4:$13</definedName>
    <definedName name="_xlnm.Print_Titles" localSheetId="1">'FN Inv Dir Ope'!$4:$15</definedName>
    <definedName name="_xlnm.Print_Titles" localSheetId="6">'VPN Inv Fin Con'!$4:$11</definedName>
    <definedName name="_xlnm.Print_Titles" localSheetId="5">'VPN Inv Fin Dir'!$4:$11</definedName>
    <definedName name="Total_PEM">[7]PEM!$D$11</definedName>
    <definedName name="Total_presup">[7]PEM!$C$11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'[7]EVA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 i="7" l="1"/>
  <c r="E62" i="7"/>
  <c r="D62" i="7"/>
  <c r="G59" i="7"/>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D16" i="7"/>
  <c r="G14" i="7"/>
  <c r="E14" i="7"/>
  <c r="D14" i="7"/>
  <c r="G313" i="6"/>
  <c r="E313" i="6"/>
  <c r="D313" i="6"/>
  <c r="G301" i="6"/>
  <c r="E301" i="6"/>
  <c r="D301"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E13" i="7" l="1"/>
  <c r="D13" i="7"/>
  <c r="G13" i="7"/>
  <c r="G13" i="6"/>
  <c r="D13" i="6"/>
  <c r="E13" i="6"/>
  <c r="F13" i="5"/>
  <c r="H311" i="5"/>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F285" i="5"/>
  <c r="H284" i="5"/>
  <c r="I284" i="5" s="1"/>
  <c r="F284" i="5"/>
  <c r="H283" i="5"/>
  <c r="I283" i="5" s="1"/>
  <c r="F283" i="5"/>
  <c r="I282" i="5"/>
  <c r="H282" i="5"/>
  <c r="F282" i="5"/>
  <c r="H281" i="5"/>
  <c r="I281" i="5" s="1"/>
  <c r="F281" i="5"/>
  <c r="H280" i="5"/>
  <c r="I280" i="5" s="1"/>
  <c r="F280" i="5"/>
  <c r="H279" i="5"/>
  <c r="I279" i="5" s="1"/>
  <c r="F279" i="5"/>
  <c r="H278" i="5"/>
  <c r="I278" i="5" s="1"/>
  <c r="F278" i="5"/>
  <c r="L277" i="5"/>
  <c r="K277" i="5"/>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I248" i="5"/>
  <c r="H248" i="5"/>
  <c r="F248" i="5"/>
  <c r="H247" i="5"/>
  <c r="I247" i="5" s="1"/>
  <c r="F247" i="5"/>
  <c r="H246" i="5"/>
  <c r="I246" i="5" s="1"/>
  <c r="F246" i="5"/>
  <c r="H245" i="5"/>
  <c r="I245" i="5" s="1"/>
  <c r="F245" i="5"/>
  <c r="H244" i="5"/>
  <c r="I244" i="5" s="1"/>
  <c r="F244" i="5"/>
  <c r="H243" i="5"/>
  <c r="I243" i="5" s="1"/>
  <c r="F243" i="5"/>
  <c r="H242" i="5"/>
  <c r="I242" i="5" s="1"/>
  <c r="F242" i="5"/>
  <c r="I241" i="5"/>
  <c r="H241" i="5"/>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I160" i="5"/>
  <c r="H160" i="5"/>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I99" i="5"/>
  <c r="H99" i="5"/>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I50" i="5"/>
  <c r="H50" i="5"/>
  <c r="F50" i="5"/>
  <c r="H49" i="5"/>
  <c r="I49" i="5" s="1"/>
  <c r="F49" i="5"/>
  <c r="H48" i="5"/>
  <c r="I48" i="5" s="1"/>
  <c r="F48" i="5"/>
  <c r="H47" i="5"/>
  <c r="I47" i="5" s="1"/>
  <c r="F47" i="5"/>
  <c r="H46" i="5"/>
  <c r="I46" i="5" s="1"/>
  <c r="F46" i="5"/>
  <c r="H45" i="5"/>
  <c r="I45" i="5" s="1"/>
  <c r="F45" i="5"/>
  <c r="H44" i="5"/>
  <c r="I44" i="5" s="1"/>
  <c r="F44" i="5"/>
  <c r="H43" i="5"/>
  <c r="I43" i="5" s="1"/>
  <c r="F43" i="5"/>
  <c r="H42" i="5"/>
  <c r="I42" i="5" s="1"/>
  <c r="F42" i="5"/>
  <c r="I41" i="5"/>
  <c r="H41" i="5"/>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F20" i="5"/>
  <c r="H19" i="5"/>
  <c r="I19" i="5" s="1"/>
  <c r="F19" i="5"/>
  <c r="H18" i="5"/>
  <c r="I18" i="5" s="1"/>
  <c r="F18" i="5"/>
  <c r="H17" i="5"/>
  <c r="I17" i="5" s="1"/>
  <c r="F17" i="5"/>
  <c r="H16" i="5"/>
  <c r="I16" i="5" s="1"/>
  <c r="F16" i="5"/>
  <c r="Q15" i="5"/>
  <c r="P15" i="5"/>
  <c r="H15" i="5"/>
  <c r="I15" i="5" s="1"/>
  <c r="F15" i="5"/>
  <c r="L14" i="5"/>
  <c r="L13" i="5" s="1"/>
  <c r="K14" i="5"/>
  <c r="G14" i="5"/>
  <c r="E14" i="5"/>
  <c r="D14" i="5"/>
  <c r="D13" i="5" s="1"/>
  <c r="J271" i="4"/>
  <c r="F271" i="4"/>
  <c r="L271" i="4" s="1"/>
  <c r="J270" i="4"/>
  <c r="F270" i="4"/>
  <c r="L270" i="4" s="1"/>
  <c r="J269" i="4"/>
  <c r="L269" i="4" s="1"/>
  <c r="F269" i="4"/>
  <c r="J268" i="4"/>
  <c r="F268" i="4"/>
  <c r="J267" i="4"/>
  <c r="F267" i="4"/>
  <c r="L267" i="4" s="1"/>
  <c r="J266" i="4"/>
  <c r="F266" i="4"/>
  <c r="L266" i="4" s="1"/>
  <c r="J265" i="4"/>
  <c r="F265" i="4"/>
  <c r="J264" i="4"/>
  <c r="F264" i="4"/>
  <c r="J263" i="4"/>
  <c r="F263" i="4"/>
  <c r="L263" i="4" s="1"/>
  <c r="J262" i="4"/>
  <c r="F262" i="4"/>
  <c r="L261" i="4"/>
  <c r="J261" i="4"/>
  <c r="F261" i="4"/>
  <c r="J260" i="4"/>
  <c r="F260" i="4"/>
  <c r="L260" i="4" s="1"/>
  <c r="L259" i="4"/>
  <c r="J259" i="4"/>
  <c r="F259" i="4"/>
  <c r="J258" i="4"/>
  <c r="F258" i="4"/>
  <c r="J257" i="4"/>
  <c r="F257" i="4"/>
  <c r="L257" i="4" s="1"/>
  <c r="J256" i="4"/>
  <c r="F256" i="4"/>
  <c r="J255" i="4"/>
  <c r="F255" i="4"/>
  <c r="L255" i="4" s="1"/>
  <c r="J254" i="4"/>
  <c r="F254" i="4"/>
  <c r="J253" i="4"/>
  <c r="F253" i="4"/>
  <c r="J252" i="4"/>
  <c r="F252" i="4"/>
  <c r="J251" i="4"/>
  <c r="F251" i="4"/>
  <c r="L251" i="4" s="1"/>
  <c r="J250" i="4"/>
  <c r="F250" i="4"/>
  <c r="L250" i="4" s="1"/>
  <c r="J249" i="4"/>
  <c r="F249" i="4"/>
  <c r="J248" i="4"/>
  <c r="F248" i="4"/>
  <c r="J247" i="4"/>
  <c r="F247" i="4"/>
  <c r="L247" i="4" s="1"/>
  <c r="J246" i="4"/>
  <c r="F246" i="4"/>
  <c r="J245" i="4"/>
  <c r="F245" i="4"/>
  <c r="L245" i="4" s="1"/>
  <c r="J244" i="4"/>
  <c r="F244" i="4"/>
  <c r="L244" i="4" s="1"/>
  <c r="K243" i="4"/>
  <c r="I243" i="4"/>
  <c r="H243" i="4"/>
  <c r="E243" i="4"/>
  <c r="D243" i="4"/>
  <c r="C243" i="4"/>
  <c r="J242" i="4"/>
  <c r="F242" i="4"/>
  <c r="L242" i="4" s="1"/>
  <c r="J241" i="4"/>
  <c r="L241" i="4" s="1"/>
  <c r="M241" i="4" s="1"/>
  <c r="F241" i="4"/>
  <c r="J240" i="4"/>
  <c r="F240" i="4"/>
  <c r="L240" i="4" s="1"/>
  <c r="J239" i="4"/>
  <c r="F239" i="4"/>
  <c r="J238" i="4"/>
  <c r="F238" i="4"/>
  <c r="J237" i="4"/>
  <c r="F237" i="4"/>
  <c r="J236" i="4"/>
  <c r="F236" i="4"/>
  <c r="J235" i="4"/>
  <c r="L235" i="4" s="1"/>
  <c r="M235" i="4" s="1"/>
  <c r="F235" i="4"/>
  <c r="J234" i="4"/>
  <c r="F234" i="4"/>
  <c r="J233" i="4"/>
  <c r="F233" i="4"/>
  <c r="L233" i="4" s="1"/>
  <c r="M233" i="4" s="1"/>
  <c r="J232" i="4"/>
  <c r="F232" i="4"/>
  <c r="J231" i="4"/>
  <c r="F231" i="4"/>
  <c r="L231" i="4" s="1"/>
  <c r="J230" i="4"/>
  <c r="F230" i="4"/>
  <c r="J229" i="4"/>
  <c r="F229" i="4"/>
  <c r="L229" i="4" s="1"/>
  <c r="J228" i="4"/>
  <c r="F228" i="4"/>
  <c r="L228" i="4" s="1"/>
  <c r="J227" i="4"/>
  <c r="F227" i="4"/>
  <c r="J226" i="4"/>
  <c r="F226" i="4"/>
  <c r="J225" i="4"/>
  <c r="F225" i="4"/>
  <c r="J224" i="4"/>
  <c r="F224" i="4"/>
  <c r="J223" i="4"/>
  <c r="F223" i="4"/>
  <c r="L223" i="4" s="1"/>
  <c r="M223" i="4" s="1"/>
  <c r="J222" i="4"/>
  <c r="F222" i="4"/>
  <c r="J221" i="4"/>
  <c r="F221" i="4"/>
  <c r="L221" i="4" s="1"/>
  <c r="M221" i="4" s="1"/>
  <c r="J220" i="4"/>
  <c r="F220" i="4"/>
  <c r="J219" i="4"/>
  <c r="F219" i="4"/>
  <c r="J218" i="4"/>
  <c r="F218" i="4"/>
  <c r="J217" i="4"/>
  <c r="F217" i="4"/>
  <c r="L217" i="4" s="1"/>
  <c r="J216" i="4"/>
  <c r="F216" i="4"/>
  <c r="J215" i="4"/>
  <c r="F215" i="4"/>
  <c r="L215" i="4" s="1"/>
  <c r="M215" i="4" s="1"/>
  <c r="J214" i="4"/>
  <c r="F214" i="4"/>
  <c r="J213" i="4"/>
  <c r="L213" i="4" s="1"/>
  <c r="M213" i="4" s="1"/>
  <c r="F213" i="4"/>
  <c r="J212" i="4"/>
  <c r="F212" i="4"/>
  <c r="J211" i="4"/>
  <c r="F211" i="4"/>
  <c r="J210" i="4"/>
  <c r="F210" i="4"/>
  <c r="J209" i="4"/>
  <c r="F209" i="4"/>
  <c r="L209" i="4" s="1"/>
  <c r="M209" i="4" s="1"/>
  <c r="J208" i="4"/>
  <c r="F208" i="4"/>
  <c r="J207" i="4"/>
  <c r="F207" i="4"/>
  <c r="L207" i="4" s="1"/>
  <c r="M207" i="4" s="1"/>
  <c r="J206" i="4"/>
  <c r="F206" i="4"/>
  <c r="J205" i="4"/>
  <c r="F205" i="4"/>
  <c r="J204" i="4"/>
  <c r="F204" i="4"/>
  <c r="L204" i="4" s="1"/>
  <c r="J203" i="4"/>
  <c r="L203" i="4" s="1"/>
  <c r="M203" i="4" s="1"/>
  <c r="F203" i="4"/>
  <c r="J202" i="4"/>
  <c r="F202" i="4"/>
  <c r="L202" i="4" s="1"/>
  <c r="J201" i="4"/>
  <c r="L201" i="4" s="1"/>
  <c r="M201" i="4" s="1"/>
  <c r="F201" i="4"/>
  <c r="J200" i="4"/>
  <c r="F200" i="4"/>
  <c r="L200" i="4" s="1"/>
  <c r="J199" i="4"/>
  <c r="F199" i="4"/>
  <c r="J198" i="4"/>
  <c r="F198" i="4"/>
  <c r="L198" i="4" s="1"/>
  <c r="J197" i="4"/>
  <c r="F197" i="4"/>
  <c r="J196" i="4"/>
  <c r="F196" i="4"/>
  <c r="L196" i="4" s="1"/>
  <c r="J195" i="4"/>
  <c r="L195" i="4" s="1"/>
  <c r="M195" i="4" s="1"/>
  <c r="F195" i="4"/>
  <c r="J194" i="4"/>
  <c r="F194" i="4"/>
  <c r="L194" i="4" s="1"/>
  <c r="J193" i="4"/>
  <c r="L193" i="4" s="1"/>
  <c r="F193" i="4"/>
  <c r="J192" i="4"/>
  <c r="F192" i="4"/>
  <c r="J191" i="4"/>
  <c r="F191" i="4"/>
  <c r="J190" i="4"/>
  <c r="F190" i="4"/>
  <c r="L190" i="4" s="1"/>
  <c r="J189" i="4"/>
  <c r="F189" i="4"/>
  <c r="J188" i="4"/>
  <c r="F188" i="4"/>
  <c r="J187" i="4"/>
  <c r="F187" i="4"/>
  <c r="J186" i="4"/>
  <c r="F186" i="4"/>
  <c r="J185" i="4"/>
  <c r="F185" i="4"/>
  <c r="J184" i="4"/>
  <c r="F184" i="4"/>
  <c r="L184" i="4" s="1"/>
  <c r="J183" i="4"/>
  <c r="F183" i="4"/>
  <c r="J182" i="4"/>
  <c r="F182" i="4"/>
  <c r="J181" i="4"/>
  <c r="F181" i="4"/>
  <c r="J180" i="4"/>
  <c r="F180" i="4"/>
  <c r="L180" i="4" s="1"/>
  <c r="J179" i="4"/>
  <c r="F179" i="4"/>
  <c r="J178" i="4"/>
  <c r="F178" i="4"/>
  <c r="L178" i="4" s="1"/>
  <c r="J177" i="4"/>
  <c r="F177" i="4"/>
  <c r="J176" i="4"/>
  <c r="F176" i="4"/>
  <c r="J175" i="4"/>
  <c r="F175" i="4"/>
  <c r="J174" i="4"/>
  <c r="F174" i="4"/>
  <c r="L174" i="4" s="1"/>
  <c r="J173" i="4"/>
  <c r="F173" i="4"/>
  <c r="L173" i="4" s="1"/>
  <c r="M173" i="4" s="1"/>
  <c r="J172" i="4"/>
  <c r="F172" i="4"/>
  <c r="J171" i="4"/>
  <c r="L171" i="4" s="1"/>
  <c r="M171" i="4" s="1"/>
  <c r="F171" i="4"/>
  <c r="J170" i="4"/>
  <c r="F170" i="4"/>
  <c r="J169" i="4"/>
  <c r="F169" i="4"/>
  <c r="J168" i="4"/>
  <c r="F168" i="4"/>
  <c r="L168" i="4" s="1"/>
  <c r="J167" i="4"/>
  <c r="F167" i="4"/>
  <c r="J166" i="4"/>
  <c r="F166" i="4"/>
  <c r="J165" i="4"/>
  <c r="F165" i="4"/>
  <c r="J164" i="4"/>
  <c r="F164" i="4"/>
  <c r="L164" i="4" s="1"/>
  <c r="L163" i="4"/>
  <c r="M163" i="4" s="1"/>
  <c r="J163" i="4"/>
  <c r="F163" i="4"/>
  <c r="J162" i="4"/>
  <c r="F162" i="4"/>
  <c r="J161" i="4"/>
  <c r="F161" i="4"/>
  <c r="J160" i="4"/>
  <c r="F160" i="4"/>
  <c r="L160" i="4" s="1"/>
  <c r="J159" i="4"/>
  <c r="F159" i="4"/>
  <c r="J158" i="4"/>
  <c r="F158" i="4"/>
  <c r="J157" i="4"/>
  <c r="F157" i="4"/>
  <c r="L157" i="4" s="1"/>
  <c r="M157" i="4" s="1"/>
  <c r="J156" i="4"/>
  <c r="F156" i="4"/>
  <c r="L156" i="4" s="1"/>
  <c r="J155" i="4"/>
  <c r="F155" i="4"/>
  <c r="J154" i="4"/>
  <c r="F154" i="4"/>
  <c r="J153" i="4"/>
  <c r="F153" i="4"/>
  <c r="L153" i="4" s="1"/>
  <c r="M153" i="4" s="1"/>
  <c r="J152" i="4"/>
  <c r="F152" i="4"/>
  <c r="J151" i="4"/>
  <c r="F151" i="4"/>
  <c r="J150" i="4"/>
  <c r="F150" i="4"/>
  <c r="J149" i="4"/>
  <c r="F149" i="4"/>
  <c r="L149" i="4" s="1"/>
  <c r="M149" i="4" s="1"/>
  <c r="J148" i="4"/>
  <c r="F148" i="4"/>
  <c r="J147" i="4"/>
  <c r="F147" i="4"/>
  <c r="L147" i="4" s="1"/>
  <c r="M147" i="4" s="1"/>
  <c r="J146" i="4"/>
  <c r="F146" i="4"/>
  <c r="J145" i="4"/>
  <c r="F145" i="4"/>
  <c r="J144" i="4"/>
  <c r="F144" i="4"/>
  <c r="J143" i="4"/>
  <c r="F143" i="4"/>
  <c r="L143" i="4" s="1"/>
  <c r="M143" i="4" s="1"/>
  <c r="J142" i="4"/>
  <c r="F142" i="4"/>
  <c r="L142" i="4" s="1"/>
  <c r="J141" i="4"/>
  <c r="F141" i="4"/>
  <c r="L141" i="4" s="1"/>
  <c r="M141" i="4" s="1"/>
  <c r="J140" i="4"/>
  <c r="F140" i="4"/>
  <c r="J139" i="4"/>
  <c r="F139" i="4"/>
  <c r="L139" i="4" s="1"/>
  <c r="M139" i="4" s="1"/>
  <c r="J138" i="4"/>
  <c r="F138" i="4"/>
  <c r="L138" i="4" s="1"/>
  <c r="J137" i="4"/>
  <c r="F137" i="4"/>
  <c r="J136" i="4"/>
  <c r="F136" i="4"/>
  <c r="J135" i="4"/>
  <c r="F135" i="4"/>
  <c r="J134" i="4"/>
  <c r="F134" i="4"/>
  <c r="L134" i="4" s="1"/>
  <c r="J133" i="4"/>
  <c r="F133" i="4"/>
  <c r="J132" i="4"/>
  <c r="F132" i="4"/>
  <c r="J131" i="4"/>
  <c r="F131" i="4"/>
  <c r="L131" i="4" s="1"/>
  <c r="M131" i="4" s="1"/>
  <c r="J130" i="4"/>
  <c r="F130" i="4"/>
  <c r="L130" i="4" s="1"/>
  <c r="J129" i="4"/>
  <c r="F129" i="4"/>
  <c r="L129" i="4" s="1"/>
  <c r="M129" i="4" s="1"/>
  <c r="J128" i="4"/>
  <c r="F128" i="4"/>
  <c r="J127" i="4"/>
  <c r="F127" i="4"/>
  <c r="L127" i="4" s="1"/>
  <c r="M127" i="4" s="1"/>
  <c r="J126" i="4"/>
  <c r="F126" i="4"/>
  <c r="L126" i="4" s="1"/>
  <c r="J125" i="4"/>
  <c r="F125" i="4"/>
  <c r="L125" i="4" s="1"/>
  <c r="M125" i="4" s="1"/>
  <c r="J124" i="4"/>
  <c r="F124" i="4"/>
  <c r="J123" i="4"/>
  <c r="F123" i="4"/>
  <c r="L123" i="4" s="1"/>
  <c r="M123" i="4" s="1"/>
  <c r="J122" i="4"/>
  <c r="F122" i="4"/>
  <c r="J121" i="4"/>
  <c r="F121" i="4"/>
  <c r="J120" i="4"/>
  <c r="F120" i="4"/>
  <c r="J119" i="4"/>
  <c r="F119" i="4"/>
  <c r="L119" i="4" s="1"/>
  <c r="M119" i="4" s="1"/>
  <c r="J118" i="4"/>
  <c r="F118" i="4"/>
  <c r="J117" i="4"/>
  <c r="F117" i="4"/>
  <c r="J116" i="4"/>
  <c r="F116" i="4"/>
  <c r="J115" i="4"/>
  <c r="F115" i="4"/>
  <c r="L115" i="4" s="1"/>
  <c r="M115" i="4" s="1"/>
  <c r="J114" i="4"/>
  <c r="F114" i="4"/>
  <c r="L114" i="4" s="1"/>
  <c r="J113" i="4"/>
  <c r="F113" i="4"/>
  <c r="L113" i="4" s="1"/>
  <c r="M113" i="4" s="1"/>
  <c r="J112" i="4"/>
  <c r="F112" i="4"/>
  <c r="J111" i="4"/>
  <c r="F111" i="4"/>
  <c r="L111" i="4" s="1"/>
  <c r="M111" i="4" s="1"/>
  <c r="J110" i="4"/>
  <c r="F110" i="4"/>
  <c r="L110" i="4" s="1"/>
  <c r="J109" i="4"/>
  <c r="F109" i="4"/>
  <c r="L109" i="4" s="1"/>
  <c r="M109" i="4" s="1"/>
  <c r="J108" i="4"/>
  <c r="F108" i="4"/>
  <c r="J107" i="4"/>
  <c r="F107" i="4"/>
  <c r="J106" i="4"/>
  <c r="F106" i="4"/>
  <c r="J105" i="4"/>
  <c r="F105" i="4"/>
  <c r="J104" i="4"/>
  <c r="F104" i="4"/>
  <c r="J103" i="4"/>
  <c r="F103" i="4"/>
  <c r="J102" i="4"/>
  <c r="F102" i="4"/>
  <c r="J101" i="4"/>
  <c r="F101" i="4"/>
  <c r="J100" i="4"/>
  <c r="F100" i="4"/>
  <c r="J99" i="4"/>
  <c r="F99" i="4"/>
  <c r="L99" i="4" s="1"/>
  <c r="J98" i="4"/>
  <c r="F98" i="4"/>
  <c r="J97" i="4"/>
  <c r="F97" i="4"/>
  <c r="L97" i="4" s="1"/>
  <c r="M97" i="4" s="1"/>
  <c r="J96" i="4"/>
  <c r="F96" i="4"/>
  <c r="J95" i="4"/>
  <c r="F95" i="4"/>
  <c r="J94" i="4"/>
  <c r="F94" i="4"/>
  <c r="L94" i="4" s="1"/>
  <c r="J93" i="4"/>
  <c r="F93" i="4"/>
  <c r="L93" i="4" s="1"/>
  <c r="J92" i="4"/>
  <c r="F92" i="4"/>
  <c r="J91" i="4"/>
  <c r="F91" i="4"/>
  <c r="J90" i="4"/>
  <c r="F90" i="4"/>
  <c r="J89" i="4"/>
  <c r="F89" i="4"/>
  <c r="L89" i="4" s="1"/>
  <c r="J88" i="4"/>
  <c r="F88" i="4"/>
  <c r="J87" i="4"/>
  <c r="F87" i="4"/>
  <c r="J86" i="4"/>
  <c r="F86" i="4"/>
  <c r="J85" i="4"/>
  <c r="F85" i="4"/>
  <c r="L85" i="4" s="1"/>
  <c r="M85" i="4" s="1"/>
  <c r="J84" i="4"/>
  <c r="F84" i="4"/>
  <c r="L83" i="4"/>
  <c r="J83" i="4"/>
  <c r="F83" i="4"/>
  <c r="J82" i="4"/>
  <c r="F82" i="4"/>
  <c r="J81" i="4"/>
  <c r="F81" i="4"/>
  <c r="J80" i="4"/>
  <c r="F80" i="4"/>
  <c r="J79" i="4"/>
  <c r="F79" i="4"/>
  <c r="L79" i="4" s="1"/>
  <c r="J78" i="4"/>
  <c r="F78" i="4"/>
  <c r="L78" i="4" s="1"/>
  <c r="M78" i="4" s="1"/>
  <c r="J77" i="4"/>
  <c r="F77" i="4"/>
  <c r="J76" i="4"/>
  <c r="F76" i="4"/>
  <c r="J75" i="4"/>
  <c r="F75" i="4"/>
  <c r="L75" i="4" s="1"/>
  <c r="M75" i="4" s="1"/>
  <c r="J74" i="4"/>
  <c r="F74" i="4"/>
  <c r="L74" i="4" s="1"/>
  <c r="J73" i="4"/>
  <c r="F73" i="4"/>
  <c r="J72" i="4"/>
  <c r="F72" i="4"/>
  <c r="L72" i="4" s="1"/>
  <c r="J71" i="4"/>
  <c r="F71" i="4"/>
  <c r="L71" i="4" s="1"/>
  <c r="M71" i="4" s="1"/>
  <c r="J70" i="4"/>
  <c r="F70" i="4"/>
  <c r="J69" i="4"/>
  <c r="F69" i="4"/>
  <c r="J68" i="4"/>
  <c r="F68" i="4"/>
  <c r="J67" i="4"/>
  <c r="F67" i="4"/>
  <c r="L67" i="4" s="1"/>
  <c r="M67" i="4" s="1"/>
  <c r="J66" i="4"/>
  <c r="F66" i="4"/>
  <c r="L66" i="4" s="1"/>
  <c r="J65" i="4"/>
  <c r="F65" i="4"/>
  <c r="J64" i="4"/>
  <c r="F64" i="4"/>
  <c r="J63" i="4"/>
  <c r="F63" i="4"/>
  <c r="L63" i="4" s="1"/>
  <c r="M63" i="4" s="1"/>
  <c r="J62" i="4"/>
  <c r="F62" i="4"/>
  <c r="J61" i="4"/>
  <c r="F61" i="4"/>
  <c r="L60" i="4"/>
  <c r="J60" i="4"/>
  <c r="F60" i="4"/>
  <c r="J59" i="4"/>
  <c r="F59" i="4"/>
  <c r="J58" i="4"/>
  <c r="F58" i="4"/>
  <c r="J57" i="4"/>
  <c r="F57" i="4"/>
  <c r="J56" i="4"/>
  <c r="F56" i="4"/>
  <c r="L56" i="4" s="1"/>
  <c r="J55" i="4"/>
  <c r="F55" i="4"/>
  <c r="L55" i="4" s="1"/>
  <c r="M55" i="4" s="1"/>
  <c r="J54" i="4"/>
  <c r="F54" i="4"/>
  <c r="J53" i="4"/>
  <c r="F53" i="4"/>
  <c r="J52" i="4"/>
  <c r="F52" i="4"/>
  <c r="L52" i="4" s="1"/>
  <c r="J51" i="4"/>
  <c r="F51" i="4"/>
  <c r="L51" i="4" s="1"/>
  <c r="M51" i="4" s="1"/>
  <c r="J50" i="4"/>
  <c r="F50" i="4"/>
  <c r="J49" i="4"/>
  <c r="F49" i="4"/>
  <c r="J48" i="4"/>
  <c r="F48" i="4"/>
  <c r="L48" i="4" s="1"/>
  <c r="J47" i="4"/>
  <c r="F47" i="4"/>
  <c r="L47" i="4" s="1"/>
  <c r="M47" i="4" s="1"/>
  <c r="J46" i="4"/>
  <c r="F46" i="4"/>
  <c r="J45" i="4"/>
  <c r="F45" i="4"/>
  <c r="J44" i="4"/>
  <c r="F44" i="4"/>
  <c r="L44" i="4" s="1"/>
  <c r="J43" i="4"/>
  <c r="F43" i="4"/>
  <c r="J42" i="4"/>
  <c r="F42" i="4"/>
  <c r="L42" i="4" s="1"/>
  <c r="J41" i="4"/>
  <c r="F41" i="4"/>
  <c r="J40" i="4"/>
  <c r="F40" i="4"/>
  <c r="L40" i="4" s="1"/>
  <c r="J39" i="4"/>
  <c r="F39" i="4"/>
  <c r="J38" i="4"/>
  <c r="F38" i="4"/>
  <c r="J37" i="4"/>
  <c r="F37" i="4"/>
  <c r="J36" i="4"/>
  <c r="F36" i="4"/>
  <c r="L36" i="4" s="1"/>
  <c r="J35" i="4"/>
  <c r="F35" i="4"/>
  <c r="L35" i="4" s="1"/>
  <c r="M35" i="4" s="1"/>
  <c r="J34" i="4"/>
  <c r="F34" i="4"/>
  <c r="J33" i="4"/>
  <c r="F33" i="4"/>
  <c r="J32" i="4"/>
  <c r="F32" i="4"/>
  <c r="L32" i="4" s="1"/>
  <c r="J31" i="4"/>
  <c r="F31" i="4"/>
  <c r="L31" i="4" s="1"/>
  <c r="M31" i="4" s="1"/>
  <c r="J30" i="4"/>
  <c r="F30" i="4"/>
  <c r="J29" i="4"/>
  <c r="F29" i="4"/>
  <c r="L29" i="4" s="1"/>
  <c r="M29" i="4" s="1"/>
  <c r="J28" i="4"/>
  <c r="L28" i="4" s="1"/>
  <c r="F28" i="4"/>
  <c r="J27" i="4"/>
  <c r="F27" i="4"/>
  <c r="L27" i="4" s="1"/>
  <c r="M27" i="4" s="1"/>
  <c r="J26" i="4"/>
  <c r="F26" i="4"/>
  <c r="L26" i="4" s="1"/>
  <c r="J25" i="4"/>
  <c r="F25" i="4"/>
  <c r="L24" i="4"/>
  <c r="J24" i="4"/>
  <c r="F24" i="4"/>
  <c r="J23" i="4"/>
  <c r="F23" i="4"/>
  <c r="J22" i="4"/>
  <c r="F22" i="4"/>
  <c r="J21" i="4"/>
  <c r="F21" i="4"/>
  <c r="J20" i="4"/>
  <c r="F20" i="4"/>
  <c r="L20" i="4" s="1"/>
  <c r="J19" i="4"/>
  <c r="F19" i="4"/>
  <c r="J18" i="4"/>
  <c r="F18" i="4"/>
  <c r="L18" i="4" s="1"/>
  <c r="J17" i="4"/>
  <c r="F17" i="4"/>
  <c r="J16" i="4"/>
  <c r="F16" i="4"/>
  <c r="L16" i="4" s="1"/>
  <c r="J15" i="4"/>
  <c r="F15" i="4"/>
  <c r="K14" i="4"/>
  <c r="I14" i="4"/>
  <c r="I13" i="4" s="1"/>
  <c r="H14" i="4"/>
  <c r="H13" i="4" s="1"/>
  <c r="E14" i="4"/>
  <c r="E13" i="4" s="1"/>
  <c r="D14" i="4"/>
  <c r="D13" i="4" s="1"/>
  <c r="C14" i="4"/>
  <c r="E10" i="4"/>
  <c r="D10" i="4"/>
  <c r="F14" i="5" l="1"/>
  <c r="G13" i="5"/>
  <c r="F277" i="5"/>
  <c r="K13" i="5"/>
  <c r="E13" i="5"/>
  <c r="H14" i="5"/>
  <c r="H13" i="5" s="1"/>
  <c r="I13" i="5" s="1"/>
  <c r="H277" i="5"/>
  <c r="I277" i="5" s="1"/>
  <c r="L59" i="4"/>
  <c r="M59" i="4" s="1"/>
  <c r="L145" i="4"/>
  <c r="M145" i="4" s="1"/>
  <c r="L146" i="4"/>
  <c r="L177" i="4"/>
  <c r="M177" i="4" s="1"/>
  <c r="L189" i="4"/>
  <c r="M189" i="4" s="1"/>
  <c r="L197" i="4"/>
  <c r="M197" i="4" s="1"/>
  <c r="L208" i="4"/>
  <c r="M208" i="4" s="1"/>
  <c r="L211" i="4"/>
  <c r="M211" i="4" s="1"/>
  <c r="L15" i="4"/>
  <c r="L19" i="4"/>
  <c r="M19" i="4" s="1"/>
  <c r="L23" i="4"/>
  <c r="M23" i="4" s="1"/>
  <c r="L34" i="4"/>
  <c r="L45" i="4"/>
  <c r="M45" i="4" s="1"/>
  <c r="L64" i="4"/>
  <c r="L68" i="4"/>
  <c r="L91" i="4"/>
  <c r="M91" i="4" s="1"/>
  <c r="L95" i="4"/>
  <c r="L158" i="4"/>
  <c r="L162" i="4"/>
  <c r="L205" i="4"/>
  <c r="L222" i="4"/>
  <c r="L226" i="4"/>
  <c r="L230" i="4"/>
  <c r="M230" i="4" s="1"/>
  <c r="L237" i="4"/>
  <c r="M237" i="4" s="1"/>
  <c r="C13" i="4"/>
  <c r="L39" i="4"/>
  <c r="M39" i="4" s="1"/>
  <c r="L50" i="4"/>
  <c r="L61" i="4"/>
  <c r="M61" i="4" s="1"/>
  <c r="L107" i="4"/>
  <c r="M107" i="4" s="1"/>
  <c r="L155" i="4"/>
  <c r="M155" i="4" s="1"/>
  <c r="L159" i="4"/>
  <c r="M159" i="4" s="1"/>
  <c r="L219" i="4"/>
  <c r="M219" i="4" s="1"/>
  <c r="L43" i="4"/>
  <c r="M43" i="4" s="1"/>
  <c r="L58" i="4"/>
  <c r="M58" i="4" s="1"/>
  <c r="L77" i="4"/>
  <c r="L81" i="4"/>
  <c r="L108" i="4"/>
  <c r="M108" i="4" s="1"/>
  <c r="L112" i="4"/>
  <c r="L124" i="4"/>
  <c r="M124" i="4" s="1"/>
  <c r="L140" i="4"/>
  <c r="M140" i="4" s="1"/>
  <c r="L144" i="4"/>
  <c r="L175" i="4"/>
  <c r="M175" i="4" s="1"/>
  <c r="L179" i="4"/>
  <c r="M179" i="4" s="1"/>
  <c r="L183" i="4"/>
  <c r="M183" i="4" s="1"/>
  <c r="L187" i="4"/>
  <c r="M187" i="4" s="1"/>
  <c r="L191" i="4"/>
  <c r="M191" i="4" s="1"/>
  <c r="L199" i="4"/>
  <c r="M199" i="4" s="1"/>
  <c r="L227" i="4"/>
  <c r="M227" i="4" s="1"/>
  <c r="M217" i="4"/>
  <c r="M229" i="4"/>
  <c r="M205" i="4"/>
  <c r="M231" i="4"/>
  <c r="L38" i="4"/>
  <c r="M38" i="4" s="1"/>
  <c r="M160" i="4"/>
  <c r="M196" i="4"/>
  <c r="M62" i="4"/>
  <c r="L128" i="4"/>
  <c r="M180" i="4"/>
  <c r="M184" i="4"/>
  <c r="L188" i="4"/>
  <c r="M188" i="4" s="1"/>
  <c r="M200" i="4"/>
  <c r="L206" i="4"/>
  <c r="M206" i="4" s="1"/>
  <c r="L212" i="4"/>
  <c r="L232" i="4"/>
  <c r="M232" i="4" s="1"/>
  <c r="M240" i="4"/>
  <c r="M245" i="4"/>
  <c r="L258" i="4"/>
  <c r="M258" i="4" s="1"/>
  <c r="M261" i="4"/>
  <c r="M269" i="4"/>
  <c r="M32" i="4"/>
  <c r="L239" i="4"/>
  <c r="M239" i="4" s="1"/>
  <c r="L21" i="4"/>
  <c r="M21" i="4" s="1"/>
  <c r="M24" i="4"/>
  <c r="L30" i="4"/>
  <c r="M30" i="4" s="1"/>
  <c r="L37" i="4"/>
  <c r="M37" i="4" s="1"/>
  <c r="M40" i="4"/>
  <c r="L46" i="4"/>
  <c r="M46" i="4" s="1"/>
  <c r="L53" i="4"/>
  <c r="M53" i="4" s="1"/>
  <c r="M56" i="4"/>
  <c r="L62" i="4"/>
  <c r="L69" i="4"/>
  <c r="M69" i="4" s="1"/>
  <c r="M72" i="4"/>
  <c r="M83" i="4"/>
  <c r="L87" i="4"/>
  <c r="M87" i="4" s="1"/>
  <c r="L102" i="4"/>
  <c r="M102" i="4" s="1"/>
  <c r="L106" i="4"/>
  <c r="L117" i="4"/>
  <c r="M117" i="4" s="1"/>
  <c r="L121" i="4"/>
  <c r="M121" i="4" s="1"/>
  <c r="M128" i="4"/>
  <c r="L132" i="4"/>
  <c r="M132" i="4" s="1"/>
  <c r="L136" i="4"/>
  <c r="M136" i="4" s="1"/>
  <c r="L151" i="4"/>
  <c r="M151" i="4" s="1"/>
  <c r="L166" i="4"/>
  <c r="L170" i="4"/>
  <c r="L181" i="4"/>
  <c r="M181" i="4" s="1"/>
  <c r="L185" i="4"/>
  <c r="M185" i="4" s="1"/>
  <c r="L192" i="4"/>
  <c r="M192" i="4" s="1"/>
  <c r="M212" i="4"/>
  <c r="L218" i="4"/>
  <c r="M218" i="4" s="1"/>
  <c r="L224" i="4"/>
  <c r="M224" i="4" s="1"/>
  <c r="L238" i="4"/>
  <c r="M255" i="4"/>
  <c r="L268" i="4"/>
  <c r="M268" i="4" s="1"/>
  <c r="M271" i="4"/>
  <c r="J14" i="4"/>
  <c r="M66" i="4"/>
  <c r="M106" i="4"/>
  <c r="F243" i="4"/>
  <c r="M48" i="4"/>
  <c r="L70" i="4"/>
  <c r="M70" i="4" s="1"/>
  <c r="M130" i="4"/>
  <c r="M18" i="4"/>
  <c r="M34" i="4"/>
  <c r="M50" i="4"/>
  <c r="L25" i="4"/>
  <c r="M25" i="4" s="1"/>
  <c r="M28" i="4"/>
  <c r="L41" i="4"/>
  <c r="M41" i="4" s="1"/>
  <c r="M44" i="4"/>
  <c r="L57" i="4"/>
  <c r="M57" i="4" s="1"/>
  <c r="M60" i="4"/>
  <c r="L73" i="4"/>
  <c r="M73" i="4" s="1"/>
  <c r="L84" i="4"/>
  <c r="M84" i="4" s="1"/>
  <c r="L88" i="4"/>
  <c r="M88" i="4" s="1"/>
  <c r="M95" i="4"/>
  <c r="M99" i="4"/>
  <c r="L103" i="4"/>
  <c r="M103" i="4" s="1"/>
  <c r="M114" i="4"/>
  <c r="L118" i="4"/>
  <c r="M118" i="4" s="1"/>
  <c r="L122" i="4"/>
  <c r="M122" i="4" s="1"/>
  <c r="L133" i="4"/>
  <c r="M133" i="4" s="1"/>
  <c r="L137" i="4"/>
  <c r="M137" i="4" s="1"/>
  <c r="M144" i="4"/>
  <c r="L148" i="4"/>
  <c r="M148" i="4" s="1"/>
  <c r="L152" i="4"/>
  <c r="M152" i="4" s="1"/>
  <c r="L167" i="4"/>
  <c r="M167" i="4" s="1"/>
  <c r="L182" i="4"/>
  <c r="L186" i="4"/>
  <c r="M186" i="4" s="1"/>
  <c r="M204" i="4"/>
  <c r="L210" i="4"/>
  <c r="L216" i="4"/>
  <c r="M216" i="4" s="1"/>
  <c r="L236" i="4"/>
  <c r="M236" i="4" s="1"/>
  <c r="L249" i="4"/>
  <c r="M249" i="4" s="1"/>
  <c r="L256" i="4"/>
  <c r="M256" i="4" s="1"/>
  <c r="M259" i="4"/>
  <c r="L265" i="4"/>
  <c r="M265" i="4" s="1"/>
  <c r="M64" i="4"/>
  <c r="M156" i="4"/>
  <c r="L225" i="4"/>
  <c r="M225" i="4" s="1"/>
  <c r="L253" i="4"/>
  <c r="M253" i="4" s="1"/>
  <c r="M263" i="4"/>
  <c r="M26" i="4"/>
  <c r="M42" i="4"/>
  <c r="M74" i="4"/>
  <c r="M89" i="4"/>
  <c r="M138" i="4"/>
  <c r="L161" i="4"/>
  <c r="M161" i="4" s="1"/>
  <c r="M164" i="4"/>
  <c r="M168" i="4"/>
  <c r="L172" i="4"/>
  <c r="M172" i="4" s="1"/>
  <c r="L176" i="4"/>
  <c r="M193" i="4"/>
  <c r="L214" i="4"/>
  <c r="M214" i="4" s="1"/>
  <c r="L220" i="4"/>
  <c r="M220" i="4" s="1"/>
  <c r="L234" i="4"/>
  <c r="M234" i="4" s="1"/>
  <c r="M242" i="4"/>
  <c r="M257" i="4"/>
  <c r="L22" i="4"/>
  <c r="M22" i="4" s="1"/>
  <c r="L54" i="4"/>
  <c r="M54" i="4" s="1"/>
  <c r="M228" i="4"/>
  <c r="M247" i="4"/>
  <c r="L17" i="4"/>
  <c r="M17" i="4" s="1"/>
  <c r="M20" i="4"/>
  <c r="L33" i="4"/>
  <c r="M33" i="4" s="1"/>
  <c r="M36" i="4"/>
  <c r="L49" i="4"/>
  <c r="M49" i="4" s="1"/>
  <c r="M52" i="4"/>
  <c r="L65" i="4"/>
  <c r="M65" i="4" s="1"/>
  <c r="M68" i="4"/>
  <c r="M93" i="4"/>
  <c r="L101" i="4"/>
  <c r="M101" i="4" s="1"/>
  <c r="L105" i="4"/>
  <c r="M105" i="4" s="1"/>
  <c r="M112" i="4"/>
  <c r="L116" i="4"/>
  <c r="M116" i="4" s="1"/>
  <c r="L120" i="4"/>
  <c r="M120" i="4" s="1"/>
  <c r="L135" i="4"/>
  <c r="M135" i="4" s="1"/>
  <c r="L150" i="4"/>
  <c r="M150" i="4" s="1"/>
  <c r="L154" i="4"/>
  <c r="L165" i="4"/>
  <c r="M165" i="4" s="1"/>
  <c r="L169" i="4"/>
  <c r="M169" i="4" s="1"/>
  <c r="M176" i="4"/>
  <c r="M251" i="4"/>
  <c r="M267" i="4"/>
  <c r="M270" i="4"/>
  <c r="I20" i="5"/>
  <c r="I285" i="5"/>
  <c r="M77" i="4"/>
  <c r="M81" i="4"/>
  <c r="M79" i="4"/>
  <c r="M15" i="4"/>
  <c r="M16" i="4"/>
  <c r="L86" i="4"/>
  <c r="M86" i="4" s="1"/>
  <c r="L98" i="4"/>
  <c r="M98" i="4" s="1"/>
  <c r="M146" i="4"/>
  <c r="M154" i="4"/>
  <c r="M162" i="4"/>
  <c r="M170" i="4"/>
  <c r="M178" i="4"/>
  <c r="M194" i="4"/>
  <c r="M202" i="4"/>
  <c r="M210" i="4"/>
  <c r="M226" i="4"/>
  <c r="M250" i="4"/>
  <c r="M266" i="4"/>
  <c r="F14" i="4"/>
  <c r="F13" i="4" s="1"/>
  <c r="L82" i="4"/>
  <c r="M82" i="4" s="1"/>
  <c r="L96" i="4"/>
  <c r="M96" i="4" s="1"/>
  <c r="L104" i="4"/>
  <c r="M104" i="4" s="1"/>
  <c r="J243" i="4"/>
  <c r="J13" i="4" s="1"/>
  <c r="M244" i="4"/>
  <c r="L254" i="4"/>
  <c r="M254" i="4" s="1"/>
  <c r="M260" i="4"/>
  <c r="L80" i="4"/>
  <c r="M80" i="4" s="1"/>
  <c r="L248" i="4"/>
  <c r="L264" i="4"/>
  <c r="M264" i="4" s="1"/>
  <c r="M248" i="4"/>
  <c r="L76" i="4"/>
  <c r="M76" i="4" s="1"/>
  <c r="L92" i="4"/>
  <c r="M92" i="4" s="1"/>
  <c r="M94" i="4"/>
  <c r="M110" i="4"/>
  <c r="M126" i="4"/>
  <c r="M134" i="4"/>
  <c r="M142" i="4"/>
  <c r="M158" i="4"/>
  <c r="M166" i="4"/>
  <c r="M174" i="4"/>
  <c r="M182" i="4"/>
  <c r="M190" i="4"/>
  <c r="M198" i="4"/>
  <c r="M222" i="4"/>
  <c r="M238" i="4"/>
  <c r="L252" i="4"/>
  <c r="M252" i="4" s="1"/>
  <c r="L90" i="4"/>
  <c r="M90" i="4" s="1"/>
  <c r="L100" i="4"/>
  <c r="M100" i="4" s="1"/>
  <c r="L246" i="4"/>
  <c r="M246" i="4" s="1"/>
  <c r="L262" i="4"/>
  <c r="M262" i="4" s="1"/>
  <c r="I14" i="5" l="1"/>
  <c r="M243" i="4"/>
  <c r="L243" i="4"/>
  <c r="L14" i="4"/>
  <c r="M14" i="4"/>
  <c r="M13" i="4" s="1"/>
  <c r="L13" i="4" l="1"/>
  <c r="L49" i="3" l="1"/>
  <c r="M49" i="3" s="1"/>
  <c r="G49" i="3"/>
  <c r="L48" i="3"/>
  <c r="M48" i="3" s="1"/>
  <c r="G48" i="3"/>
  <c r="L47" i="3"/>
  <c r="M47" i="3" s="1"/>
  <c r="G47" i="3"/>
  <c r="L46" i="3"/>
  <c r="M46" i="3" s="1"/>
  <c r="G46" i="3"/>
  <c r="L45" i="3"/>
  <c r="M45" i="3" s="1"/>
  <c r="G45" i="3"/>
  <c r="M44" i="3"/>
  <c r="L44" i="3"/>
  <c r="G44" i="3"/>
  <c r="L43" i="3"/>
  <c r="M43" i="3" s="1"/>
  <c r="G43" i="3"/>
  <c r="L42" i="3"/>
  <c r="M42" i="3" s="1"/>
  <c r="G42" i="3"/>
  <c r="L41" i="3"/>
  <c r="M41" i="3" s="1"/>
  <c r="G41" i="3"/>
  <c r="L40" i="3"/>
  <c r="M40" i="3" s="1"/>
  <c r="G40" i="3"/>
  <c r="L39" i="3"/>
  <c r="M39" i="3" s="1"/>
  <c r="G39" i="3"/>
  <c r="L38" i="3"/>
  <c r="M38" i="3" s="1"/>
  <c r="G38" i="3"/>
  <c r="L37" i="3"/>
  <c r="M37" i="3" s="1"/>
  <c r="G37" i="3"/>
  <c r="M36" i="3"/>
  <c r="L36" i="3"/>
  <c r="G36" i="3"/>
  <c r="L35" i="3"/>
  <c r="M35" i="3" s="1"/>
  <c r="G35" i="3"/>
  <c r="L34" i="3"/>
  <c r="M34" i="3" s="1"/>
  <c r="G34" i="3"/>
  <c r="L33" i="3"/>
  <c r="M33" i="3" s="1"/>
  <c r="G33" i="3"/>
  <c r="L32" i="3"/>
  <c r="M32" i="3" s="1"/>
  <c r="G32" i="3"/>
  <c r="L31" i="3"/>
  <c r="M31" i="3" s="1"/>
  <c r="G31" i="3"/>
  <c r="L30" i="3"/>
  <c r="M30" i="3" s="1"/>
  <c r="G30" i="3"/>
  <c r="L29" i="3"/>
  <c r="M29" i="3" s="1"/>
  <c r="G29" i="3"/>
  <c r="M28" i="3"/>
  <c r="L28" i="3"/>
  <c r="G28" i="3"/>
  <c r="L27" i="3"/>
  <c r="M27" i="3" s="1"/>
  <c r="G27" i="3"/>
  <c r="L26" i="3"/>
  <c r="M26" i="3" s="1"/>
  <c r="G26" i="3"/>
  <c r="L25" i="3"/>
  <c r="M25" i="3" s="1"/>
  <c r="G25" i="3"/>
  <c r="L24" i="3"/>
  <c r="M24" i="3" s="1"/>
  <c r="G24" i="3"/>
  <c r="L23" i="3"/>
  <c r="M23" i="3" s="1"/>
  <c r="G23" i="3"/>
  <c r="L22" i="3"/>
  <c r="M22" i="3" s="1"/>
  <c r="G22" i="3"/>
  <c r="L21" i="3"/>
  <c r="M21" i="3" s="1"/>
  <c r="G21" i="3"/>
  <c r="M20" i="3"/>
  <c r="L20" i="3"/>
  <c r="G20" i="3"/>
  <c r="L19" i="3"/>
  <c r="M19" i="3" s="1"/>
  <c r="G19" i="3"/>
  <c r="L18" i="3"/>
  <c r="M18" i="3" s="1"/>
  <c r="G18" i="3"/>
  <c r="L17" i="3"/>
  <c r="M17" i="3" s="1"/>
  <c r="G17" i="3"/>
  <c r="L16" i="3"/>
  <c r="M16" i="3" s="1"/>
  <c r="G16" i="3"/>
  <c r="G15" i="3" s="1"/>
  <c r="L15" i="3"/>
  <c r="K15" i="3"/>
  <c r="J15" i="3"/>
  <c r="I15" i="3"/>
  <c r="F15" i="3"/>
  <c r="E15" i="3"/>
  <c r="D15" i="3"/>
  <c r="M15" i="3" l="1"/>
  <c r="N17" i="2"/>
  <c r="M17" i="2"/>
  <c r="K17" i="2"/>
  <c r="J17" i="2"/>
  <c r="H17" i="2"/>
  <c r="G17" i="2"/>
  <c r="F17" i="2"/>
  <c r="E17" i="2"/>
  <c r="D17" i="2"/>
  <c r="O72" i="1"/>
  <c r="J72" i="1"/>
  <c r="J71" i="1" s="1"/>
  <c r="K71" i="1" s="1"/>
  <c r="I71" i="1"/>
  <c r="H71" i="1"/>
  <c r="G71" i="1"/>
  <c r="F71" i="1"/>
  <c r="O70" i="1"/>
  <c r="J70" i="1"/>
  <c r="K70" i="1" s="1"/>
  <c r="O69" i="1"/>
  <c r="J69" i="1"/>
  <c r="K69" i="1" s="1"/>
  <c r="I68" i="1"/>
  <c r="H68" i="1"/>
  <c r="G68" i="1"/>
  <c r="F68" i="1"/>
  <c r="O67" i="1"/>
  <c r="J67" i="1"/>
  <c r="J66" i="1" s="1"/>
  <c r="I66" i="1"/>
  <c r="H66" i="1"/>
  <c r="G66" i="1"/>
  <c r="F66" i="1"/>
  <c r="O64" i="1"/>
  <c r="J64" i="1"/>
  <c r="J63" i="1" s="1"/>
  <c r="K63" i="1" s="1"/>
  <c r="I63" i="1"/>
  <c r="H63" i="1"/>
  <c r="G63" i="1"/>
  <c r="F63" i="1"/>
  <c r="O62" i="1"/>
  <c r="J62" i="1"/>
  <c r="K62" i="1" s="1"/>
  <c r="O61" i="1"/>
  <c r="J61" i="1"/>
  <c r="K61" i="1" s="1"/>
  <c r="O60" i="1"/>
  <c r="J60" i="1"/>
  <c r="K60" i="1" s="1"/>
  <c r="O59" i="1"/>
  <c r="J59" i="1"/>
  <c r="K59" i="1" s="1"/>
  <c r="O58" i="1"/>
  <c r="J58" i="1"/>
  <c r="K58" i="1" s="1"/>
  <c r="O57" i="1"/>
  <c r="J57" i="1"/>
  <c r="K57" i="1" s="1"/>
  <c r="O56" i="1"/>
  <c r="J56" i="1"/>
  <c r="K56" i="1" s="1"/>
  <c r="I55" i="1"/>
  <c r="H55" i="1"/>
  <c r="G55" i="1"/>
  <c r="F55" i="1"/>
  <c r="O54" i="1"/>
  <c r="K54" i="1"/>
  <c r="J54" i="1"/>
  <c r="O53" i="1"/>
  <c r="J53" i="1"/>
  <c r="K53" i="1" s="1"/>
  <c r="O52" i="1"/>
  <c r="J52" i="1"/>
  <c r="K52" i="1" s="1"/>
  <c r="O51" i="1"/>
  <c r="J51" i="1"/>
  <c r="K51" i="1" s="1"/>
  <c r="O50" i="1"/>
  <c r="J50" i="1"/>
  <c r="K50" i="1" s="1"/>
  <c r="O49" i="1"/>
  <c r="J49" i="1"/>
  <c r="K49" i="1" s="1"/>
  <c r="O48" i="1"/>
  <c r="J48" i="1"/>
  <c r="K48" i="1" s="1"/>
  <c r="I47" i="1"/>
  <c r="H47" i="1"/>
  <c r="G47" i="1"/>
  <c r="F47" i="1"/>
  <c r="O46" i="1"/>
  <c r="J46" i="1"/>
  <c r="O45" i="1"/>
  <c r="J45" i="1"/>
  <c r="K45" i="1" s="1"/>
  <c r="I44" i="1"/>
  <c r="H44" i="1"/>
  <c r="G44" i="1"/>
  <c r="F44" i="1"/>
  <c r="O43" i="1"/>
  <c r="J43" i="1"/>
  <c r="K43" i="1" s="1"/>
  <c r="O42" i="1"/>
  <c r="J42" i="1"/>
  <c r="K42" i="1" s="1"/>
  <c r="O41" i="1"/>
  <c r="J41" i="1"/>
  <c r="K41" i="1" s="1"/>
  <c r="O40" i="1"/>
  <c r="J40" i="1"/>
  <c r="K40" i="1" s="1"/>
  <c r="O39" i="1"/>
  <c r="J39" i="1"/>
  <c r="O38" i="1"/>
  <c r="J38" i="1"/>
  <c r="K38" i="1" s="1"/>
  <c r="I37" i="1"/>
  <c r="H37" i="1"/>
  <c r="G37" i="1"/>
  <c r="F37" i="1"/>
  <c r="O36" i="1"/>
  <c r="J36" i="1"/>
  <c r="K36" i="1" s="1"/>
  <c r="O35" i="1"/>
  <c r="J35" i="1"/>
  <c r="K35" i="1" s="1"/>
  <c r="O34" i="1"/>
  <c r="J34" i="1"/>
  <c r="I33" i="1"/>
  <c r="H33" i="1"/>
  <c r="G33" i="1"/>
  <c r="F33" i="1"/>
  <c r="O32" i="1"/>
  <c r="J32" i="1"/>
  <c r="K32" i="1" s="1"/>
  <c r="O31" i="1"/>
  <c r="J31" i="1"/>
  <c r="K31" i="1" s="1"/>
  <c r="O30" i="1"/>
  <c r="J30" i="1"/>
  <c r="K30" i="1" s="1"/>
  <c r="O29" i="1"/>
  <c r="J29" i="1"/>
  <c r="K29" i="1" s="1"/>
  <c r="O28" i="1"/>
  <c r="J28" i="1"/>
  <c r="K28" i="1" s="1"/>
  <c r="I27" i="1"/>
  <c r="H27" i="1"/>
  <c r="G27" i="1"/>
  <c r="F27" i="1"/>
  <c r="O26" i="1"/>
  <c r="J26" i="1"/>
  <c r="K26" i="1" s="1"/>
  <c r="I25" i="1"/>
  <c r="H25" i="1"/>
  <c r="G25" i="1"/>
  <c r="F25" i="1"/>
  <c r="O24" i="1"/>
  <c r="J24" i="1"/>
  <c r="J23" i="1" s="1"/>
  <c r="I23" i="1"/>
  <c r="H23" i="1"/>
  <c r="G23" i="1"/>
  <c r="F23" i="1"/>
  <c r="O22" i="1"/>
  <c r="J22" i="1"/>
  <c r="K22" i="1" s="1"/>
  <c r="O21" i="1"/>
  <c r="J21" i="1"/>
  <c r="I20" i="1"/>
  <c r="H20" i="1"/>
  <c r="G20" i="1"/>
  <c r="F20" i="1"/>
  <c r="O19" i="1"/>
  <c r="J19" i="1"/>
  <c r="K19" i="1" s="1"/>
  <c r="O18" i="1"/>
  <c r="J18" i="1"/>
  <c r="I17" i="1"/>
  <c r="H17" i="1"/>
  <c r="G17" i="1"/>
  <c r="F17" i="1"/>
  <c r="J25" i="1" l="1"/>
  <c r="K25" i="1" s="1"/>
  <c r="H65" i="1"/>
  <c r="K64" i="1"/>
  <c r="O17" i="2"/>
  <c r="I65" i="1"/>
  <c r="K24" i="1"/>
  <c r="J37" i="1"/>
  <c r="K37" i="1" s="1"/>
  <c r="K72" i="1"/>
  <c r="F15" i="1"/>
  <c r="I15" i="1"/>
  <c r="F65" i="1"/>
  <c r="G65" i="1"/>
  <c r="J17" i="1"/>
  <c r="K18" i="1"/>
  <c r="J44" i="1"/>
  <c r="K44" i="1" s="1"/>
  <c r="J68" i="1"/>
  <c r="K68" i="1" s="1"/>
  <c r="J20" i="1"/>
  <c r="K20" i="1" s="1"/>
  <c r="J33" i="1"/>
  <c r="K33" i="1" s="1"/>
  <c r="F16" i="1"/>
  <c r="F14" i="1" s="1"/>
  <c r="K21" i="1"/>
  <c r="K23" i="1"/>
  <c r="G16" i="1"/>
  <c r="H16" i="1"/>
  <c r="H14" i="1" s="1"/>
  <c r="K17" i="1"/>
  <c r="K66" i="1"/>
  <c r="I16" i="1"/>
  <c r="H15" i="1"/>
  <c r="J27" i="1"/>
  <c r="K27" i="1" s="1"/>
  <c r="K34" i="1"/>
  <c r="J47" i="1"/>
  <c r="K47" i="1" s="1"/>
  <c r="K67" i="1"/>
  <c r="G15" i="1"/>
  <c r="K39" i="1"/>
  <c r="K46" i="1"/>
  <c r="J55" i="1"/>
  <c r="K55" i="1" s="1"/>
  <c r="I14" i="1" l="1"/>
  <c r="G14" i="1"/>
  <c r="J65" i="1"/>
  <c r="K65" i="1"/>
  <c r="J16" i="1"/>
  <c r="J15" i="1"/>
  <c r="K15" i="1" s="1"/>
  <c r="J14" i="1" l="1"/>
  <c r="K14" i="1" s="1"/>
  <c r="K16" i="1"/>
</calcChain>
</file>

<file path=xl/sharedStrings.xml><?xml version="1.0" encoding="utf-8"?>
<sst xmlns="http://schemas.openxmlformats.org/spreadsheetml/2006/main" count="2586" uniqueCount="927">
  <si>
    <r>
      <t xml:space="preserve">AVANCE FINANCIERO Y FÍSICO DE PROYECTOS DE INFRAESTRUCTURA PRODUCTIVA DE LARGO PLAZO EN CONSTRUCCIÓN  </t>
    </r>
    <r>
      <rPr>
        <b/>
        <vertAlign val="superscript"/>
        <sz val="13"/>
        <color theme="0"/>
        <rFont val="Arial"/>
        <family val="2"/>
      </rPr>
      <t xml:space="preserve">p_/  </t>
    </r>
  </si>
  <si>
    <t>Con base en los artículos 107, fracción I, inciso d) de la Ley Federal de Presupuesto y Responsabilidad Hacendaria y 205 de su Reglamento</t>
  </si>
  <si>
    <t>Comisión Federal de Electricidad</t>
  </si>
  <si>
    <t>Enero - Diciembre</t>
  </si>
  <si>
    <t xml:space="preserve">No </t>
  </si>
  <si>
    <t>Nombre del proyecto</t>
  </si>
  <si>
    <t>Estado del proyecto</t>
  </si>
  <si>
    <t>Avance Financiero</t>
  </si>
  <si>
    <t>Acumulado 2019</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</si>
  <si>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</si>
  <si>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</si>
  <si>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</si>
  <si>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</si>
  <si>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</si>
  <si>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</si>
  <si>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</si>
  <si>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</si>
  <si>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</si>
  <si>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</si>
  <si>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</si>
  <si>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</si>
  <si>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</si>
  <si>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</si>
  <si>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</si>
  <si>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</si>
  <si>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</si>
  <si>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</si>
  <si>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</si>
  <si>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</si>
  <si>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</si>
  <si>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</si>
  <si>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</si>
  <si>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</si>
  <si>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</si>
  <si>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 xml:space="preserve">SE 1210 NORTE - NOROESTE </t>
  </si>
  <si>
    <t>Aprobados en 2009</t>
  </si>
  <si>
    <t>SLT 1405 Subest y Líneas de Transmisión de las Áreas Sureste</t>
  </si>
  <si>
    <t>Aprobados en 2010</t>
  </si>
  <si>
    <t>CCC Cogeneración Salamanca Fase I</t>
  </si>
  <si>
    <t>Aprobados en 2011</t>
  </si>
  <si>
    <t>CC Centro</t>
  </si>
  <si>
    <t>SLT 1603 Subestación Lago</t>
  </si>
  <si>
    <t>CCI Guerrero Negro IV</t>
  </si>
  <si>
    <t>Construcción</t>
  </si>
  <si>
    <t>SE 1621 Distribución Norte-Sur</t>
  </si>
  <si>
    <t>SE 1620 Distribución Valle de México</t>
  </si>
  <si>
    <t>Aprobados en 2012</t>
  </si>
  <si>
    <t>SLT 1721 DISTRIBUCIÓN NORTE</t>
  </si>
  <si>
    <t>LT Red de Transmisión Asociada al CC Noreste</t>
  </si>
  <si>
    <t xml:space="preserve">CG Los Humeros III </t>
  </si>
  <si>
    <t>Aprobados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</si>
  <si>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</si>
  <si>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</si>
  <si>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</si>
  <si>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</si>
  <si>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</si>
  <si>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</si>
  <si>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Aprobados en 2014</t>
  </si>
  <si>
    <t>CC Empalme II</t>
  </si>
  <si>
    <t>SLT 1920 Subestaciones y Líneas de Distribución 1_/</t>
  </si>
  <si>
    <t>Aprobados en 2015</t>
  </si>
  <si>
    <t>Por Licitar sin cambio de alcance</t>
  </si>
  <si>
    <t>CC Lerdo (Norte IV)</t>
  </si>
  <si>
    <t>CG Los Azufres III Fase II</t>
  </si>
  <si>
    <t>CH Las Cruces</t>
  </si>
  <si>
    <t xml:space="preserve">LT Red de transmisión asociada a la CH Las Cruces </t>
  </si>
  <si>
    <t>SLT 2002 Subestaciones y Líneas de las Áreas Norte - Occidental</t>
  </si>
  <si>
    <t>SLT SLT 2020 Subestaciones, Líneas y Redes de Distribución</t>
  </si>
  <si>
    <t>Aprobados en 2016</t>
  </si>
  <si>
    <t>CC San Luis Río Colorado I</t>
  </si>
  <si>
    <t>Por Licitar con cambio de alcance</t>
  </si>
  <si>
    <t>CC Guadalajara I</t>
  </si>
  <si>
    <t>CC Mazatlán</t>
  </si>
  <si>
    <t>CC Mérida</t>
  </si>
  <si>
    <t>SE 2101 Compensación Capacitiva Baja - Occidental</t>
  </si>
  <si>
    <t>SLT SLT 2120 Subestaciones y Líneas de Distribución</t>
  </si>
  <si>
    <t>Aprobados en 2020</t>
  </si>
  <si>
    <t>Inversión Condicionada</t>
  </si>
  <si>
    <t>CC Norte III (Juárez)</t>
  </si>
  <si>
    <t>Terminado Totalmente</t>
  </si>
  <si>
    <t>CC Topolobampo III</t>
  </si>
  <si>
    <t>LT LT en Corriente Directa Ixtepec Potencia-Yautepec Potencia</t>
  </si>
  <si>
    <t>CE Sureste IV y V</t>
  </si>
  <si>
    <t>1_/ Se consideran los proyectos que tienen previstos recursos en el PEF 2020, así como aquéllos proyectos que no tienen Monto Estimado en el PEF 2020, pero continúan en etapa de Varias Cierre y Otras por lo que se incluye su seguimiento.</t>
  </si>
  <si>
    <t>2_/ El tipo de cambio utilizado fue de 19.9487  pesos por dólar correspondiente al cierre de diciembre de 2020. El total no coincide con el monto del Cuadro 7 "Flujo de inversión estimada anual por proyecto" porque los proyectos no. 288, 336, 42 y 43 no se incluyen por haberse terminado totalmente en 2019.</t>
  </si>
  <si>
    <t>4_/ Estos proyectos regresaron a la etapa "Por Licitar sin cambio de alcance", ya que se está analizando la posibilidad de licitarlos con otro esquema de financiamiento.</t>
  </si>
  <si>
    <t>Fuente: Comisión Federal de Electricidad</t>
  </si>
  <si>
    <t>FLUJO NETO DE PROYECTOS DE INFRAESTRUCTURA PRODUCTIVA DE LARGO PLAZO DE INVERSIÓN DIRECTA EN OPERACIÓN   1_/</t>
  </si>
  <si>
    <t>Con base en los artículosl 107, fracción I, inciso d) de la Ley Federal de Presupuesto y Responsabilidad Hacendaria y 205 de su Reglamento</t>
  </si>
  <si>
    <t>Enero- Diciembre</t>
  </si>
  <si>
    <t xml:space="preserve">Presupuesto   </t>
  </si>
  <si>
    <t>Ejercido</t>
  </si>
  <si>
    <t xml:space="preserve">Gasto </t>
  </si>
  <si>
    <t>Gasto</t>
  </si>
  <si>
    <t>Ingresos</t>
  </si>
  <si>
    <t>Programable</t>
  </si>
  <si>
    <t>Flujo Neto</t>
  </si>
  <si>
    <t>Variación %</t>
  </si>
  <si>
    <t>Inversión</t>
  </si>
  <si>
    <t>Amortizaciones y</t>
  </si>
  <si>
    <t>No</t>
  </si>
  <si>
    <t>Gastos de operación</t>
  </si>
  <si>
    <t>Presupuestaria</t>
  </si>
  <si>
    <t>y  Mantenimiento</t>
  </si>
  <si>
    <t>Asociada</t>
  </si>
  <si>
    <t>( 1 )</t>
  </si>
  <si>
    <t>( 2 )</t>
  </si>
  <si>
    <t>( 3 )</t>
  </si>
  <si>
    <t>( 4 )</t>
  </si>
  <si>
    <t>(5=1-2-3-4)</t>
  </si>
  <si>
    <t>( 6 )</t>
  </si>
  <si>
    <t>( 7 )</t>
  </si>
  <si>
    <t>( 9 )</t>
  </si>
  <si>
    <t>(10=6-7-8-9)</t>
  </si>
  <si>
    <t>[11=(10-5)/5]</t>
  </si>
  <si>
    <t>CG</t>
  </si>
  <si>
    <t>Cerro Prieto IV</t>
  </si>
  <si>
    <t>N.A.</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</si>
  <si>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</si>
  <si>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</si>
  <si>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</si>
  <si>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</si>
  <si>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</si>
  <si>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</si>
  <si>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</si>
  <si>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</si>
  <si>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</si>
  <si>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</si>
  <si>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</si>
  <si>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</si>
  <si>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</si>
  <si>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</si>
  <si>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</si>
  <si>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</si>
  <si>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</si>
  <si>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</si>
  <si>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</si>
  <si>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</si>
  <si>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</si>
  <si>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</si>
  <si>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</si>
  <si>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</si>
  <si>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</si>
  <si>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</si>
  <si>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</si>
  <si>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</si>
  <si>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</si>
  <si>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</si>
  <si>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</si>
  <si>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</si>
  <si>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</si>
  <si>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</si>
  <si>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</si>
  <si>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</si>
  <si>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</si>
  <si>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</si>
  <si>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</si>
  <si>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</si>
  <si>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</si>
  <si>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</si>
  <si>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</si>
  <si>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</si>
  <si>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</si>
  <si>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</si>
  <si>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</si>
  <si>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</si>
  <si>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</si>
  <si>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</si>
  <si>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</si>
  <si>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</si>
  <si>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</si>
  <si>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</si>
  <si>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</si>
  <si>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</si>
  <si>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</si>
  <si>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</si>
  <si>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</si>
  <si>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</si>
  <si>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</si>
  <si>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</si>
  <si>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</si>
  <si>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</si>
  <si>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</si>
  <si>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</si>
  <si>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</si>
  <si>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</si>
  <si>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</si>
  <si>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</si>
  <si>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</si>
  <si>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</si>
  <si>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</si>
  <si>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</si>
  <si>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</si>
  <si>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</si>
  <si>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</si>
  <si>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</si>
  <si>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</si>
  <si>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</si>
  <si>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</si>
  <si>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</si>
  <si>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</si>
  <si>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</si>
  <si>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</si>
  <si>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</si>
  <si>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</si>
  <si>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</si>
  <si>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</si>
  <si>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</si>
  <si>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</si>
  <si>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</si>
  <si>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</si>
  <si>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</si>
  <si>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</si>
  <si>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</si>
  <si>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</si>
  <si>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</si>
  <si>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</si>
  <si>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</si>
  <si>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</si>
  <si>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</si>
  <si>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</si>
  <si>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</si>
  <si>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</si>
  <si>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</si>
  <si>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</si>
  <si>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</si>
  <si>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</si>
  <si>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</si>
  <si>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</si>
  <si>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</si>
  <si>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</si>
  <si>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</si>
  <si>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</si>
  <si>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</si>
  <si>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</si>
  <si>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</si>
  <si>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</si>
  <si>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</si>
  <si>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</si>
  <si>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</si>
  <si>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</si>
  <si>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</si>
  <si>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</si>
  <si>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</si>
  <si>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</si>
  <si>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</si>
  <si>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</si>
  <si>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</si>
  <si>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</si>
  <si>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</si>
  <si>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</si>
  <si>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</si>
  <si>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</si>
  <si>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</si>
  <si>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</si>
  <si>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</si>
  <si>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</si>
  <si>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</si>
  <si>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</si>
  <si>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</si>
  <si>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</si>
  <si>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</si>
  <si>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</si>
  <si>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</si>
  <si>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</si>
  <si>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500&lt;</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</si>
  <si>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</si>
  <si>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</si>
  <si>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</si>
  <si>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</si>
  <si>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</si>
  <si>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</si>
  <si>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</si>
  <si>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</si>
  <si>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</si>
  <si>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</si>
  <si>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</si>
  <si>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</si>
  <si>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</si>
  <si>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</si>
  <si>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</si>
  <si>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</si>
  <si>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</si>
  <si>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</si>
  <si>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</si>
  <si>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</si>
  <si>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</si>
  <si>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</si>
  <si>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</si>
  <si>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</si>
  <si>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</si>
  <si>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</si>
  <si>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</si>
  <si>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</si>
  <si>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</si>
  <si>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</si>
  <si>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</si>
  <si>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</si>
  <si>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</si>
  <si>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</si>
  <si>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</si>
  <si>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</si>
  <si>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</si>
  <si>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</si>
  <si>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</si>
  <si>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</si>
  <si>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</si>
  <si>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</si>
  <si>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</si>
  <si>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</si>
  <si>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</si>
  <si>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</si>
  <si>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</si>
  <si>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</si>
  <si>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</si>
  <si>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</si>
  <si>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</si>
  <si>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</si>
  <si>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</si>
  <si>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</si>
  <si>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</si>
  <si>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</si>
  <si>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</si>
  <si>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</si>
  <si>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</si>
  <si>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</si>
  <si>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</si>
  <si>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</si>
  <si>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</si>
  <si>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</si>
  <si>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</si>
  <si>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</si>
  <si>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</si>
  <si>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</si>
  <si>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</si>
  <si>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</si>
  <si>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</si>
  <si>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</si>
  <si>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</si>
  <si>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</si>
  <si>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</si>
  <si>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</si>
  <si>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</si>
  <si>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</si>
  <si>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</si>
  <si>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</si>
  <si>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</si>
  <si>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&lt;-500</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</si>
  <si>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</si>
  <si>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</si>
  <si>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</si>
  <si>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</si>
  <si>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</si>
  <si>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</si>
  <si>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</si>
  <si>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</si>
  <si>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</si>
  <si>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</si>
  <si>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</si>
  <si>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</si>
  <si>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</si>
  <si>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</si>
  <si>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</si>
  <si>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</si>
  <si>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</si>
  <si>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</si>
  <si>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</si>
  <si>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</si>
  <si>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</si>
  <si>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</si>
  <si>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</si>
  <si>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</si>
  <si>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</si>
  <si>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</si>
  <si>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</si>
  <si>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</si>
  <si>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</si>
  <si>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</si>
  <si>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</si>
  <si>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</si>
  <si>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</si>
  <si>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</si>
  <si>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</si>
  <si>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</si>
  <si>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</si>
  <si>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</si>
  <si>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</si>
  <si>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</si>
  <si>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</si>
  <si>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</si>
  <si>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</si>
  <si>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</si>
  <si>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</si>
  <si>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</si>
  <si>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</si>
  <si>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</si>
  <si>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</si>
  <si>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</si>
  <si>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</si>
  <si>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</si>
  <si>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Nota: Las sumas de los parciales pueden no coincidir con los totales debido al redondeo.</t>
  </si>
  <si>
    <t>Fuente: Comisión Federal de Electricidad.</t>
  </si>
  <si>
    <t>500&lt; = La variación es menor a 500 por ciento.</t>
  </si>
  <si>
    <t>&lt;-500 = La variación es menor a -500 por ciento.</t>
  </si>
  <si>
    <t>p_/ Cifras preliminares. Las sumas de los parciales pueden no coincidir con los totales debido al redondeo.</t>
  </si>
  <si>
    <t xml:space="preserve">1_/ Considera los proyectos que entraron en operación comercial (con terminaciones parciales o totales). </t>
  </si>
  <si>
    <t>N.A.: No aplica.</t>
  </si>
  <si>
    <t>Los tipos de cambio promedio de fecha de liquidación utilizados fueron 18.8060 (enero), 18.7664 (febrero), 21.9690 (marzo), 24.2579 (abril), 23.6004 (mayo), 22.2153 (junio), 22.4836 (julio), 22.2370 (agosto), 21.6450 (septiembre), 21.3558 (octubre), 20.5088 (noviembre) y 19.9821 (diciembre) pesos por dólar, publicados por el Banco de México (Banxico).</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</si>
  <si>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</si>
  <si>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</si>
  <si>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</si>
  <si>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</si>
  <si>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</si>
  <si>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</si>
  <si>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</si>
  <si>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</si>
  <si>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</si>
  <si>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</si>
  <si>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</si>
  <si>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</si>
  <si>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</si>
  <si>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</si>
  <si>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</si>
  <si>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</si>
  <si>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</si>
  <si>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</si>
  <si>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</si>
  <si>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</si>
  <si>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</si>
  <si>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</si>
  <si>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</si>
  <si>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</si>
  <si>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</si>
  <si>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</si>
  <si>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</si>
  <si>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</si>
  <si>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</si>
  <si>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</si>
  <si>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</si>
  <si>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</si>
  <si>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</si>
  <si>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</si>
  <si>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</si>
  <si>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</si>
  <si>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</si>
  <si>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</si>
  <si>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</si>
  <si>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</si>
  <si>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</si>
  <si>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</si>
  <si>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</si>
  <si>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</si>
  <si>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</si>
  <si>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</si>
  <si>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</si>
  <si>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</si>
  <si>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CC Noreste</t>
  </si>
  <si>
    <t>CC Topolobampo III *</t>
  </si>
  <si>
    <t>* Programado para entrar en operación, no terminó su construcción, sin embargo se incluye para para completar el total de montos y proyectos programados para 2020</t>
  </si>
  <si>
    <t>&gt;500 = La variación es mayor a 500 por ciento.</t>
  </si>
  <si>
    <t>En términos de  los artículos 107, fracción I , de la Ley Federal de Presupuesto y Responsabilidad Hacendaria y 205 de su Reglamento</t>
  </si>
  <si>
    <t xml:space="preserve">Comisión Federal de Electricidad </t>
  </si>
  <si>
    <t>Enero -Diciembre</t>
  </si>
  <si>
    <t>Marzo</t>
  </si>
  <si>
    <t>Nombre del Proyecto</t>
  </si>
  <si>
    <t>Costo de cierre</t>
  </si>
  <si>
    <t>Amortización ejercida</t>
  </si>
  <si>
    <t>Pasivo Directo</t>
  </si>
  <si>
    <t>Pasivo</t>
  </si>
  <si>
    <t>TC. Marzo 2020</t>
  </si>
  <si>
    <t>Suma</t>
  </si>
  <si>
    <t xml:space="preserve">Real </t>
  </si>
  <si>
    <t>Legal</t>
  </si>
  <si>
    <t>Contingente</t>
  </si>
  <si>
    <t>Total</t>
  </si>
  <si>
    <t>.</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</si>
  <si>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</si>
  <si>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</si>
  <si>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</si>
  <si>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</si>
  <si>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</si>
  <si>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</si>
  <si>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</si>
  <si>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</si>
  <si>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</si>
  <si>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</si>
  <si>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</si>
  <si>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</si>
  <si>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</si>
  <si>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</si>
  <si>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</si>
  <si>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</si>
  <si>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</si>
  <si>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</si>
  <si>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</si>
  <si>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</si>
  <si>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</si>
  <si>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</si>
  <si>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</si>
  <si>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</si>
  <si>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</si>
  <si>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</si>
  <si>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</si>
  <si>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</si>
  <si>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</si>
  <si>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</si>
  <si>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</si>
  <si>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</si>
  <si>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</si>
  <si>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</si>
  <si>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</si>
  <si>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</si>
  <si>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</si>
  <si>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</si>
  <si>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</si>
  <si>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</si>
  <si>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</si>
  <si>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</si>
  <si>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</si>
  <si>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</si>
  <si>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</si>
  <si>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</si>
  <si>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</si>
  <si>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</si>
  <si>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</si>
  <si>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</si>
  <si>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</si>
  <si>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</si>
  <si>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</si>
  <si>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</si>
  <si>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</si>
  <si>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</si>
  <si>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</si>
  <si>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</si>
  <si>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</si>
  <si>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</si>
  <si>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</si>
  <si>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</si>
  <si>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</si>
  <si>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</si>
  <si>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</si>
  <si>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</si>
  <si>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</si>
  <si>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</si>
  <si>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</si>
  <si>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</si>
  <si>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</si>
  <si>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</si>
  <si>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</si>
  <si>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</si>
  <si>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</si>
  <si>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</si>
  <si>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</si>
  <si>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</si>
  <si>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</si>
  <si>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</si>
  <si>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</si>
  <si>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</si>
  <si>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</si>
  <si>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</si>
  <si>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</si>
  <si>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</si>
  <si>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</si>
  <si>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</si>
  <si>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</si>
  <si>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</si>
  <si>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</si>
  <si>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</si>
  <si>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</si>
  <si>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</si>
  <si>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</si>
  <si>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</si>
  <si>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</si>
  <si>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</si>
  <si>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</si>
  <si>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</si>
  <si>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</si>
  <si>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</si>
  <si>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</si>
  <si>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</si>
  <si>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</si>
  <si>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</si>
  <si>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</si>
  <si>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</si>
  <si>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</si>
  <si>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</si>
  <si>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</si>
  <si>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</si>
  <si>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</si>
  <si>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</si>
  <si>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</si>
  <si>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</si>
  <si>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</si>
  <si>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</si>
  <si>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</si>
  <si>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</si>
  <si>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</si>
  <si>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</si>
  <si>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</si>
  <si>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</si>
  <si>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</si>
  <si>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</si>
  <si>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</si>
  <si>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</si>
  <si>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</si>
  <si>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</si>
  <si>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</si>
  <si>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</si>
  <si>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</si>
  <si>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</si>
  <si>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</si>
  <si>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</si>
  <si>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</si>
  <si>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</si>
  <si>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</si>
  <si>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</si>
  <si>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</si>
  <si>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</si>
  <si>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</si>
  <si>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</si>
  <si>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</si>
  <si>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</si>
  <si>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</si>
  <si>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</si>
  <si>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</si>
  <si>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</si>
  <si>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</si>
  <si>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</si>
  <si>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</si>
  <si>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</si>
  <si>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</si>
  <si>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</si>
  <si>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</si>
  <si>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</si>
  <si>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</si>
  <si>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</si>
  <si>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</si>
  <si>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</si>
  <si>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</si>
  <si>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</si>
  <si>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</si>
  <si>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</si>
  <si>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</si>
  <si>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</si>
  <si>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</si>
  <si>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</si>
  <si>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</si>
  <si>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</si>
  <si>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</si>
  <si>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</si>
  <si>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</si>
  <si>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</si>
  <si>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</si>
  <si>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</si>
  <si>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</si>
  <si>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</si>
  <si>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</si>
  <si>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</si>
  <si>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</si>
  <si>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</si>
  <si>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</si>
  <si>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</si>
  <si>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</si>
  <si>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</si>
  <si>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</si>
  <si>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</si>
  <si>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</si>
  <si>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</si>
  <si>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</si>
  <si>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</si>
  <si>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</si>
  <si>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</si>
  <si>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</si>
  <si>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</si>
  <si>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</si>
  <si>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</si>
  <si>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</si>
  <si>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</si>
  <si>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</si>
  <si>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</si>
  <si>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</si>
  <si>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</si>
  <si>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</si>
  <si>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</si>
  <si>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</si>
  <si>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</si>
  <si>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</si>
  <si>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</si>
  <si>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</si>
  <si>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</si>
  <si>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</si>
  <si>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</si>
  <si>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</si>
  <si>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</si>
  <si>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</si>
  <si>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</si>
  <si>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</si>
  <si>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</si>
  <si>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</si>
  <si>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</si>
  <si>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</si>
  <si>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</si>
  <si>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</si>
  <si>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</si>
  <si>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</si>
  <si>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</si>
  <si>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</si>
  <si>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</si>
  <si>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</si>
  <si>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</si>
  <si>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</si>
  <si>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</si>
  <si>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</si>
  <si>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</si>
  <si>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</si>
  <si>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</si>
  <si>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</si>
  <si>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</si>
  <si>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RM CT José López Portillo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</si>
  <si>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</si>
  <si>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</si>
  <si>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</si>
  <si>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</si>
  <si>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</si>
  <si>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</si>
  <si>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</si>
  <si>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</si>
  <si>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</si>
  <si>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  El tipo de cambio utilizado es de 19.9487 correspondiente al cierre de Diciembre de 2020.</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</si>
  <si>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</si>
  <si>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</si>
  <si>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</si>
  <si>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</si>
  <si>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</si>
  <si>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2019</t>
  </si>
  <si>
    <t>PEF 2020</t>
  </si>
  <si>
    <t>Monto</t>
  </si>
  <si>
    <t>% Respecto PEF 2020</t>
  </si>
  <si>
    <t>Proyectos adjudicados y/o en construcción</t>
  </si>
  <si>
    <t>Proyectos en operación</t>
  </si>
  <si>
    <t>MARZO</t>
  </si>
  <si>
    <t>( 3=2/1 )</t>
  </si>
  <si>
    <t>( 5=7+8 )</t>
  </si>
  <si>
    <t>( 6=5/2 )</t>
  </si>
  <si>
    <t>( 8 )</t>
  </si>
  <si>
    <t>TC DIC 2020</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</si>
  <si>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</si>
  <si>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</si>
  <si>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</si>
  <si>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</si>
  <si>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</si>
  <si>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</si>
  <si>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</si>
  <si>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</si>
  <si>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</si>
  <si>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</si>
  <si>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</si>
  <si>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</si>
  <si>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</si>
  <si>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</si>
  <si>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</si>
  <si>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</si>
  <si>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</si>
  <si>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</si>
  <si>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</si>
  <si>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</si>
  <si>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</si>
  <si>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</si>
  <si>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</si>
  <si>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</si>
  <si>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</si>
  <si>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</si>
  <si>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</si>
  <si>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</si>
  <si>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</si>
  <si>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</si>
  <si>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</si>
  <si>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</si>
  <si>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</si>
  <si>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</si>
  <si>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</si>
  <si>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</si>
  <si>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</si>
  <si>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</si>
  <si>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</si>
  <si>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</si>
  <si>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</si>
  <si>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</si>
  <si>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</si>
  <si>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</si>
  <si>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</si>
  <si>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</si>
  <si>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</si>
  <si>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</si>
  <si>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</si>
  <si>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</si>
  <si>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El tipo de cambio utilizado es de $19.9487 correspondiente al mes de Diciembre de 2020.</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</si>
  <si>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</si>
  <si>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</si>
  <si>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</si>
  <si>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</si>
  <si>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</si>
  <si>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</si>
  <si>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</si>
  <si>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</si>
  <si>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</si>
  <si>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</si>
  <si>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</si>
  <si>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</si>
  <si>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</si>
  <si>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</si>
  <si>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</si>
  <si>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</si>
  <si>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</si>
  <si>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</si>
  <si>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</si>
  <si>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</si>
  <si>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</si>
  <si>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</si>
  <si>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</si>
  <si>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</si>
  <si>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</si>
  <si>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</si>
  <si>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</si>
  <si>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</si>
  <si>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</si>
  <si>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</si>
  <si>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</si>
  <si>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</si>
  <si>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</si>
  <si>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</si>
  <si>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</si>
  <si>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</si>
  <si>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</si>
  <si>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</si>
  <si>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</si>
  <si>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</si>
  <si>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</si>
  <si>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</si>
  <si>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</si>
  <si>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</si>
  <si>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</si>
  <si>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</si>
  <si>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</si>
  <si>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</si>
  <si>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</si>
  <si>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</si>
  <si>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</si>
  <si>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</si>
  <si>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</si>
  <si>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</si>
  <si>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</si>
  <si>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</si>
  <si>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</si>
  <si>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</si>
  <si>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</si>
  <si>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</si>
  <si>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</si>
  <si>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</si>
  <si>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</si>
  <si>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</si>
  <si>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</si>
  <si>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</si>
  <si>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</si>
  <si>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</si>
  <si>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</si>
  <si>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</si>
  <si>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</si>
  <si>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</si>
  <si>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</si>
  <si>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CCI Baja California Sur VI</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</si>
  <si>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</si>
  <si>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2020, corresponde al primer cierre parcial del proyecto.</t>
  </si>
  <si>
    <t>4_/ Es la fecha del último pago de amortizaciones de un proyecto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</si>
  <si>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</si>
  <si>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</si>
  <si>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</si>
  <si>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</si>
  <si>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</si>
  <si>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</si>
  <si>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</si>
  <si>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</si>
  <si>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</si>
  <si>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</si>
  <si>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</si>
  <si>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</si>
  <si>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</si>
  <si>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</si>
  <si>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</si>
  <si>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</si>
  <si>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</si>
  <si>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</si>
  <si>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</si>
  <si>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</si>
  <si>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2020, corresponde al primer cierre parcial del proyecto.</t>
  </si>
  <si>
    <t>4_/  Es la fecha del último pago de amortizaciones de un proyecto</t>
  </si>
  <si>
    <t>Nota: La actualización a precios de 2003 se realiza utilizando un tipo de cambio de 10.20 pesos por dólar</t>
  </si>
  <si>
    <t>SE 1116 Transformación del Noreste  5_/</t>
  </si>
  <si>
    <t>5_/  Disminución de avance financiero respecto al reporte del trimestre anterior, por conciliaciones de trabajos no ejecutados por el contratista, debido a cual las erogaciones respectivas se retuvieron.</t>
  </si>
  <si>
    <t>(Millones de pesos a precios de 2020)</t>
  </si>
  <si>
    <t>(Millones de pesos a precios de 2020)   *</t>
  </si>
  <si>
    <t>(Millones de pesos a precios de 2020)  *</t>
  </si>
  <si>
    <t>Informes sobre la Situación Económica,
las Finanzas Públicas y la Deuda Pública</t>
  </si>
  <si>
    <t>IV. PROYECTOS DE INFRAESTRUCTURA PRODUCTIVA DE LARGO PLAZO (PIDIREGAS)</t>
  </si>
  <si>
    <t>Cuarto Trimestre de 2020</t>
  </si>
  <si>
    <r>
      <t xml:space="preserve">Costo Total Autorizado </t>
    </r>
    <r>
      <rPr>
        <vertAlign val="superscript"/>
        <sz val="9"/>
        <color indexed="8"/>
        <rFont val="Montserrat"/>
      </rPr>
      <t>2_/</t>
    </r>
  </si>
  <si>
    <r>
      <t xml:space="preserve">Acumulado 2019 </t>
    </r>
    <r>
      <rPr>
        <vertAlign val="superscript"/>
        <sz val="9"/>
        <color indexed="8"/>
        <rFont val="Montserrat"/>
      </rPr>
      <t>2_/</t>
    </r>
  </si>
  <si>
    <r>
      <t xml:space="preserve">Estimada </t>
    </r>
    <r>
      <rPr>
        <vertAlign val="superscript"/>
        <sz val="9"/>
        <color indexed="8"/>
        <rFont val="Montserrat"/>
      </rPr>
      <t>2_/</t>
    </r>
  </si>
  <si>
    <r>
      <t xml:space="preserve">Realizada </t>
    </r>
    <r>
      <rPr>
        <vertAlign val="superscript"/>
        <sz val="9"/>
        <rFont val="Montserrat"/>
      </rPr>
      <t>3_/</t>
    </r>
  </si>
  <si>
    <r>
      <t xml:space="preserve">CC San Luis Potosí </t>
    </r>
    <r>
      <rPr>
        <vertAlign val="superscript"/>
        <sz val="9"/>
        <color theme="1"/>
        <rFont val="Montserrat"/>
      </rPr>
      <t>4_/</t>
    </r>
  </si>
  <si>
    <r>
      <t xml:space="preserve">CC Salamanca </t>
    </r>
    <r>
      <rPr>
        <vertAlign val="superscript"/>
        <sz val="9"/>
        <color theme="1"/>
        <rFont val="Montserrat"/>
      </rPr>
      <t>4_/</t>
    </r>
  </si>
  <si>
    <r>
      <t xml:space="preserve">CCI Baja California Sur VI </t>
    </r>
    <r>
      <rPr>
        <vertAlign val="superscript"/>
        <sz val="9"/>
        <color theme="1"/>
        <rFont val="Montserrat"/>
      </rPr>
      <t>4_/</t>
    </r>
  </si>
  <si>
    <r>
      <t xml:space="preserve">(Millones de pesos a precios de 2020)  </t>
    </r>
    <r>
      <rPr>
        <b/>
        <vertAlign val="superscript"/>
        <sz val="12"/>
        <color theme="0"/>
        <rFont val="Arial"/>
        <family val="2"/>
      </rPr>
      <t>P_/</t>
    </r>
  </si>
  <si>
    <r>
      <t>FLUJO NETO DE PROYECTOS DE INFRAESTRUCTURA PRODUCTIVA DE LARGO PLAZO DE INVERSION CONDICIONADA EN OPERACIÓN</t>
    </r>
    <r>
      <rPr>
        <b/>
        <vertAlign val="superscript"/>
        <sz val="12"/>
        <color theme="0"/>
        <rFont val="Montserrat"/>
      </rPr>
      <t xml:space="preserve"> P_/</t>
    </r>
  </si>
  <si>
    <r>
      <t xml:space="preserve">COMPROMISOS DE PROYECTOS DE INFRAESTRUCTURA PRODUCTIVA DE LARGO PLAZO DE INVERSIÓN DIRECTA EN OPERACIÓN      </t>
    </r>
    <r>
      <rPr>
        <b/>
        <vertAlign val="superscript"/>
        <sz val="12"/>
        <color theme="0"/>
        <rFont val="Montserrat"/>
      </rPr>
      <t xml:space="preserve">p_/ </t>
    </r>
  </si>
  <si>
    <t>1_/Proyectos en operación que concluyeron sus obligaciones financieras como PIDIREGAS.</t>
  </si>
  <si>
    <r>
      <t xml:space="preserve">VALOR PRESENTE NETO POR PROYECTO DE INVERSIÓN FINANCIADA DIRECTA  </t>
    </r>
    <r>
      <rPr>
        <b/>
        <vertAlign val="superscript"/>
        <sz val="11"/>
        <color theme="0"/>
        <rFont val="Montserrat"/>
      </rPr>
      <t>P_/</t>
    </r>
  </si>
  <si>
    <r>
      <t xml:space="preserve">(Millones de pesos a precios de 2020)  </t>
    </r>
    <r>
      <rPr>
        <b/>
        <vertAlign val="superscript"/>
        <sz val="11"/>
        <color theme="0"/>
        <rFont val="Montserrat"/>
      </rPr>
      <t>2_/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</si>
  <si>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</si>
  <si>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</si>
  <si>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</si>
  <si>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CONDICIONADA </t>
    </r>
    <r>
      <rPr>
        <b/>
        <vertAlign val="superscript"/>
        <sz val="11"/>
        <color theme="0"/>
        <rFont val="Montserrat"/>
      </rPr>
      <t xml:space="preserve"> P_/</t>
    </r>
  </si>
  <si>
    <r>
      <t xml:space="preserve">(Millones de pesos a precios de 2020) </t>
    </r>
    <r>
      <rPr>
        <b/>
        <vertAlign val="superscript"/>
        <sz val="11"/>
        <color theme="0"/>
        <rFont val="Montserrat"/>
      </rPr>
      <t>2_/</t>
    </r>
  </si>
  <si>
    <r>
      <t>Autorizados en 1997</t>
    </r>
    <r>
      <rPr>
        <b/>
        <vertAlign val="superscript"/>
        <sz val="9"/>
        <rFont val="Montserrat"/>
      </rPr>
      <t xml:space="preserve"> </t>
    </r>
  </si>
  <si>
    <t>2_/ El tipo de cambio utilizado para la presentación de la información en pesos es de 19.9487  el cual corresponde al cierre del segundo semestre de 2020.</t>
  </si>
  <si>
    <t>2_/ El tipo de cambio utilizado para la presentación de la información en pesos es de $19.9487  el cual corresponde al cierre del segundo semestre de 2020.</t>
  </si>
  <si>
    <t>Con base en los artículos 107 fracción I inciso d) de la Ley Federal de Presupuesto y Responsabilidad Hacendaria y 205 de su Reglamento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</si>
</sst>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_);[Red]\(#,##0.0\)"/>
    <numFmt numFmtId="165" formatCode="_-* #,##0.0_-;\-* #,##0.0_-;_-* &quot;-&quot;??_-;_-@_-"/>
    <numFmt numFmtId="166" formatCode="#,##0.000;[Red]#,##0.000"/>
    <numFmt numFmtId="167" formatCode="#,##0.00;[Red]#,##0.00"/>
    <numFmt numFmtId="168" formatCode="#,##0.0;[Red]#,##0.0"/>
    <numFmt numFmtId="169" formatCode="#,##0.0000000_);[Red]\(#,##0.0000000\)"/>
    <numFmt numFmtId="170" formatCode="#,##0.0"/>
    <numFmt numFmtId="171" formatCode="0.0"/>
    <numFmt numFmtId="172" formatCode="#,##0.0_ ;[Red]\-#,##0.0\ "/>
    <numFmt numFmtId="173" formatCode="_(* #,##0.00_);_(* \(#,##0.00\);_(* &quot;-&quot;??_);_(@_)"/>
    <numFmt numFmtId="174" formatCode="0.0000"/>
    <numFmt numFmtId="175" formatCode="#,##0.0_);\(#,##0.0\)"/>
    <numFmt numFmtId="176" formatCode="_-* #,##0.0_-;\-* #,##0.0_-;_-* &quot;-&quot;?_-;_-@_-"/>
    <numFmt numFmtId="177" formatCode="#,##0.0_ ;\-#,##0.0\ "/>
    <numFmt numFmtId="178" formatCode="_-* #,##0_-;\-* #,##0_-;_-* &quot;-&quot;??_-;_-@_-"/>
    <numFmt numFmtId="179" formatCode="_(* #,##0.0_);_(* \(#,##0.0\);_(* &quot;-&quot;?_);_(@_)"/>
    <numFmt numFmtId="180" formatCode="0.000"/>
  </numFmts>
  <fonts count="64">
    <font>
      <sz val="11"/>
      <color theme="1"/>
      <name val="Calibri"/>
      <family val="2"/>
      <scheme val="minor"/>
    </font>
    <font>
      <sz val="11"/>
      <color theme="1"/>
      <name val="Calibri"/>
      <family val="2"/>
      <scheme val="minor"/>
    </font>
    <font>
      <sz val="10"/>
      <name val="Arial"/>
      <family val="2"/>
    </font>
    <font>
      <b/>
      <sz val="13"/>
      <color theme="0"/>
      <name val="Arial"/>
      <family val="2"/>
    </font>
    <font>
      <b/>
      <vertAlign val="superscript"/>
      <sz val="13"/>
      <color theme="0"/>
      <name val="Arial"/>
      <family val="2"/>
    </font>
    <font>
      <b/>
      <sz val="9"/>
      <color theme="0"/>
      <name val="Arial"/>
      <family val="2"/>
    </font>
    <font>
      <sz val="9"/>
      <color theme="0"/>
      <name val="Arial"/>
      <family val="2"/>
    </font>
    <font>
      <b/>
      <sz val="10"/>
      <name val="Arial"/>
      <family val="2"/>
    </font>
    <font>
      <b/>
      <sz val="12"/>
      <color theme="0"/>
      <name val="Arial"/>
      <family val="2"/>
    </font>
    <font>
      <b/>
      <sz val="10"/>
      <color theme="0"/>
      <name val="Arial"/>
      <family val="2"/>
    </font>
    <font>
      <sz val="8"/>
      <name val="Arial"/>
      <family val="2"/>
    </font>
    <font>
      <b/>
      <sz val="8"/>
      <name val="Arial"/>
      <family val="2"/>
    </font>
    <font>
      <sz val="8"/>
      <color theme="1"/>
      <name val="Arial"/>
      <family val="2"/>
    </font>
    <font>
      <sz val="7"/>
      <name val="Arial"/>
      <family val="2"/>
    </font>
    <font>
      <b/>
      <sz val="12"/>
      <name val="Arial"/>
      <family val="2"/>
    </font>
    <font>
      <sz val="12"/>
      <name val="Arial"/>
      <family val="2"/>
    </font>
    <font>
      <sz val="9"/>
      <name val="Arial"/>
      <family val="2"/>
    </font>
    <font>
      <sz val="12"/>
      <color theme="1"/>
      <name val="Arial"/>
      <family val="2"/>
    </font>
    <font>
      <sz val="6"/>
      <name val="Arial"/>
      <family val="2"/>
    </font>
    <font>
      <sz val="11"/>
      <name val="Arial"/>
      <family val="2"/>
    </font>
    <font>
      <b/>
      <sz val="11"/>
      <color theme="0"/>
      <name val="Arial"/>
      <family val="2"/>
    </font>
    <font>
      <b/>
      <sz val="10"/>
      <color theme="0"/>
      <name val="Montserrat"/>
    </font>
    <font>
      <b/>
      <vertAlign val="superscript"/>
      <sz val="12"/>
      <color theme="0"/>
      <name val="Arial"/>
      <family val="2"/>
    </font>
    <font>
      <sz val="12"/>
      <color theme="0"/>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tint="-0.14999847407452621"/>
      <name val="Arial"/>
      <family val="2"/>
    </font>
    <font>
      <sz val="12"/>
      <color theme="0" tint="-0.14999847407452621"/>
      <name val="Arial"/>
      <family val="2"/>
    </font>
    <font>
      <sz val="9"/>
      <color theme="0" tint="-0.14999847407452621"/>
      <name val="Arial"/>
      <family val="2"/>
    </font>
    <font>
      <sz val="8"/>
      <color theme="0" tint="-0.14999847407452621"/>
      <name val="Arial"/>
      <family val="2"/>
    </font>
    <font>
      <sz val="11"/>
      <color theme="0"/>
      <name val="Arial"/>
      <family val="2"/>
    </font>
    <font>
      <sz val="11"/>
      <color theme="0" tint="-0.34998626667073579"/>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name val="Montserrat"/>
    </font>
    <font>
      <b/>
      <sz val="9"/>
      <color indexed="8"/>
      <name val="Montserrat"/>
    </font>
    <font>
      <sz val="10"/>
      <name val="Montserrat"/>
    </font>
    <font>
      <b/>
      <sz val="9"/>
      <name val="Arial"/>
      <family val="2"/>
    </font>
    <font>
      <sz val="9"/>
      <name val="Montserrat"/>
    </font>
    <font>
      <sz val="9"/>
      <color indexed="8"/>
      <name val="Montserrat"/>
    </font>
    <font>
      <vertAlign val="superscript"/>
      <sz val="9"/>
      <color indexed="8"/>
      <name val="Montserrat"/>
    </font>
    <font>
      <vertAlign val="superscript"/>
      <sz val="9"/>
      <name val="Montserrat"/>
    </font>
    <font>
      <sz val="9"/>
      <color theme="1"/>
      <name val="Montserrat"/>
    </font>
    <font>
      <vertAlign val="superscript"/>
      <sz val="9"/>
      <color theme="1"/>
      <name val="Montserrat"/>
    </font>
    <font>
      <sz val="7"/>
      <name val="Montserrat"/>
    </font>
    <font>
      <sz val="8"/>
      <name val="Montserrat"/>
    </font>
    <font>
      <b/>
      <sz val="12"/>
      <color theme="0"/>
      <name val="Montserrat"/>
    </font>
    <font>
      <sz val="11"/>
      <name val="Montserrat"/>
    </font>
    <font>
      <b/>
      <vertAlign val="superscript"/>
      <sz val="12"/>
      <color theme="0"/>
      <name val="Montserrat"/>
    </font>
    <font>
      <b/>
      <sz val="12"/>
      <color indexed="23"/>
      <name val="Montserrat"/>
    </font>
    <font>
      <sz val="10"/>
      <color indexed="8"/>
      <name val="Montserrat"/>
    </font>
    <font>
      <b/>
      <sz val="11"/>
      <color theme="0"/>
      <name val="Montserrat"/>
    </font>
    <font>
      <sz val="9"/>
      <color rgb="FFFF0000"/>
      <name val="Arial"/>
      <family val="2"/>
    </font>
    <font>
      <b/>
      <sz val="9"/>
      <color theme="0"/>
      <name val="Montserrat"/>
    </font>
    <font>
      <b/>
      <vertAlign val="superscript"/>
      <sz val="11"/>
      <color theme="0"/>
      <name val="Montserrat"/>
    </font>
    <font>
      <sz val="9"/>
      <color theme="0"/>
      <name val="Montserrat"/>
    </font>
    <font>
      <sz val="9"/>
      <color indexed="9"/>
      <name val="Montserrat"/>
    </font>
    <font>
      <b/>
      <vertAlign val="superscript"/>
      <sz val="9"/>
      <name val="Montserrat"/>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s>
  <cellStyleXfs count="12">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173" fontId="2" fillId="0" borderId="0" applyFont="0" applyFill="0" applyBorder="0" applyAlignment="0" applyProtection="0"/>
    <xf numFmtId="0" fontId="2" fillId="0" borderId="0"/>
    <xf numFmtId="171"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382">
    <xf numFmtId="0" fontId="0" fillId="0" borderId="0" xfId="0"/>
    <xf numFmtId="0" fontId="2" fillId="0" borderId="0" xfId="2"/>
    <xf numFmtId="0" fontId="2" fillId="0" borderId="0" xfId="2" applyAlignment="1">
      <alignment horizontal="right"/>
    </xf>
    <xf numFmtId="0" fontId="7" fillId="0" borderId="0" xfId="2" applyFont="1"/>
    <xf numFmtId="49" fontId="2" fillId="0" borderId="0" xfId="2" applyNumberFormat="1"/>
    <xf numFmtId="49" fontId="2" fillId="0" borderId="0" xfId="2" applyNumberFormat="1" applyAlignment="1">
      <alignment vertical="center"/>
    </xf>
    <xf numFmtId="0" fontId="10" fillId="0" borderId="0" xfId="2" applyFont="1" applyAlignment="1">
      <alignment horizontal="center" vertical="center"/>
    </xf>
    <xf numFmtId="0" fontId="11" fillId="0" borderId="0" xfId="2" applyFont="1" applyAlignment="1">
      <alignment horizontal="center" wrapText="1"/>
    </xf>
    <xf numFmtId="0" fontId="10" fillId="0" borderId="0" xfId="2" applyFont="1"/>
    <xf numFmtId="0" fontId="10" fillId="0" borderId="0" xfId="0" applyFont="1" applyAlignment="1">
      <alignment horizontal="right"/>
    </xf>
    <xf numFmtId="0" fontId="10" fillId="0" borderId="0" xfId="2" applyFont="1" applyAlignment="1">
      <alignment horizontal="center" wrapText="1"/>
    </xf>
    <xf numFmtId="167" fontId="2" fillId="0" borderId="0" xfId="2" applyNumberFormat="1"/>
    <xf numFmtId="168" fontId="7" fillId="0" borderId="0" xfId="2" applyNumberFormat="1" applyFont="1"/>
    <xf numFmtId="0" fontId="2" fillId="0" borderId="0" xfId="2" applyAlignment="1">
      <alignment horizontal="center"/>
    </xf>
    <xf numFmtId="0" fontId="12" fillId="0" borderId="0" xfId="0" applyFont="1" applyAlignment="1">
      <alignment horizontal="right"/>
    </xf>
    <xf numFmtId="0" fontId="13" fillId="0" borderId="0" xfId="2" applyFont="1"/>
    <xf numFmtId="164" fontId="11" fillId="0" borderId="0" xfId="2" applyNumberFormat="1" applyFont="1" applyAlignment="1"/>
    <xf numFmtId="164" fontId="10" fillId="0" borderId="0" xfId="2" applyNumberFormat="1" applyFont="1" applyAlignment="1"/>
    <xf numFmtId="0" fontId="15" fillId="0" borderId="0" xfId="0" applyFont="1"/>
    <xf numFmtId="0" fontId="16" fillId="2" borderId="0" xfId="0" applyFont="1" applyFill="1"/>
    <xf numFmtId="0" fontId="7" fillId="0" borderId="0" xfId="0" applyFont="1"/>
    <xf numFmtId="0" fontId="17" fillId="0" borderId="0" xfId="0" applyFont="1"/>
    <xf numFmtId="0" fontId="19" fillId="0" borderId="0" xfId="2" applyFont="1" applyAlignment="1">
      <alignment vertical="center"/>
    </xf>
    <xf numFmtId="0" fontId="19" fillId="0" borderId="0" xfId="2" quotePrefix="1" applyFont="1" applyAlignment="1">
      <alignment vertical="center"/>
    </xf>
    <xf numFmtId="0" fontId="21" fillId="0" borderId="0" xfId="2" applyFont="1" applyAlignment="1">
      <alignment vertical="center"/>
    </xf>
    <xf numFmtId="0" fontId="10" fillId="0" borderId="0" xfId="2" applyFont="1" applyAlignment="1">
      <alignment vertical="center"/>
    </xf>
    <xf numFmtId="170" fontId="10" fillId="0" borderId="0" xfId="2" applyNumberFormat="1" applyFont="1" applyAlignment="1">
      <alignment vertical="center"/>
    </xf>
    <xf numFmtId="170" fontId="19" fillId="0" borderId="0" xfId="2" applyNumberFormat="1" applyFont="1" applyAlignment="1">
      <alignment vertical="center"/>
    </xf>
    <xf numFmtId="0" fontId="15" fillId="0" borderId="0" xfId="2" applyFont="1" applyAlignment="1">
      <alignment vertical="center"/>
    </xf>
    <xf numFmtId="0" fontId="23" fillId="0" borderId="0" xfId="2" applyFont="1" applyAlignment="1">
      <alignment horizontal="center" vertical="center"/>
    </xf>
    <xf numFmtId="0" fontId="24" fillId="0" borderId="0" xfId="2" applyFont="1" applyAlignment="1">
      <alignment vertical="center"/>
    </xf>
    <xf numFmtId="170" fontId="2" fillId="0" borderId="0" xfId="2" applyNumberFormat="1" applyAlignment="1">
      <alignment vertical="center"/>
    </xf>
    <xf numFmtId="0" fontId="2" fillId="0" borderId="0" xfId="2" applyAlignment="1">
      <alignment vertical="center"/>
    </xf>
    <xf numFmtId="165" fontId="2" fillId="0" borderId="0" xfId="1" applyNumberFormat="1" applyFont="1" applyFill="1" applyAlignment="1">
      <alignment vertical="center"/>
    </xf>
    <xf numFmtId="170" fontId="16" fillId="0" borderId="0" xfId="2" applyNumberFormat="1" applyFont="1" applyAlignment="1">
      <alignment vertical="center"/>
    </xf>
    <xf numFmtId="0" fontId="16" fillId="0" borderId="0" xfId="2" applyFont="1" applyAlignment="1">
      <alignment vertical="center"/>
    </xf>
    <xf numFmtId="0" fontId="26" fillId="0" borderId="0" xfId="2" applyFont="1" applyAlignment="1">
      <alignment vertical="center"/>
    </xf>
    <xf numFmtId="165" fontId="27" fillId="0" borderId="0" xfId="8" applyNumberFormat="1" applyFont="1" applyFill="1" applyBorder="1" applyAlignment="1">
      <alignment vertical="center"/>
    </xf>
    <xf numFmtId="165" fontId="28" fillId="0" borderId="0" xfId="8" applyNumberFormat="1" applyFont="1" applyFill="1" applyBorder="1" applyAlignment="1">
      <alignment vertical="center"/>
    </xf>
    <xf numFmtId="165" fontId="2" fillId="0" borderId="0" xfId="2" applyNumberFormat="1" applyAlignment="1">
      <alignment vertical="center"/>
    </xf>
    <xf numFmtId="176" fontId="2" fillId="0" borderId="0" xfId="2" applyNumberFormat="1" applyAlignment="1">
      <alignment vertical="center"/>
    </xf>
    <xf numFmtId="0" fontId="18" fillId="0" borderId="0" xfId="2" applyFont="1" applyAlignment="1">
      <alignment vertical="center"/>
    </xf>
    <xf numFmtId="170" fontId="29" fillId="0" borderId="0" xfId="2" applyNumberFormat="1" applyFont="1" applyAlignment="1">
      <alignment vertical="center"/>
    </xf>
    <xf numFmtId="0" fontId="30" fillId="0" borderId="0" xfId="2" applyFont="1" applyAlignment="1">
      <alignment vertical="center"/>
    </xf>
    <xf numFmtId="0" fontId="29" fillId="0" borderId="0" xfId="2" applyFont="1" applyAlignment="1">
      <alignment vertical="center"/>
    </xf>
    <xf numFmtId="0" fontId="31" fillId="0" borderId="0" xfId="2" applyFont="1" applyAlignment="1">
      <alignment vertical="center"/>
    </xf>
    <xf numFmtId="0" fontId="32" fillId="0" borderId="0" xfId="2" applyFont="1" applyAlignment="1">
      <alignment vertical="center"/>
    </xf>
    <xf numFmtId="17" fontId="30" fillId="0" borderId="0" xfId="2" applyNumberFormat="1" applyFont="1" applyAlignment="1">
      <alignment vertical="center"/>
    </xf>
    <xf numFmtId="170" fontId="30" fillId="0" borderId="0" xfId="2" applyNumberFormat="1" applyFont="1" applyAlignment="1">
      <alignment vertical="center"/>
    </xf>
    <xf numFmtId="0" fontId="30" fillId="0" borderId="0" xfId="2" applyFont="1" applyAlignment="1">
      <alignment horizontal="center" vertical="center"/>
    </xf>
    <xf numFmtId="178" fontId="30" fillId="0" borderId="0" xfId="1" applyNumberFormat="1" applyFont="1" applyFill="1" applyBorder="1" applyAlignment="1">
      <alignment vertical="center"/>
    </xf>
    <xf numFmtId="172" fontId="30" fillId="0" borderId="0" xfId="1" applyNumberFormat="1" applyFont="1" applyFill="1" applyBorder="1" applyAlignment="1">
      <alignment vertical="center"/>
    </xf>
    <xf numFmtId="178" fontId="33" fillId="0" borderId="0" xfId="2" applyNumberFormat="1" applyFont="1" applyAlignment="1">
      <alignment vertical="center"/>
    </xf>
    <xf numFmtId="0" fontId="33" fillId="0" borderId="0" xfId="2" applyFont="1" applyAlignment="1">
      <alignment vertical="center"/>
    </xf>
    <xf numFmtId="0" fontId="16" fillId="0" borderId="0" xfId="2" applyFont="1" applyAlignment="1">
      <alignment horizontal="center" vertical="center"/>
    </xf>
    <xf numFmtId="9" fontId="10" fillId="0" borderId="0" xfId="3" applyFont="1" applyFill="1" applyAlignment="1">
      <alignment vertical="center"/>
    </xf>
    <xf numFmtId="9" fontId="10" fillId="0" borderId="0" xfId="3" applyFont="1" applyAlignment="1">
      <alignment vertical="center"/>
    </xf>
    <xf numFmtId="0" fontId="34" fillId="0" borderId="0" xfId="2" applyFont="1" applyAlignment="1">
      <alignment vertical="center"/>
    </xf>
    <xf numFmtId="174" fontId="34" fillId="0" borderId="0" xfId="2" applyNumberFormat="1" applyFont="1" applyAlignment="1">
      <alignment vertical="center"/>
    </xf>
    <xf numFmtId="0" fontId="16" fillId="0" borderId="0" xfId="2" applyFont="1" applyAlignment="1">
      <alignment horizontal="center" vertical="center"/>
    </xf>
    <xf numFmtId="0" fontId="7" fillId="0" borderId="0" xfId="2" applyFont="1" applyAlignment="1">
      <alignment horizontal="center" vertical="center"/>
    </xf>
    <xf numFmtId="0" fontId="2" fillId="0" borderId="0" xfId="2" applyAlignment="1">
      <alignment horizontal="center" vertical="center"/>
    </xf>
    <xf numFmtId="15" fontId="2" fillId="0" borderId="0" xfId="2" applyNumberFormat="1" applyAlignment="1">
      <alignment horizontal="center" vertical="center"/>
    </xf>
    <xf numFmtId="179" fontId="2" fillId="0" borderId="0" xfId="2" applyNumberFormat="1" applyAlignment="1">
      <alignment horizontal="center" vertical="center"/>
    </xf>
    <xf numFmtId="0" fontId="2" fillId="3" borderId="0" xfId="2" applyFill="1" applyAlignment="1">
      <alignment vertical="center"/>
    </xf>
    <xf numFmtId="179" fontId="2" fillId="0" borderId="0" xfId="2" applyNumberFormat="1" applyAlignment="1">
      <alignment vertical="center"/>
    </xf>
    <xf numFmtId="1" fontId="2" fillId="0" borderId="0" xfId="2" applyNumberFormat="1" applyAlignment="1">
      <alignment horizontal="center" vertical="center"/>
    </xf>
    <xf numFmtId="0" fontId="7" fillId="0" borderId="0" xfId="2" applyFont="1" applyAlignment="1">
      <alignment vertical="center"/>
    </xf>
    <xf numFmtId="0" fontId="13" fillId="0" borderId="0" xfId="2" applyFont="1" applyAlignment="1">
      <alignment horizontal="justify" vertical="center" wrapText="1"/>
    </xf>
    <xf numFmtId="0" fontId="13" fillId="0" borderId="0" xfId="2" applyFont="1" applyAlignment="1">
      <alignment vertical="center"/>
    </xf>
    <xf numFmtId="170" fontId="13" fillId="0" borderId="0" xfId="2" applyNumberFormat="1" applyFont="1" applyAlignment="1">
      <alignment horizontal="right" vertical="center"/>
    </xf>
    <xf numFmtId="17" fontId="13" fillId="0" borderId="0" xfId="2" applyNumberFormat="1" applyFont="1" applyAlignment="1">
      <alignment horizontal="center" vertical="center"/>
    </xf>
    <xf numFmtId="0" fontId="13" fillId="0" borderId="0" xfId="2" applyFont="1" applyAlignment="1">
      <alignment horizontal="center" vertical="center"/>
    </xf>
    <xf numFmtId="174" fontId="35" fillId="0" borderId="0" xfId="2" applyNumberFormat="1" applyFont="1" applyAlignment="1">
      <alignment vertical="center"/>
    </xf>
    <xf numFmtId="164" fontId="2" fillId="0" borderId="0" xfId="2" applyNumberFormat="1" applyAlignment="1">
      <alignment vertical="center"/>
    </xf>
    <xf numFmtId="0" fontId="2" fillId="0" borderId="0" xfId="2" quotePrefix="1" applyAlignment="1">
      <alignment vertical="center"/>
    </xf>
    <xf numFmtId="180" fontId="2" fillId="0" borderId="0" xfId="2" applyNumberFormat="1" applyAlignment="1">
      <alignment horizontal="right" vertical="center"/>
    </xf>
    <xf numFmtId="1" fontId="25" fillId="0" borderId="0" xfId="2" applyNumberFormat="1" applyFont="1" applyAlignment="1">
      <alignment horizontal="center" vertical="center"/>
    </xf>
    <xf numFmtId="180" fontId="16" fillId="0" borderId="0" xfId="2" applyNumberFormat="1" applyFont="1" applyAlignment="1">
      <alignment horizontal="right" vertical="center"/>
    </xf>
    <xf numFmtId="168" fontId="2" fillId="0" borderId="0" xfId="2" applyNumberFormat="1"/>
    <xf numFmtId="0" fontId="37" fillId="0" borderId="0" xfId="0" applyFont="1" applyAlignment="1">
      <alignment vertical="center"/>
    </xf>
    <xf numFmtId="0" fontId="38" fillId="0" borderId="0" xfId="0" applyFont="1" applyAlignment="1">
      <alignment vertical="center"/>
    </xf>
    <xf numFmtId="49" fontId="40" fillId="0" borderId="5" xfId="2" applyNumberFormat="1" applyFont="1" applyBorder="1" applyAlignment="1">
      <alignment horizontal="center"/>
    </xf>
    <xf numFmtId="49" fontId="41" fillId="0" borderId="5" xfId="2" applyNumberFormat="1" applyFont="1" applyBorder="1" applyAlignment="1">
      <alignment horizontal="center"/>
    </xf>
    <xf numFmtId="0" fontId="41" fillId="0" borderId="5" xfId="2" applyFont="1" applyBorder="1" applyAlignment="1">
      <alignment horizontal="center" vertical="center"/>
    </xf>
    <xf numFmtId="49" fontId="42" fillId="0" borderId="0" xfId="2" applyNumberFormat="1" applyFont="1"/>
    <xf numFmtId="0" fontId="39" fillId="0" borderId="4" xfId="0" applyFont="1" applyBorder="1" applyAlignment="1">
      <alignment horizontal="center"/>
    </xf>
    <xf numFmtId="0" fontId="2" fillId="0" borderId="6" xfId="2" applyBorder="1"/>
    <xf numFmtId="0" fontId="3" fillId="5" borderId="0" xfId="2" applyFont="1" applyFill="1" applyAlignment="1">
      <alignment horizontal="left" vertical="center"/>
    </xf>
    <xf numFmtId="0" fontId="3" fillId="5" borderId="0" xfId="2" applyFont="1" applyFill="1" applyAlignment="1">
      <alignment horizontal="left" vertical="top"/>
    </xf>
    <xf numFmtId="0" fontId="5" fillId="5" borderId="0" xfId="2" applyFont="1" applyFill="1" applyAlignment="1">
      <alignment horizontal="left"/>
    </xf>
    <xf numFmtId="0" fontId="6" fillId="5" borderId="0" xfId="2" applyFont="1" applyFill="1" applyAlignment="1">
      <alignment horizontal="left"/>
    </xf>
    <xf numFmtId="0" fontId="8" fillId="5" borderId="0" xfId="2" applyFont="1" applyFill="1" applyAlignment="1">
      <alignment horizontal="left" vertical="center"/>
    </xf>
    <xf numFmtId="0" fontId="8" fillId="5" borderId="0" xfId="2" applyFont="1" applyFill="1" applyAlignment="1">
      <alignment vertical="top"/>
    </xf>
    <xf numFmtId="0" fontId="9" fillId="5" borderId="0" xfId="2" applyFont="1" applyFill="1"/>
    <xf numFmtId="0" fontId="9" fillId="5" borderId="0" xfId="2" applyFont="1" applyFill="1" applyAlignment="1">
      <alignment horizontal="left" indent="1"/>
    </xf>
    <xf numFmtId="0" fontId="8" fillId="5" borderId="0" xfId="2" applyFont="1" applyFill="1" applyAlignment="1">
      <alignment horizontal="left" vertical="top"/>
    </xf>
    <xf numFmtId="0" fontId="8" fillId="5" borderId="0" xfId="0" applyFont="1" applyFill="1" applyAlignment="1">
      <alignment horizontal="left"/>
    </xf>
    <xf numFmtId="0" fontId="45"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vertical="center" wrapText="1"/>
    </xf>
    <xf numFmtId="49" fontId="44" fillId="0" borderId="1" xfId="2" applyNumberFormat="1" applyFont="1" applyBorder="1" applyAlignment="1">
      <alignment horizontal="center"/>
    </xf>
    <xf numFmtId="49" fontId="45" fillId="0" borderId="1" xfId="2" applyNumberFormat="1" applyFont="1" applyBorder="1" applyAlignment="1">
      <alignment horizontal="center"/>
    </xf>
    <xf numFmtId="0" fontId="45" fillId="0" borderId="1" xfId="2" applyFont="1" applyBorder="1" applyAlignment="1">
      <alignment horizontal="center" vertical="center"/>
    </xf>
    <xf numFmtId="49" fontId="45" fillId="0" borderId="0" xfId="2" applyNumberFormat="1" applyFont="1" applyBorder="1" applyAlignment="1">
      <alignment horizontal="center"/>
    </xf>
    <xf numFmtId="0" fontId="44" fillId="0" borderId="0" xfId="2" applyFont="1" applyAlignment="1">
      <alignment horizontal="center"/>
    </xf>
    <xf numFmtId="164" fontId="40" fillId="0" borderId="0" xfId="2" applyNumberFormat="1" applyFont="1" applyAlignment="1">
      <alignment horizontal="center"/>
    </xf>
    <xf numFmtId="0" fontId="40" fillId="0" borderId="0" xfId="2" applyFont="1" applyAlignment="1">
      <alignment wrapText="1"/>
    </xf>
    <xf numFmtId="166" fontId="40" fillId="0" borderId="0" xfId="2" applyNumberFormat="1" applyFont="1" applyAlignment="1">
      <alignment horizontal="center" wrapText="1"/>
    </xf>
    <xf numFmtId="0" fontId="44" fillId="0" borderId="0" xfId="2" applyFont="1"/>
    <xf numFmtId="0" fontId="44" fillId="6" borderId="0" xfId="2" applyFont="1" applyFill="1" applyAlignment="1">
      <alignment horizontal="center"/>
    </xf>
    <xf numFmtId="0" fontId="40" fillId="6" borderId="0" xfId="2" applyFont="1" applyFill="1" applyAlignment="1">
      <alignment horizontal="center" wrapText="1"/>
    </xf>
    <xf numFmtId="164" fontId="40" fillId="6" borderId="0" xfId="2" applyNumberFormat="1" applyFont="1" applyFill="1" applyAlignment="1"/>
    <xf numFmtId="164" fontId="40" fillId="6" borderId="0" xfId="2" applyNumberFormat="1" applyFont="1" applyFill="1" applyAlignment="1">
      <alignment horizontal="center"/>
    </xf>
    <xf numFmtId="164" fontId="44" fillId="6" borderId="0" xfId="2" applyNumberFormat="1" applyFont="1" applyFill="1" applyAlignment="1">
      <alignment horizontal="center"/>
    </xf>
    <xf numFmtId="0" fontId="40" fillId="6" borderId="0" xfId="2" applyFont="1" applyFill="1" applyAlignment="1">
      <alignment horizontal="left" wrapText="1"/>
    </xf>
    <xf numFmtId="165" fontId="40" fillId="6" borderId="0" xfId="1" applyNumberFormat="1" applyFont="1" applyFill="1" applyBorder="1" applyAlignment="1">
      <alignment horizontal="center" wrapText="1"/>
    </xf>
    <xf numFmtId="0" fontId="40" fillId="6" borderId="0" xfId="2" applyFont="1" applyFill="1" applyAlignment="1">
      <alignment wrapText="1"/>
    </xf>
    <xf numFmtId="166" fontId="40" fillId="6" borderId="0" xfId="2" applyNumberFormat="1" applyFont="1" applyFill="1" applyAlignment="1">
      <alignment horizontal="center" wrapText="1"/>
    </xf>
    <xf numFmtId="0" fontId="44" fillId="6" borderId="0" xfId="2" applyFont="1" applyFill="1" applyAlignment="1"/>
    <xf numFmtId="0" fontId="44" fillId="6" borderId="0" xfId="0" applyFont="1" applyFill="1" applyAlignment="1">
      <alignment horizontal="right"/>
    </xf>
    <xf numFmtId="0" fontId="48" fillId="6" borderId="0" xfId="0" applyFont="1" applyFill="1" applyAlignment="1">
      <alignment horizontal="left"/>
    </xf>
    <xf numFmtId="0" fontId="44" fillId="6" borderId="0" xfId="2" applyFont="1" applyFill="1" applyAlignment="1">
      <alignment horizontal="center" wrapText="1"/>
    </xf>
    <xf numFmtId="164" fontId="44" fillId="6" borderId="0" xfId="2" applyNumberFormat="1" applyFont="1" applyFill="1" applyAlignment="1"/>
    <xf numFmtId="164" fontId="44" fillId="6" borderId="0" xfId="0" applyNumberFormat="1" applyFont="1" applyFill="1" applyAlignment="1">
      <alignment horizontal="center"/>
    </xf>
    <xf numFmtId="164" fontId="48" fillId="6" borderId="0" xfId="0" applyNumberFormat="1" applyFont="1" applyFill="1" applyAlignment="1"/>
    <xf numFmtId="169" fontId="40" fillId="6" borderId="0" xfId="2" applyNumberFormat="1" applyFont="1" applyFill="1" applyAlignment="1">
      <alignment horizontal="center"/>
    </xf>
    <xf numFmtId="0" fontId="44" fillId="6" borderId="6" xfId="0" applyFont="1" applyFill="1" applyBorder="1" applyAlignment="1">
      <alignment horizontal="right"/>
    </xf>
    <xf numFmtId="0" fontId="48" fillId="6" borderId="6" xfId="0" applyFont="1" applyFill="1" applyBorder="1" applyAlignment="1">
      <alignment horizontal="left"/>
    </xf>
    <xf numFmtId="0" fontId="44" fillId="6" borderId="6" xfId="2" applyFont="1" applyFill="1" applyBorder="1" applyAlignment="1">
      <alignment horizontal="center"/>
    </xf>
    <xf numFmtId="164" fontId="44" fillId="6" borderId="6" xfId="2" applyNumberFormat="1" applyFont="1" applyFill="1" applyBorder="1" applyAlignment="1"/>
    <xf numFmtId="164" fontId="44" fillId="6" borderId="6" xfId="2" applyNumberFormat="1" applyFont="1" applyFill="1" applyBorder="1" applyAlignment="1">
      <alignment horizontal="center"/>
    </xf>
    <xf numFmtId="0" fontId="14" fillId="5" borderId="0" xfId="2" applyFont="1" applyFill="1" applyAlignment="1">
      <alignment horizontal="left" vertical="center" wrapText="1"/>
    </xf>
    <xf numFmtId="49" fontId="50" fillId="2" borderId="0" xfId="2" applyNumberFormat="1" applyFont="1" applyFill="1" applyAlignment="1">
      <alignment horizontal="center"/>
    </xf>
    <xf numFmtId="49" fontId="51" fillId="2" borderId="0" xfId="2" applyNumberFormat="1" applyFont="1" applyFill="1" applyAlignment="1">
      <alignment horizontal="center"/>
    </xf>
    <xf numFmtId="49" fontId="50" fillId="0" borderId="0" xfId="2" applyNumberFormat="1" applyFont="1" applyAlignment="1">
      <alignment horizontal="center"/>
    </xf>
    <xf numFmtId="0" fontId="42" fillId="2" borderId="0" xfId="2" applyFont="1" applyFill="1"/>
    <xf numFmtId="0" fontId="2" fillId="2" borderId="0" xfId="2" applyFill="1"/>
    <xf numFmtId="0" fontId="40" fillId="2" borderId="5" xfId="2" applyFont="1" applyFill="1" applyBorder="1" applyAlignment="1">
      <alignment horizontal="center" vertical="center"/>
    </xf>
    <xf numFmtId="0" fontId="40" fillId="2" borderId="5" xfId="2" quotePrefix="1" applyFont="1" applyFill="1" applyBorder="1" applyAlignment="1">
      <alignment horizontal="center"/>
    </xf>
    <xf numFmtId="0" fontId="40" fillId="2" borderId="5" xfId="2" applyFont="1" applyFill="1" applyBorder="1" applyAlignment="1">
      <alignment horizontal="center"/>
    </xf>
    <xf numFmtId="0" fontId="40" fillId="0" borderId="5" xfId="2" quotePrefix="1" applyFont="1" applyBorder="1" applyAlignment="1">
      <alignment horizontal="center"/>
    </xf>
    <xf numFmtId="0" fontId="44" fillId="2" borderId="1" xfId="0" applyFont="1" applyFill="1" applyBorder="1" applyAlignment="1">
      <alignment horizontal="center"/>
    </xf>
    <xf numFmtId="0" fontId="44" fillId="2" borderId="0" xfId="0" applyFont="1" applyFill="1"/>
    <xf numFmtId="0" fontId="44" fillId="2" borderId="3" xfId="0" applyFont="1" applyFill="1" applyBorder="1" applyAlignment="1">
      <alignment horizontal="center"/>
    </xf>
    <xf numFmtId="0" fontId="44" fillId="2" borderId="0" xfId="0" applyFont="1" applyFill="1" applyAlignment="1">
      <alignment horizontal="center"/>
    </xf>
    <xf numFmtId="0" fontId="44" fillId="2" borderId="0" xfId="0" applyFont="1" applyFill="1" applyAlignment="1">
      <alignment horizontal="center" vertical="center" wrapText="1"/>
    </xf>
    <xf numFmtId="0" fontId="44" fillId="2" borderId="0" xfId="2" applyFont="1" applyFill="1" applyAlignment="1">
      <alignment horizontal="center"/>
    </xf>
    <xf numFmtId="0" fontId="44" fillId="2" borderId="0" xfId="0" quotePrefix="1" applyFont="1" applyFill="1" applyBorder="1" applyAlignment="1">
      <alignment horizontal="center"/>
    </xf>
    <xf numFmtId="0" fontId="44" fillId="2" borderId="0" xfId="2" quotePrefix="1" applyFont="1" applyFill="1" applyBorder="1" applyAlignment="1">
      <alignment horizontal="center"/>
    </xf>
    <xf numFmtId="0" fontId="44" fillId="2" borderId="0" xfId="0" applyFont="1" applyFill="1" applyBorder="1" applyAlignment="1">
      <alignment horizontal="center"/>
    </xf>
    <xf numFmtId="0" fontId="44" fillId="0" borderId="0" xfId="0" quotePrefix="1" applyFont="1" applyBorder="1" applyAlignment="1">
      <alignment horizontal="center"/>
    </xf>
    <xf numFmtId="0" fontId="48" fillId="0" borderId="0" xfId="0" applyFont="1" applyAlignment="1">
      <alignment vertical="top"/>
    </xf>
    <xf numFmtId="170" fontId="48" fillId="0" borderId="0" xfId="0" applyNumberFormat="1" applyFont="1" applyAlignment="1">
      <alignment horizontal="right"/>
    </xf>
    <xf numFmtId="0" fontId="44" fillId="0" borderId="0" xfId="0" applyFont="1" applyAlignment="1">
      <alignment horizontal="left" vertical="top"/>
    </xf>
    <xf numFmtId="0" fontId="44" fillId="0" borderId="0" xfId="0" applyFont="1" applyAlignment="1">
      <alignment vertical="top"/>
    </xf>
    <xf numFmtId="0" fontId="44" fillId="0" borderId="0" xfId="0" applyFont="1" applyAlignment="1">
      <alignment horizontal="center" vertical="top"/>
    </xf>
    <xf numFmtId="0" fontId="40" fillId="6" borderId="0" xfId="0" applyFont="1" applyFill="1" applyAlignment="1">
      <alignment vertical="top"/>
    </xf>
    <xf numFmtId="170" fontId="40" fillId="6" borderId="0" xfId="1" applyNumberFormat="1" applyFont="1" applyFill="1" applyBorder="1" applyAlignment="1">
      <alignment horizontal="right"/>
    </xf>
    <xf numFmtId="0" fontId="48" fillId="6" borderId="0" xfId="0" applyFont="1" applyFill="1" applyAlignment="1">
      <alignment vertical="top"/>
    </xf>
    <xf numFmtId="0" fontId="48" fillId="6" borderId="0" xfId="0" applyFont="1" applyFill="1" applyAlignment="1">
      <alignment horizontal="center" vertical="top"/>
    </xf>
    <xf numFmtId="170" fontId="48" fillId="6" borderId="0" xfId="0" applyNumberFormat="1" applyFont="1" applyFill="1" applyAlignment="1">
      <alignment horizontal="right"/>
    </xf>
    <xf numFmtId="170" fontId="44" fillId="6" borderId="0" xfId="0" applyNumberFormat="1" applyFont="1" applyFill="1" applyAlignment="1">
      <alignment horizontal="right"/>
    </xf>
    <xf numFmtId="170" fontId="44" fillId="6" borderId="0" xfId="1" applyNumberFormat="1" applyFont="1" applyFill="1" applyBorder="1" applyAlignment="1">
      <alignment horizontal="right"/>
    </xf>
    <xf numFmtId="170" fontId="44" fillId="6" borderId="0" xfId="1" applyNumberFormat="1" applyFont="1" applyFill="1" applyAlignment="1">
      <alignment horizontal="right"/>
    </xf>
    <xf numFmtId="0" fontId="48" fillId="6" borderId="6" xfId="0" applyFont="1" applyFill="1" applyBorder="1" applyAlignment="1">
      <alignment vertical="top"/>
    </xf>
    <xf numFmtId="0" fontId="48" fillId="6" borderId="6" xfId="0" applyFont="1" applyFill="1" applyBorder="1" applyAlignment="1">
      <alignment horizontal="center" vertical="top"/>
    </xf>
    <xf numFmtId="170" fontId="48" fillId="6" borderId="6" xfId="0" applyNumberFormat="1" applyFont="1" applyFill="1" applyBorder="1" applyAlignment="1">
      <alignment horizontal="right"/>
    </xf>
    <xf numFmtId="170" fontId="44" fillId="6" borderId="6" xfId="0" applyNumberFormat="1" applyFont="1" applyFill="1" applyBorder="1" applyAlignment="1">
      <alignment horizontal="right"/>
    </xf>
    <xf numFmtId="170" fontId="44" fillId="6" borderId="6" xfId="1" applyNumberFormat="1" applyFont="1" applyFill="1" applyBorder="1" applyAlignment="1">
      <alignment horizontal="right"/>
    </xf>
    <xf numFmtId="0" fontId="2" fillId="0" borderId="0" xfId="11"/>
    <xf numFmtId="0" fontId="0" fillId="0" borderId="4" xfId="0" applyBorder="1"/>
    <xf numFmtId="0" fontId="52" fillId="5" borderId="0" xfId="2" applyFont="1" applyFill="1" applyAlignment="1">
      <alignment vertical="center"/>
    </xf>
    <xf numFmtId="0" fontId="53" fillId="0" borderId="0" xfId="2" applyFont="1" applyAlignment="1">
      <alignment vertical="center"/>
    </xf>
    <xf numFmtId="173" fontId="53" fillId="0" borderId="0" xfId="4" applyFont="1" applyAlignment="1">
      <alignment vertical="center"/>
    </xf>
    <xf numFmtId="0" fontId="51" fillId="0" borderId="0" xfId="2" applyFont="1" applyAlignment="1">
      <alignment vertical="center"/>
    </xf>
    <xf numFmtId="0" fontId="40" fillId="0" borderId="0" xfId="2" applyFont="1" applyAlignment="1">
      <alignment horizontal="center" vertical="center"/>
    </xf>
    <xf numFmtId="0" fontId="44" fillId="0" borderId="0" xfId="2" applyFont="1" applyAlignment="1">
      <alignment vertical="center"/>
    </xf>
    <xf numFmtId="0" fontId="40" fillId="0" borderId="0" xfId="2" applyFont="1" applyBorder="1" applyAlignment="1">
      <alignment horizontal="center" vertical="center"/>
    </xf>
    <xf numFmtId="0" fontId="44" fillId="0" borderId="0" xfId="2" quotePrefix="1" applyFont="1" applyAlignment="1">
      <alignment horizontal="center" vertical="center"/>
    </xf>
    <xf numFmtId="170" fontId="44" fillId="0" borderId="0" xfId="2" applyNumberFormat="1" applyFont="1" applyAlignment="1">
      <alignment vertical="center"/>
    </xf>
    <xf numFmtId="172" fontId="44" fillId="0" borderId="0" xfId="2" applyNumberFormat="1" applyFont="1" applyAlignment="1">
      <alignment vertical="center"/>
    </xf>
    <xf numFmtId="170" fontId="44" fillId="0" borderId="0" xfId="4" applyNumberFormat="1" applyFont="1" applyFill="1" applyAlignment="1">
      <alignment vertical="center"/>
    </xf>
    <xf numFmtId="0" fontId="19" fillId="0" borderId="0" xfId="11" applyFont="1" applyAlignment="1">
      <alignment vertical="center"/>
    </xf>
    <xf numFmtId="0" fontId="44" fillId="0" borderId="5" xfId="11" applyFont="1" applyBorder="1" applyAlignment="1">
      <alignment vertical="center"/>
    </xf>
    <xf numFmtId="0" fontId="44" fillId="0" borderId="5" xfId="11" quotePrefix="1" applyFont="1" applyBorder="1" applyAlignment="1">
      <alignment horizontal="center" vertical="center"/>
    </xf>
    <xf numFmtId="0" fontId="44" fillId="0" borderId="5" xfId="11" applyFont="1" applyBorder="1" applyAlignment="1">
      <alignment horizontal="center" vertical="center"/>
    </xf>
    <xf numFmtId="0" fontId="19" fillId="0" borderId="5" xfId="11" applyFont="1" applyBorder="1" applyAlignment="1">
      <alignment vertical="center"/>
    </xf>
    <xf numFmtId="170" fontId="44" fillId="6" borderId="0" xfId="4" applyNumberFormat="1" applyFont="1" applyFill="1" applyBorder="1" applyAlignment="1">
      <alignment horizontal="right" vertical="center"/>
    </xf>
    <xf numFmtId="0" fontId="44" fillId="6" borderId="4" xfId="2" applyFont="1" applyFill="1" applyBorder="1" applyAlignment="1">
      <alignment vertical="center"/>
    </xf>
    <xf numFmtId="0" fontId="40" fillId="6" borderId="4" xfId="2" applyFont="1" applyFill="1" applyBorder="1" applyAlignment="1">
      <alignment horizontal="center" vertical="center"/>
    </xf>
    <xf numFmtId="170" fontId="40" fillId="6" borderId="4" xfId="2" applyNumberFormat="1" applyFont="1" applyFill="1" applyBorder="1" applyAlignment="1">
      <alignment vertical="center"/>
    </xf>
    <xf numFmtId="170" fontId="40" fillId="6" borderId="4" xfId="2" applyNumberFormat="1" applyFont="1" applyFill="1" applyBorder="1" applyAlignment="1">
      <alignment horizontal="right" vertical="center"/>
    </xf>
    <xf numFmtId="0" fontId="44" fillId="6" borderId="0" xfId="5" applyFont="1" applyFill="1" applyBorder="1" applyAlignment="1">
      <alignment horizontal="right" vertical="center"/>
    </xf>
    <xf numFmtId="0" fontId="44" fillId="6" borderId="0" xfId="2" applyFont="1" applyFill="1" applyBorder="1" applyAlignment="1">
      <alignment vertical="center"/>
    </xf>
    <xf numFmtId="170" fontId="44" fillId="6" borderId="0" xfId="6" applyNumberFormat="1" applyFont="1" applyFill="1" applyBorder="1" applyAlignment="1">
      <alignment vertical="center"/>
    </xf>
    <xf numFmtId="170" fontId="44" fillId="6" borderId="0" xfId="2" applyNumberFormat="1" applyFont="1" applyFill="1" applyBorder="1" applyAlignment="1">
      <alignment vertical="center"/>
    </xf>
    <xf numFmtId="0" fontId="44" fillId="6" borderId="6" xfId="5" applyFont="1" applyFill="1" applyBorder="1" applyAlignment="1">
      <alignment horizontal="right" vertical="center"/>
    </xf>
    <xf numFmtId="0" fontId="44" fillId="6" borderId="6" xfId="2" applyFont="1" applyFill="1" applyBorder="1" applyAlignment="1">
      <alignment vertical="center"/>
    </xf>
    <xf numFmtId="170" fontId="44" fillId="6" borderId="6" xfId="2" applyNumberFormat="1" applyFont="1" applyFill="1" applyBorder="1" applyAlignment="1">
      <alignment vertical="center"/>
    </xf>
    <xf numFmtId="170" fontId="44" fillId="6" borderId="6" xfId="6" applyNumberFormat="1" applyFont="1" applyFill="1" applyBorder="1" applyAlignment="1">
      <alignment vertical="center"/>
    </xf>
    <xf numFmtId="170" fontId="44" fillId="6" borderId="6" xfId="4" applyNumberFormat="1" applyFont="1" applyFill="1" applyBorder="1" applyAlignment="1">
      <alignment horizontal="right" vertical="center"/>
    </xf>
    <xf numFmtId="0" fontId="55" fillId="0" borderId="0" xfId="11" applyFont="1" applyAlignment="1">
      <alignment vertical="center"/>
    </xf>
    <xf numFmtId="0" fontId="52" fillId="5" borderId="0" xfId="2" applyFont="1" applyFill="1"/>
    <xf numFmtId="0" fontId="44" fillId="0" borderId="0" xfId="2" applyFont="1" applyAlignment="1">
      <alignment horizontal="left" vertical="center"/>
    </xf>
    <xf numFmtId="0" fontId="42" fillId="0" borderId="0" xfId="2" applyFont="1" applyAlignment="1">
      <alignment vertical="center"/>
    </xf>
    <xf numFmtId="174" fontId="58" fillId="4" borderId="0" xfId="2" applyNumberFormat="1" applyFont="1" applyFill="1" applyAlignment="1">
      <alignment horizontal="center" vertical="center"/>
    </xf>
    <xf numFmtId="0" fontId="45" fillId="0" borderId="0" xfId="2" quotePrefix="1" applyFont="1" applyAlignment="1">
      <alignment horizontal="center" vertical="center"/>
    </xf>
    <xf numFmtId="43" fontId="45" fillId="0" borderId="0" xfId="1" applyFont="1" applyFill="1" applyBorder="1" applyAlignment="1">
      <alignment horizontal="center" vertical="center"/>
    </xf>
    <xf numFmtId="165" fontId="16" fillId="0" borderId="0" xfId="1" applyNumberFormat="1" applyFont="1" applyFill="1" applyAlignment="1">
      <alignment vertical="center"/>
    </xf>
    <xf numFmtId="0" fontId="44" fillId="0" borderId="0" xfId="7" applyNumberFormat="1" applyFont="1" applyFill="1" applyBorder="1" applyAlignment="1">
      <alignment horizontal="left" vertical="center"/>
    </xf>
    <xf numFmtId="175" fontId="44" fillId="0" borderId="0" xfId="2" applyNumberFormat="1" applyFont="1" applyAlignment="1">
      <alignment vertical="center"/>
    </xf>
    <xf numFmtId="43" fontId="16" fillId="0" borderId="0" xfId="1" applyFont="1" applyFill="1" applyBorder="1" applyAlignment="1">
      <alignment vertical="center"/>
    </xf>
    <xf numFmtId="164" fontId="44" fillId="0" borderId="0" xfId="2" applyNumberFormat="1" applyFont="1" applyAlignment="1">
      <alignment vertical="center"/>
    </xf>
    <xf numFmtId="0" fontId="45" fillId="0" borderId="0" xfId="2" applyFont="1" applyAlignment="1">
      <alignment vertical="center"/>
    </xf>
    <xf numFmtId="0" fontId="44" fillId="0" borderId="0" xfId="2" applyFont="1" applyAlignment="1">
      <alignment horizontal="justify" vertical="center"/>
    </xf>
    <xf numFmtId="0" fontId="44" fillId="0" borderId="5" xfId="2" applyFont="1" applyBorder="1" applyAlignment="1">
      <alignment horizontal="center" vertical="center"/>
    </xf>
    <xf numFmtId="0" fontId="45" fillId="0" borderId="5" xfId="2" applyFont="1" applyBorder="1" applyAlignment="1">
      <alignment horizontal="center" vertical="center"/>
    </xf>
    <xf numFmtId="0" fontId="45" fillId="0" borderId="5" xfId="2" quotePrefix="1" applyFont="1" applyBorder="1" applyAlignment="1">
      <alignment horizontal="center" vertical="center"/>
    </xf>
    <xf numFmtId="170" fontId="42" fillId="0" borderId="0" xfId="2" applyNumberFormat="1" applyFont="1" applyAlignment="1">
      <alignment vertical="center"/>
    </xf>
    <xf numFmtId="0" fontId="45" fillId="6" borderId="0" xfId="3" applyNumberFormat="1" applyFont="1" applyFill="1" applyBorder="1" applyAlignment="1">
      <alignment vertical="center"/>
    </xf>
    <xf numFmtId="0" fontId="44" fillId="6" borderId="0" xfId="7" applyNumberFormat="1" applyFont="1" applyFill="1" applyBorder="1" applyAlignment="1">
      <alignment horizontal="left" vertical="center"/>
    </xf>
    <xf numFmtId="0" fontId="44" fillId="6" borderId="0" xfId="7" applyNumberFormat="1" applyFont="1" applyFill="1" applyBorder="1" applyAlignment="1">
      <alignment horizontal="left" vertical="center" wrapText="1"/>
    </xf>
    <xf numFmtId="0" fontId="59" fillId="6" borderId="4" xfId="2" applyFont="1" applyFill="1" applyBorder="1" applyAlignment="1">
      <alignment horizontal="center" vertical="center"/>
    </xf>
    <xf numFmtId="0" fontId="59" fillId="6" borderId="0" xfId="2" applyFont="1" applyFill="1" applyBorder="1" applyAlignment="1">
      <alignment horizontal="center" vertical="center"/>
    </xf>
    <xf numFmtId="0" fontId="40" fillId="6" borderId="0" xfId="2" applyFont="1" applyFill="1" applyBorder="1" applyAlignment="1">
      <alignment vertical="center" wrapText="1"/>
    </xf>
    <xf numFmtId="170" fontId="40" fillId="6" borderId="0" xfId="2" applyNumberFormat="1" applyFont="1" applyFill="1" applyBorder="1" applyAlignment="1">
      <alignment vertical="center" wrapText="1"/>
    </xf>
    <xf numFmtId="1" fontId="44" fillId="6" borderId="0" xfId="2" applyNumberFormat="1" applyFont="1" applyFill="1" applyBorder="1" applyAlignment="1">
      <alignment horizontal="center" vertical="center"/>
    </xf>
    <xf numFmtId="0" fontId="44" fillId="6" borderId="0" xfId="2" applyFont="1" applyFill="1" applyBorder="1" applyAlignment="1">
      <alignment horizontal="left" vertical="center" wrapText="1"/>
    </xf>
    <xf numFmtId="0" fontId="44" fillId="6" borderId="0" xfId="2" applyFont="1" applyFill="1" applyBorder="1" applyAlignment="1">
      <alignment horizontal="left" vertical="center"/>
    </xf>
    <xf numFmtId="0" fontId="45" fillId="6" borderId="0" xfId="2" applyFont="1" applyFill="1" applyBorder="1" applyAlignment="1">
      <alignment horizontal="left" vertical="center" wrapText="1"/>
    </xf>
    <xf numFmtId="1" fontId="45" fillId="6" borderId="0" xfId="2" applyNumberFormat="1" applyFont="1" applyFill="1" applyBorder="1" applyAlignment="1">
      <alignment horizontal="center" vertical="center"/>
    </xf>
    <xf numFmtId="175" fontId="44" fillId="6" borderId="0" xfId="2" applyNumberFormat="1" applyFont="1" applyFill="1" applyBorder="1" applyAlignment="1">
      <alignment vertical="center"/>
    </xf>
    <xf numFmtId="0" fontId="44" fillId="6" borderId="0" xfId="2" applyFont="1" applyFill="1" applyBorder="1" applyAlignment="1">
      <alignment horizontal="center" vertical="center"/>
    </xf>
    <xf numFmtId="0" fontId="40" fillId="6" borderId="0" xfId="2" applyFont="1" applyFill="1" applyBorder="1" applyAlignment="1">
      <alignment horizontal="left" vertical="center" wrapText="1"/>
    </xf>
    <xf numFmtId="164" fontId="44" fillId="6" borderId="0" xfId="2" applyNumberFormat="1" applyFont="1" applyFill="1" applyBorder="1" applyAlignment="1">
      <alignment vertical="center"/>
    </xf>
    <xf numFmtId="0" fontId="45" fillId="6" borderId="0" xfId="2" applyFont="1" applyFill="1" applyBorder="1" applyAlignment="1">
      <alignment vertical="center"/>
    </xf>
    <xf numFmtId="1" fontId="44" fillId="6" borderId="6" xfId="2" applyNumberFormat="1" applyFont="1" applyFill="1" applyBorder="1" applyAlignment="1">
      <alignment horizontal="center" vertical="center"/>
    </xf>
    <xf numFmtId="0" fontId="44" fillId="6" borderId="6" xfId="7" applyNumberFormat="1" applyFont="1" applyFill="1" applyBorder="1" applyAlignment="1">
      <alignment horizontal="left" vertical="center"/>
    </xf>
    <xf numFmtId="164" fontId="44" fillId="6" borderId="6" xfId="2" applyNumberFormat="1" applyFont="1" applyFill="1" applyBorder="1" applyAlignment="1">
      <alignment vertical="center"/>
    </xf>
    <xf numFmtId="175" fontId="44" fillId="6" borderId="6" xfId="2" applyNumberFormat="1" applyFont="1" applyFill="1" applyBorder="1" applyAlignment="1">
      <alignment vertical="center"/>
    </xf>
    <xf numFmtId="0" fontId="38" fillId="0" borderId="0" xfId="11" applyFont="1" applyAlignment="1">
      <alignment vertical="center"/>
    </xf>
    <xf numFmtId="0" fontId="39" fillId="0" borderId="0" xfId="0" applyFont="1" applyAlignment="1">
      <alignment wrapText="1"/>
    </xf>
    <xf numFmtId="0" fontId="19" fillId="0" borderId="0" xfId="2" applyFont="1"/>
    <xf numFmtId="0" fontId="45" fillId="0" borderId="5" xfId="2" applyFont="1" applyBorder="1" applyAlignment="1">
      <alignment horizontal="center" vertical="center" wrapText="1"/>
    </xf>
    <xf numFmtId="0" fontId="23" fillId="3" borderId="0" xfId="2" applyFont="1" applyFill="1" applyAlignment="1">
      <alignment vertical="center"/>
    </xf>
    <xf numFmtId="0" fontId="6" fillId="0" borderId="0" xfId="2" applyFont="1" applyAlignment="1">
      <alignment vertical="center"/>
    </xf>
    <xf numFmtId="0" fontId="52" fillId="5" borderId="0" xfId="2" applyFont="1" applyFill="1" applyAlignment="1">
      <alignment horizontal="center" vertical="center"/>
    </xf>
    <xf numFmtId="9" fontId="52" fillId="5" borderId="0" xfId="3" applyFont="1" applyFill="1" applyAlignment="1">
      <alignment vertical="center"/>
    </xf>
    <xf numFmtId="0" fontId="57" fillId="5" borderId="0" xfId="2" applyFont="1" applyFill="1" applyAlignment="1">
      <alignment vertical="center"/>
    </xf>
    <xf numFmtId="0" fontId="52" fillId="5" borderId="0" xfId="2" applyFont="1" applyFill="1" applyAlignment="1">
      <alignment horizontal="center" vertical="center" wrapText="1"/>
    </xf>
    <xf numFmtId="9" fontId="52" fillId="5" borderId="0" xfId="3" applyFont="1" applyFill="1" applyAlignment="1">
      <alignment vertical="center" wrapText="1"/>
    </xf>
    <xf numFmtId="0" fontId="57" fillId="5" borderId="0" xfId="2" applyFont="1" applyFill="1" applyAlignment="1">
      <alignment vertical="center" wrapText="1"/>
    </xf>
    <xf numFmtId="0" fontId="45" fillId="0" borderId="1" xfId="2" quotePrefix="1" applyFont="1" applyBorder="1" applyAlignment="1">
      <alignment horizontal="center" vertical="center"/>
    </xf>
    <xf numFmtId="0" fontId="45" fillId="0" borderId="1" xfId="2" applyFont="1" applyBorder="1" applyAlignment="1">
      <alignment horizontal="center" vertical="center" wrapText="1"/>
    </xf>
    <xf numFmtId="9" fontId="44" fillId="0" borderId="0" xfId="3" applyFont="1" applyFill="1" applyBorder="1" applyAlignment="1">
      <alignment vertical="center"/>
    </xf>
    <xf numFmtId="0" fontId="51" fillId="0" borderId="0" xfId="2" applyFont="1" applyAlignment="1">
      <alignment horizontal="center" vertical="center"/>
    </xf>
    <xf numFmtId="9" fontId="51" fillId="0" borderId="0" xfId="3" applyFont="1" applyFill="1" applyAlignment="1">
      <alignment vertical="center"/>
    </xf>
    <xf numFmtId="170" fontId="6" fillId="0" borderId="0" xfId="2" applyNumberFormat="1" applyFont="1" applyAlignment="1">
      <alignment horizontal="center" vertical="center"/>
    </xf>
    <xf numFmtId="174" fontId="6" fillId="3" borderId="0" xfId="2" applyNumberFormat="1" applyFont="1" applyFill="1" applyAlignment="1">
      <alignment horizontal="center" vertical="center"/>
    </xf>
    <xf numFmtId="172" fontId="16" fillId="0" borderId="0" xfId="1" applyNumberFormat="1" applyFont="1" applyFill="1" applyAlignment="1">
      <alignment vertical="center"/>
    </xf>
    <xf numFmtId="0" fontId="44" fillId="0" borderId="0" xfId="2" applyFont="1" applyAlignment="1">
      <alignment horizontal="center" vertical="center" wrapText="1"/>
    </xf>
    <xf numFmtId="0" fontId="44" fillId="0" borderId="1" xfId="2" applyFont="1" applyBorder="1" applyAlignment="1">
      <alignment horizontal="center" vertical="center" wrapText="1"/>
    </xf>
    <xf numFmtId="0" fontId="44" fillId="0" borderId="1" xfId="2" applyFont="1" applyBorder="1" applyAlignment="1">
      <alignment horizontal="center" vertical="center"/>
    </xf>
    <xf numFmtId="9" fontId="44" fillId="0" borderId="0" xfId="3" applyFont="1" applyFill="1" applyAlignment="1">
      <alignment vertical="center"/>
    </xf>
    <xf numFmtId="165" fontId="44" fillId="0" borderId="0" xfId="1" applyNumberFormat="1" applyFont="1" applyFill="1" applyAlignment="1">
      <alignment vertical="center"/>
    </xf>
    <xf numFmtId="176" fontId="44" fillId="0" borderId="0" xfId="2" applyNumberFormat="1" applyFont="1" applyAlignment="1">
      <alignment vertical="center"/>
    </xf>
    <xf numFmtId="43" fontId="44" fillId="0" borderId="0" xfId="2" applyNumberFormat="1" applyFont="1" applyAlignment="1">
      <alignment vertical="center"/>
    </xf>
    <xf numFmtId="0" fontId="44" fillId="6" borderId="0" xfId="3" applyNumberFormat="1" applyFont="1" applyFill="1" applyBorder="1" applyAlignment="1">
      <alignment vertical="center" wrapText="1"/>
    </xf>
    <xf numFmtId="9" fontId="44" fillId="6" borderId="0" xfId="3" applyFont="1" applyFill="1" applyBorder="1" applyAlignment="1">
      <alignment vertical="center" wrapText="1"/>
    </xf>
    <xf numFmtId="172" fontId="41" fillId="6" borderId="4" xfId="2" applyNumberFormat="1" applyFont="1" applyFill="1" applyBorder="1" applyAlignment="1">
      <alignment horizontal="right" vertical="center"/>
    </xf>
    <xf numFmtId="172" fontId="41" fillId="6" borderId="4" xfId="2" applyNumberFormat="1" applyFont="1" applyFill="1" applyBorder="1" applyAlignment="1">
      <alignment horizontal="right" vertical="center" wrapText="1"/>
    </xf>
    <xf numFmtId="170" fontId="41" fillId="6" borderId="4" xfId="2" applyNumberFormat="1" applyFont="1" applyFill="1" applyBorder="1" applyAlignment="1">
      <alignment horizontal="right" vertical="center" wrapText="1"/>
    </xf>
    <xf numFmtId="172" fontId="41" fillId="6" borderId="0" xfId="2" applyNumberFormat="1" applyFont="1" applyFill="1" applyBorder="1" applyAlignment="1">
      <alignment horizontal="right" vertical="center"/>
    </xf>
    <xf numFmtId="172" fontId="41" fillId="6" borderId="0" xfId="2" applyNumberFormat="1" applyFont="1" applyFill="1" applyBorder="1" applyAlignment="1">
      <alignment horizontal="right" vertical="center" wrapText="1"/>
    </xf>
    <xf numFmtId="0" fontId="41" fillId="6" borderId="0" xfId="2" applyFont="1" applyFill="1" applyBorder="1" applyAlignment="1">
      <alignment horizontal="right" vertical="center" wrapText="1"/>
    </xf>
    <xf numFmtId="0" fontId="44" fillId="6" borderId="0" xfId="2" applyFont="1" applyFill="1" applyBorder="1" applyAlignment="1">
      <alignment horizontal="center" vertical="center" wrapText="1"/>
    </xf>
    <xf numFmtId="172" fontId="44" fillId="6" borderId="0" xfId="2" applyNumberFormat="1" applyFont="1" applyFill="1" applyBorder="1" applyAlignment="1">
      <alignment horizontal="right" vertical="center"/>
    </xf>
    <xf numFmtId="177" fontId="45" fillId="6" borderId="0" xfId="2" applyNumberFormat="1" applyFont="1" applyFill="1" applyBorder="1" applyAlignment="1">
      <alignment horizontal="right" vertical="center"/>
    </xf>
    <xf numFmtId="172" fontId="45" fillId="6" borderId="0" xfId="2" applyNumberFormat="1" applyFont="1" applyFill="1" applyBorder="1" applyAlignment="1">
      <alignment horizontal="right" vertical="center"/>
    </xf>
    <xf numFmtId="170" fontId="44" fillId="6" borderId="0" xfId="2" applyNumberFormat="1" applyFont="1" applyFill="1" applyBorder="1" applyAlignment="1">
      <alignment vertical="center" wrapText="1"/>
    </xf>
    <xf numFmtId="172" fontId="45" fillId="6" borderId="0" xfId="2" applyNumberFormat="1" applyFont="1" applyFill="1" applyBorder="1" applyAlignment="1">
      <alignment vertical="center"/>
    </xf>
    <xf numFmtId="0" fontId="45" fillId="6" borderId="0" xfId="2" applyFont="1" applyFill="1" applyBorder="1" applyAlignment="1">
      <alignment horizontal="center" vertical="center"/>
    </xf>
    <xf numFmtId="172" fontId="45" fillId="6" borderId="0" xfId="2" applyNumberFormat="1" applyFont="1" applyFill="1" applyBorder="1" applyAlignment="1">
      <alignment horizontal="right" vertical="center" wrapText="1"/>
    </xf>
    <xf numFmtId="172" fontId="45" fillId="6" borderId="0" xfId="2" applyNumberFormat="1" applyFont="1" applyFill="1" applyBorder="1" applyAlignment="1">
      <alignment vertical="center" wrapText="1"/>
    </xf>
    <xf numFmtId="164" fontId="45" fillId="6" borderId="0" xfId="2" applyNumberFormat="1" applyFont="1" applyFill="1" applyBorder="1" applyAlignment="1">
      <alignment horizontal="center" vertical="center"/>
    </xf>
    <xf numFmtId="0" fontId="45" fillId="6" borderId="0" xfId="2" applyFont="1" applyFill="1" applyBorder="1" applyAlignment="1">
      <alignment horizontal="left" vertical="center"/>
    </xf>
    <xf numFmtId="164" fontId="41" fillId="6" borderId="0" xfId="2" applyNumberFormat="1" applyFont="1" applyFill="1" applyBorder="1" applyAlignment="1">
      <alignment horizontal="right" vertical="center"/>
    </xf>
    <xf numFmtId="0" fontId="45" fillId="6" borderId="0" xfId="2" applyFont="1" applyFill="1" applyBorder="1" applyAlignment="1">
      <alignment horizontal="center" vertical="center" wrapText="1"/>
    </xf>
    <xf numFmtId="0" fontId="45" fillId="6" borderId="0" xfId="2" applyFont="1" applyFill="1" applyBorder="1" applyAlignment="1">
      <alignment horizontal="right" vertical="center"/>
    </xf>
    <xf numFmtId="0" fontId="44" fillId="6" borderId="6" xfId="2" applyFont="1" applyFill="1" applyBorder="1" applyAlignment="1">
      <alignment horizontal="center" vertical="center" wrapText="1"/>
    </xf>
    <xf numFmtId="0" fontId="44" fillId="6" borderId="6" xfId="2" applyFont="1" applyFill="1" applyBorder="1" applyAlignment="1">
      <alignment horizontal="center" vertical="center"/>
    </xf>
    <xf numFmtId="9" fontId="44" fillId="6" borderId="6" xfId="3" applyFont="1" applyFill="1" applyBorder="1" applyAlignment="1">
      <alignment vertical="center" wrapText="1"/>
    </xf>
    <xf numFmtId="172" fontId="44" fillId="6" borderId="6" xfId="2" applyNumberFormat="1" applyFont="1" applyFill="1" applyBorder="1" applyAlignment="1">
      <alignment horizontal="right" vertical="center"/>
    </xf>
    <xf numFmtId="0" fontId="45" fillId="6" borderId="6" xfId="2" applyFont="1" applyFill="1" applyBorder="1" applyAlignment="1">
      <alignment horizontal="right" vertical="center"/>
    </xf>
    <xf numFmtId="0" fontId="42" fillId="0" borderId="0" xfId="2" applyFont="1" applyAlignment="1">
      <alignment horizontal="center" vertical="center"/>
    </xf>
    <xf numFmtId="15" fontId="42" fillId="0" borderId="0" xfId="2" applyNumberFormat="1" applyFont="1" applyAlignment="1">
      <alignment horizontal="center" vertical="center"/>
    </xf>
    <xf numFmtId="15" fontId="44" fillId="0" borderId="0" xfId="2" applyNumberFormat="1" applyFont="1" applyAlignment="1">
      <alignment horizontal="center" vertical="center"/>
    </xf>
    <xf numFmtId="0" fontId="16" fillId="3" borderId="0" xfId="2" applyFont="1" applyFill="1" applyAlignment="1">
      <alignment vertical="center"/>
    </xf>
    <xf numFmtId="15" fontId="16" fillId="0" borderId="0" xfId="2" applyNumberFormat="1" applyFont="1" applyAlignment="1">
      <alignment horizontal="center" vertical="center"/>
    </xf>
    <xf numFmtId="0" fontId="43" fillId="0" borderId="0" xfId="2" applyFont="1" applyAlignment="1">
      <alignment vertical="center"/>
    </xf>
    <xf numFmtId="0" fontId="16" fillId="0" borderId="0" xfId="2" applyFont="1" applyAlignment="1">
      <alignment horizontal="justify" vertical="center" wrapText="1"/>
    </xf>
    <xf numFmtId="170" fontId="16" fillId="0" borderId="0" xfId="2" applyNumberFormat="1" applyFont="1" applyAlignment="1">
      <alignment horizontal="right" vertical="center"/>
    </xf>
    <xf numFmtId="17" fontId="16" fillId="0" borderId="0" xfId="2" applyNumberFormat="1" applyFont="1" applyAlignment="1">
      <alignment horizontal="center" vertical="center"/>
    </xf>
    <xf numFmtId="0" fontId="44" fillId="0" borderId="0" xfId="2" applyFont="1" applyBorder="1" applyAlignment="1">
      <alignment horizontal="center" vertical="center" wrapText="1"/>
    </xf>
    <xf numFmtId="0" fontId="40" fillId="0" borderId="5" xfId="2" applyFont="1" applyBorder="1" applyAlignment="1">
      <alignment horizontal="center" vertical="center" wrapText="1"/>
    </xf>
    <xf numFmtId="0" fontId="40" fillId="0" borderId="5" xfId="2" applyFont="1" applyBorder="1" applyAlignment="1">
      <alignment horizontal="center" vertical="center"/>
    </xf>
    <xf numFmtId="165" fontId="40" fillId="6" borderId="0" xfId="7" applyNumberFormat="1" applyFont="1" applyFill="1" applyBorder="1" applyAlignment="1">
      <alignment horizontal="center" vertical="center"/>
    </xf>
    <xf numFmtId="0" fontId="61" fillId="6" borderId="4" xfId="2" applyFont="1" applyFill="1" applyBorder="1" applyAlignment="1">
      <alignment vertical="center"/>
    </xf>
    <xf numFmtId="0" fontId="62" fillId="6" borderId="4" xfId="2" applyFont="1" applyFill="1" applyBorder="1" applyAlignment="1">
      <alignment vertical="center"/>
    </xf>
    <xf numFmtId="170" fontId="40" fillId="6" borderId="4" xfId="2" applyNumberFormat="1" applyFont="1" applyFill="1" applyBorder="1" applyAlignment="1">
      <alignment horizontal="center" vertical="center" wrapText="1"/>
    </xf>
    <xf numFmtId="165" fontId="44" fillId="6" borderId="4" xfId="7" applyNumberFormat="1" applyFont="1" applyFill="1" applyBorder="1" applyAlignment="1">
      <alignment horizontal="center" vertical="center" wrapText="1"/>
    </xf>
    <xf numFmtId="0" fontId="62" fillId="6" borderId="4" xfId="2" applyFont="1" applyFill="1" applyBorder="1" applyAlignment="1">
      <alignment horizontal="center" vertical="center" wrapText="1"/>
    </xf>
    <xf numFmtId="0" fontId="62" fillId="6" borderId="4" xfId="2" applyFont="1" applyFill="1" applyBorder="1" applyAlignment="1">
      <alignment horizontal="center" vertical="center"/>
    </xf>
    <xf numFmtId="170" fontId="40" fillId="6" borderId="0" xfId="2" applyNumberFormat="1" applyFont="1" applyFill="1" applyBorder="1" applyAlignment="1">
      <alignment horizontal="center" vertical="center"/>
    </xf>
    <xf numFmtId="0" fontId="40" fillId="6" borderId="0" xfId="2" applyFont="1" applyFill="1" applyBorder="1" applyAlignment="1">
      <alignment horizontal="center" vertical="center"/>
    </xf>
    <xf numFmtId="164" fontId="44" fillId="6" borderId="0" xfId="2" applyNumberFormat="1" applyFont="1" applyFill="1" applyBorder="1" applyAlignment="1">
      <alignment horizontal="center" vertical="center"/>
    </xf>
    <xf numFmtId="15" fontId="44" fillId="6" borderId="0" xfId="2" applyNumberFormat="1" applyFont="1" applyFill="1" applyBorder="1" applyAlignment="1">
      <alignment horizontal="center" vertical="center"/>
    </xf>
    <xf numFmtId="164" fontId="40" fillId="6" borderId="0" xfId="2" applyNumberFormat="1" applyFont="1" applyFill="1" applyBorder="1" applyAlignment="1">
      <alignment horizontal="center" vertical="center"/>
    </xf>
    <xf numFmtId="179" fontId="44" fillId="6" borderId="0" xfId="2" applyNumberFormat="1" applyFont="1" applyFill="1" applyBorder="1" applyAlignment="1">
      <alignment horizontal="center" vertical="center"/>
    </xf>
    <xf numFmtId="0" fontId="40" fillId="6" borderId="0" xfId="2" applyFont="1" applyFill="1" applyBorder="1" applyAlignment="1">
      <alignment horizontal="left" vertical="center"/>
    </xf>
    <xf numFmtId="0" fontId="44" fillId="6" borderId="6" xfId="2" applyFont="1" applyFill="1" applyBorder="1" applyAlignment="1">
      <alignment horizontal="left" vertical="center"/>
    </xf>
    <xf numFmtId="164" fontId="44" fillId="6" borderId="6" xfId="2" applyNumberFormat="1" applyFont="1" applyFill="1" applyBorder="1" applyAlignment="1">
      <alignment horizontal="center" vertical="center"/>
    </xf>
    <xf numFmtId="15" fontId="44" fillId="6" borderId="6" xfId="2" applyNumberFormat="1" applyFont="1" applyFill="1" applyBorder="1" applyAlignment="1">
      <alignment horizontal="center" vertical="center"/>
    </xf>
    <xf numFmtId="180" fontId="42" fillId="0" borderId="0" xfId="2" applyNumberFormat="1" applyFont="1" applyAlignment="1">
      <alignment horizontal="right" vertical="center"/>
    </xf>
    <xf numFmtId="1" fontId="56" fillId="0" borderId="0" xfId="2" applyNumberFormat="1" applyFont="1" applyAlignment="1">
      <alignment horizontal="center" vertical="center"/>
    </xf>
    <xf numFmtId="165" fontId="44" fillId="0" borderId="0" xfId="7" applyNumberFormat="1" applyFont="1" applyBorder="1" applyAlignment="1">
      <alignment vertical="center"/>
    </xf>
    <xf numFmtId="15" fontId="44" fillId="3" borderId="0" xfId="2" applyNumberFormat="1" applyFont="1" applyFill="1" applyAlignment="1">
      <alignment horizontal="center" vertical="center"/>
    </xf>
    <xf numFmtId="0" fontId="48" fillId="0" borderId="0" xfId="10" applyFont="1" applyAlignment="1">
      <alignment horizontal="center" vertical="center"/>
    </xf>
    <xf numFmtId="164" fontId="40" fillId="6" borderId="4" xfId="2" applyNumberFormat="1" applyFont="1" applyFill="1" applyBorder="1" applyAlignment="1">
      <alignment horizontal="center" vertical="center"/>
    </xf>
    <xf numFmtId="165" fontId="44" fillId="6" borderId="4" xfId="7" applyNumberFormat="1" applyFont="1" applyFill="1" applyBorder="1" applyAlignment="1">
      <alignment horizontal="center" vertical="center"/>
    </xf>
    <xf numFmtId="0" fontId="44" fillId="6" borderId="4" xfId="2" applyFont="1" applyFill="1" applyBorder="1" applyAlignment="1">
      <alignment horizontal="center" vertical="center"/>
    </xf>
    <xf numFmtId="0" fontId="44" fillId="6" borderId="0" xfId="2" quotePrefix="1" applyFont="1" applyFill="1" applyBorder="1" applyAlignment="1">
      <alignment horizontal="center" vertical="center"/>
    </xf>
    <xf numFmtId="0" fontId="48" fillId="6" borderId="0" xfId="9" applyFont="1" applyFill="1" applyBorder="1" applyAlignment="1">
      <alignment horizontal="center" vertical="center"/>
    </xf>
    <xf numFmtId="171" fontId="40" fillId="6" borderId="0" xfId="2" applyNumberFormat="1" applyFont="1" applyFill="1" applyBorder="1" applyAlignment="1">
      <alignment horizontal="center" vertical="center"/>
    </xf>
    <xf numFmtId="0" fontId="48" fillId="6" borderId="0" xfId="0" applyFont="1" applyFill="1" applyBorder="1" applyAlignment="1">
      <alignment horizontal="left" wrapText="1"/>
    </xf>
    <xf numFmtId="0" fontId="48" fillId="6" borderId="6" xfId="0" applyFont="1" applyFill="1" applyBorder="1" applyAlignment="1">
      <alignment horizontal="center" vertical="center"/>
    </xf>
    <xf numFmtId="0" fontId="48" fillId="6" borderId="6" xfId="0" applyFont="1" applyFill="1" applyBorder="1" applyAlignment="1">
      <alignment horizontal="left" vertical="center"/>
    </xf>
    <xf numFmtId="0" fontId="48" fillId="6" borderId="6" xfId="9" applyFont="1" applyFill="1" applyBorder="1" applyAlignment="1">
      <alignment horizontal="center" vertical="center"/>
    </xf>
    <xf numFmtId="0" fontId="44" fillId="0" borderId="0" xfId="2" applyFont="1" applyAlignment="1">
      <alignment horizontal="left" vertical="top"/>
    </xf>
    <xf numFmtId="0" fontId="44" fillId="0" borderId="0" xfId="2" applyFont="1" applyAlignment="1">
      <alignment horizontal="left" vertical="top" wrapText="1"/>
    </xf>
    <xf numFmtId="0" fontId="36" fillId="5" borderId="0" xfId="0" applyFont="1" applyFill="1" applyAlignment="1">
      <alignment horizontal="center" vertical="center" wrapText="1"/>
    </xf>
    <xf numFmtId="0" fontId="39" fillId="0" borderId="4" xfId="0" applyFont="1" applyBorder="1" applyAlignment="1">
      <alignment horizontal="center"/>
    </xf>
    <xf numFmtId="0" fontId="39" fillId="0" borderId="0" xfId="0" applyFont="1" applyAlignment="1">
      <alignment horizontal="center"/>
    </xf>
    <xf numFmtId="0" fontId="39" fillId="0" borderId="0" xfId="0" applyFont="1" applyAlignment="1">
      <alignment horizontal="left" wrapText="1"/>
    </xf>
    <xf numFmtId="0" fontId="45" fillId="0" borderId="1" xfId="2" applyFont="1" applyBorder="1" applyAlignment="1">
      <alignment horizontal="center" vertical="center" wrapText="1"/>
    </xf>
    <xf numFmtId="0" fontId="45" fillId="0" borderId="0" xfId="2" applyFont="1" applyAlignment="1">
      <alignment horizontal="center" vertical="center" wrapText="1"/>
    </xf>
    <xf numFmtId="0" fontId="45" fillId="0" borderId="1" xfId="2" applyFont="1" applyBorder="1" applyAlignment="1">
      <alignment horizontal="center" vertical="center"/>
    </xf>
    <xf numFmtId="0" fontId="44" fillId="0" borderId="2" xfId="2" applyFont="1" applyBorder="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vertical="center"/>
    </xf>
    <xf numFmtId="0" fontId="44" fillId="0" borderId="0" xfId="2" applyFont="1" applyAlignment="1">
      <alignment vertical="top" wrapText="1"/>
    </xf>
    <xf numFmtId="0" fontId="44" fillId="2" borderId="0" xfId="0" applyFont="1" applyFill="1" applyAlignment="1">
      <alignment horizontal="center" vertical="center"/>
    </xf>
    <xf numFmtId="0" fontId="37" fillId="0" borderId="0" xfId="0" applyFont="1" applyAlignment="1">
      <alignment horizontal="left" vertical="center"/>
    </xf>
    <xf numFmtId="0" fontId="39" fillId="0" borderId="6" xfId="0" applyFont="1" applyBorder="1" applyAlignment="1">
      <alignment horizontal="left" wrapText="1"/>
    </xf>
    <xf numFmtId="0" fontId="8" fillId="5" borderId="0" xfId="2" applyFont="1" applyFill="1" applyAlignment="1">
      <alignment horizontal="left" vertical="center" wrapText="1"/>
    </xf>
    <xf numFmtId="17" fontId="8" fillId="5" borderId="0" xfId="2" applyNumberFormat="1" applyFont="1" applyFill="1" applyAlignment="1">
      <alignment horizontal="left" vertical="center" wrapText="1"/>
    </xf>
    <xf numFmtId="0" fontId="44" fillId="2" borderId="0" xfId="0" applyFont="1" applyFill="1" applyBorder="1" applyAlignment="1">
      <alignment horizontal="center" vertical="center"/>
    </xf>
    <xf numFmtId="0" fontId="44" fillId="2" borderId="1" xfId="0" applyFont="1" applyFill="1" applyBorder="1" applyAlignment="1">
      <alignment horizontal="center"/>
    </xf>
    <xf numFmtId="0" fontId="44" fillId="2" borderId="2" xfId="0" applyFont="1" applyFill="1" applyBorder="1" applyAlignment="1">
      <alignment horizontal="center"/>
    </xf>
    <xf numFmtId="0" fontId="44" fillId="2" borderId="0" xfId="0" applyFont="1" applyFill="1" applyAlignment="1">
      <alignment horizontal="center" vertical="center" wrapText="1"/>
    </xf>
    <xf numFmtId="0" fontId="40" fillId="0" borderId="0" xfId="2" applyFont="1" applyAlignment="1">
      <alignment horizontal="center" vertical="center" wrapText="1"/>
    </xf>
    <xf numFmtId="0" fontId="40" fillId="0" borderId="0" xfId="2" applyFont="1" applyAlignment="1">
      <alignment horizontal="center" vertical="center"/>
    </xf>
    <xf numFmtId="0" fontId="40" fillId="0" borderId="1" xfId="2" applyFont="1" applyBorder="1" applyAlignment="1">
      <alignment horizontal="center" vertical="center"/>
    </xf>
    <xf numFmtId="0" fontId="40" fillId="3" borderId="3" xfId="2" applyFont="1" applyFill="1" applyBorder="1" applyAlignment="1">
      <alignment horizontal="center" vertical="center" wrapText="1"/>
    </xf>
    <xf numFmtId="0" fontId="40" fillId="3" borderId="0" xfId="2" applyFont="1" applyFill="1" applyAlignment="1">
      <alignment horizontal="center" vertical="center" wrapText="1"/>
    </xf>
    <xf numFmtId="0" fontId="40" fillId="0" borderId="3" xfId="2" applyFont="1" applyBorder="1" applyAlignment="1">
      <alignment horizontal="center" vertical="center" wrapText="1"/>
    </xf>
    <xf numFmtId="0" fontId="40" fillId="0" borderId="3" xfId="2" applyFont="1" applyBorder="1" applyAlignment="1">
      <alignment horizontal="center" vertical="center"/>
    </xf>
    <xf numFmtId="0" fontId="41" fillId="6" borderId="0" xfId="2" applyFont="1" applyFill="1" applyBorder="1" applyAlignment="1">
      <alignment vertical="center"/>
    </xf>
    <xf numFmtId="0" fontId="40" fillId="6" borderId="0" xfId="2" applyFont="1" applyFill="1" applyBorder="1" applyAlignment="1">
      <alignment horizontal="left" vertical="center" wrapText="1"/>
    </xf>
    <xf numFmtId="0" fontId="44" fillId="0" borderId="1" xfId="2" applyFont="1" applyBorder="1" applyAlignment="1">
      <alignment horizontal="center" vertical="center"/>
    </xf>
    <xf numFmtId="0" fontId="41" fillId="6" borderId="4" xfId="2" applyFont="1" applyFill="1" applyBorder="1" applyAlignment="1">
      <alignment horizontal="center" vertical="center"/>
    </xf>
    <xf numFmtId="0" fontId="20" fillId="0" borderId="0" xfId="2" applyFont="1" applyAlignment="1">
      <alignment horizontal="center" vertical="center"/>
    </xf>
    <xf numFmtId="0" fontId="44" fillId="0" borderId="0" xfId="2" applyFont="1" applyAlignment="1">
      <alignment horizontal="center" vertical="center" wrapText="1"/>
    </xf>
    <xf numFmtId="0" fontId="44" fillId="0" borderId="1" xfId="2" applyFont="1" applyBorder="1" applyAlignment="1">
      <alignment horizontal="center" vertical="center" wrapText="1"/>
    </xf>
    <xf numFmtId="0" fontId="44" fillId="0" borderId="0" xfId="2" applyFont="1" applyAlignment="1">
      <alignment horizontal="left" vertical="center"/>
    </xf>
    <xf numFmtId="0" fontId="40" fillId="6" borderId="0" xfId="2" applyFont="1" applyFill="1" applyBorder="1" applyAlignment="1">
      <alignment horizontal="left" vertical="center"/>
    </xf>
    <xf numFmtId="0" fontId="13" fillId="0" borderId="0" xfId="2" applyFont="1" applyAlignment="1">
      <alignment horizontal="justify" vertical="center"/>
    </xf>
    <xf numFmtId="0" fontId="44" fillId="0" borderId="0" xfId="2" applyFont="1" applyAlignment="1">
      <alignment horizontal="justify" vertical="center"/>
    </xf>
    <xf numFmtId="0" fontId="13" fillId="0" borderId="0" xfId="2" applyFont="1" applyAlignment="1">
      <alignment horizontal="left" vertical="center"/>
    </xf>
    <xf numFmtId="0" fontId="2" fillId="0" borderId="0" xfId="2" applyAlignment="1">
      <alignment horizontal="justify" vertical="center" wrapText="1"/>
    </xf>
    <xf numFmtId="0" fontId="2" fillId="0" borderId="0" xfId="2" applyAlignment="1">
      <alignment horizontal="justify" vertical="center"/>
    </xf>
  </cellXfs>
  <cellStyles count="12">
    <cellStyle name="=C:\WINNT\SYSTEM32\COMMAND.COM" xfId="6" xr:uid="{1DF24A13-FBAF-4426-852B-34B818433754}"/>
    <cellStyle name="Millares" xfId="1" builtinId="3"/>
    <cellStyle name="Millares 2" xfId="4" xr:uid="{A66F0A65-5106-470E-9F8C-CE219D758907}"/>
    <cellStyle name="Millares 2 2 2" xfId="7" xr:uid="{E7B30F25-D8E9-4339-9662-5550CD07B3EE}"/>
    <cellStyle name="Millares 2 2 3" xfId="8" xr:uid="{AF7C7471-66DA-40E3-AF8C-FC51E424B72A}"/>
    <cellStyle name="Normal" xfId="0" builtinId="0"/>
    <cellStyle name="Normal 14" xfId="9" xr:uid="{F1251A10-0C26-42D1-B10E-8FB0B9E4F9A3}"/>
    <cellStyle name="Normal 2" xfId="2" xr:uid="{9D02C90B-AE81-4189-8AB3-F8E793881E97}"/>
    <cellStyle name="Normal 2 2" xfId="5" xr:uid="{3242985B-B47B-497E-A8EB-C6BB156EC23C}"/>
    <cellStyle name="Normal 26" xfId="10" xr:uid="{17605AB8-C2A4-48FB-AE28-4F27DF8A5ED8}"/>
    <cellStyle name="Normal 4" xfId="11" xr:uid="{2998B5DD-5BE6-4498-946B-B463E4B7B79C}"/>
    <cellStyle name="Porcentaje" xfId="3" builtinId="5"/>
  </cellStyles>
  <dxfs count="2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90B050E4-DFB8-4934-ABCB-49761D41E71D}"/>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7FFB5A1D-ECB6-4897-A8CB-83E7C75FA720}"/>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CBF15E43-9423-4205-9297-EE51BFA6408B}"/>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AC60D566-3188-476E-85EF-5FD82044CD49}"/>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9DE5DA4D-7F74-4C8B-A49D-132E1435F467}"/>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2D287BD9-82D7-4D59-AFD7-F253793826E5}"/>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4227E848-E49D-499F-86A3-61A3B2CC66F5}"/>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F30EC652-1DAD-44A3-B3DC-75ED273EE4AC}"/>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130DCA40-52D7-4578-9C95-FC8A18205D65}"/>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3D17FD0E-57E1-4491-A8A3-BB358CEB268D}"/>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CD9F7AF1-59F3-44E6-B245-2A867D8B1F29}"/>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FB7F6160-A371-4528-94B0-3062F45DF9E6}"/>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DF110800-D2B6-41FA-B287-207B8A298E05}"/>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57F4AA8D-2D47-447A-9D9C-BEC019983E06}"/>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6FA8481A-7BD8-4A76-A579-AF46B05B9935}"/>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7A206E2-0EBB-4F8C-8444-60FF8208C086}"/>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9ABAFD2B-CA09-4DC6-B69E-156782B8E513}"/>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3D388CDD-0B3B-4EDF-A130-94D43F37E14E}"/>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1EFF4C99-9DE5-49A8-8982-184C1970AFE2}"/>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D11E5B3F-71E7-4DB0-9644-42ED4670BFFE}"/>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3D7BF01C-4796-4B76-A4AA-92D78605C305}"/>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1A1149D6-09C3-400B-8185-6B4A508D8DD9}"/>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22CDC923-43A6-4B5A-AB16-781888DA060B}"/>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9EB337B4-EC4B-4881-80D4-25105C63C1F9}"/>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951D4E47-53B2-4C6C-9E7F-6115AF95BFEB}"/>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8661BD3B-56D7-48C6-A9E2-192C9C13A43E}"/>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28CEBCB8-062B-4D1B-B47E-2BE69B5FE8F0}"/>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CDD9C6C7-96E7-47D2-BA24-1C10F1CA2D84}"/>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F7363DA1-5E88-4ABD-AA97-BCB133FFC551}"/>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A6B2A058-8EF7-462C-B486-AB95DC284A89}"/>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D5B545F7-A375-40BE-81E7-70888DD9C30B}"/>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FAD3DE3E-37F6-4724-B5BA-DF78307D9CD8}"/>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DE775366-A033-46E9-8000-010745E5C4B5}"/>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8A567F96-74F4-472F-AFED-BCF59A7BDA33}"/>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17955497-A9A3-4A71-8DDB-D4C5E2844EC5}"/>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43860C9B-2470-4364-B5A4-EAD587C4817C}"/>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94B52655-02B7-45C5-A3EB-8F2607E430BE}"/>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736389B0-7086-4ED3-A06F-80A7C0811750}"/>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E3085071-8EA5-479B-BAB1-CEC17D6BBAAD}"/>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CD3E143C-FA81-4CA3-99D3-59195F067559}"/>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B655C92C-2532-4CDD-BCB9-67C0C032A459}"/>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168CC380-CFF1-4269-BEF8-8490D6C71D30}"/>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B9CA2B67-1AE9-4F04-B91F-D8F4BE24017B}"/>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8FE68DFD-C860-4026-A216-9B49E5D5AFC5}"/>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F8E26B20-4CF6-4D33-84C2-2BEEE798F30A}"/>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3E240436-5758-4EB9-9119-5DB922D76644}"/>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7C28BC79-F579-42BD-BD61-08771AF2D94F}"/>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4B9836B8-1DEC-433B-BC10-A8F9A87CB1F6}"/>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DB1545BC-960E-410B-A889-C04B04BAA5C7}"/>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7EADE1E8-436A-41AD-A9B3-8C419C62729F}"/>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18912B38-00E5-4AD4-BA24-7BF688C0FAB8}"/>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10480F93-73C6-4508-A677-AA0F4AFCDF64}"/>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9644557B-01DB-4947-9705-1B46DAEA508A}"/>
            </a:ext>
          </a:extLst>
        </xdr:cNvPr>
        <xdr:cNvSpPr txBox="1">
          <a:spLocks noChangeArrowheads="1"/>
        </xdr:cNvSpPr>
      </xdr:nvSpPr>
      <xdr:spPr bwMode="auto">
        <a:xfrm>
          <a:off x="9801225" y="98107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12C36145-072A-4BC7-9B86-FFA8E9819DE9}"/>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78A98E28-2EDB-4DA7-B44B-C25079FCF3F0}"/>
            </a:ext>
          </a:extLst>
        </xdr:cNvPr>
        <xdr:cNvSpPr txBox="1">
          <a:spLocks noChangeArrowheads="1"/>
        </xdr:cNvSpPr>
      </xdr:nvSpPr>
      <xdr:spPr bwMode="auto">
        <a:xfrm>
          <a:off x="10715625" y="102298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CCF53E5D-1679-4DEB-BD5D-6B04D22ECD5C}"/>
            </a:ext>
          </a:extLst>
        </xdr:cNvPr>
        <xdr:cNvSpPr txBox="1">
          <a:spLocks noChangeArrowheads="1"/>
        </xdr:cNvSpPr>
      </xdr:nvSpPr>
      <xdr:spPr bwMode="auto">
        <a:xfrm>
          <a:off x="10298430" y="102298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B20C3614-416E-4C05-A865-BD299695BC1B}"/>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B06CCA27-313B-4A30-8935-AD11311EF2F8}"/>
            </a:ext>
          </a:extLst>
        </xdr:cNvPr>
        <xdr:cNvSpPr txBox="1">
          <a:spLocks noChangeArrowheads="1"/>
        </xdr:cNvSpPr>
      </xdr:nvSpPr>
      <xdr:spPr bwMode="auto">
        <a:xfrm>
          <a:off x="9393555" y="98107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60519B85-B6DE-461D-8C50-A7D33C96DB11}"/>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D786DD85-7F1C-4A44-B1FD-078DD135FDF5}"/>
            </a:ext>
          </a:extLst>
        </xdr:cNvPr>
        <xdr:cNvSpPr txBox="1">
          <a:spLocks noChangeArrowheads="1"/>
        </xdr:cNvSpPr>
      </xdr:nvSpPr>
      <xdr:spPr bwMode="auto">
        <a:xfrm>
          <a:off x="8477250" y="98107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20COMPROMISOS_%204&#176;TRIM_202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os&#233;%20de%20los%20Arcos\Avance%20f&#237;sico%20financiero%202019\Diciembre%202019\AFF%204to%20trim%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2019</v>
          </cell>
          <cell r="F7" t="str">
            <v>En 2020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F Dólares"/>
      <sheetName val="AFF Pesos"/>
      <sheetName val="INV FINANCIADA DLLS"/>
      <sheetName val="INV FINANCIADA PESOS"/>
      <sheetName val="INVER FINAN PESOS"/>
      <sheetName val="Físico Program"/>
      <sheetName val="Estimado"/>
    </sheetNames>
    <sheetDataSet>
      <sheetData sheetId="0">
        <row r="15">
          <cell r="C15">
            <v>171</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2494-D8D8-422E-B572-CC89E40E4E63}">
  <sheetPr>
    <pageSetUpPr fitToPage="1"/>
  </sheetPr>
  <dimension ref="A1:IQ83"/>
  <sheetViews>
    <sheetView showGridLines="0" tabSelected="1" topLeftCell="C1" zoomScale="80" zoomScaleNormal="80" workbookViewId="0">
      <selection activeCell="D31" sqref="D31"/>
    </sheetView>
  </sheetViews>
  <sheetFormatPr baseColWidth="10" defaultColWidth="0" defaultRowHeight="12.75" customHeight="1"/>
  <cols>
    <col min="1" max="1" width="3.5703125" style="1" hidden="1" customWidth="1"/>
    <col min="2" max="2" width="3" style="1" hidden="1" customWidth="1"/>
    <col min="3" max="3" width="4.5703125" style="13" customWidth="1"/>
    <col min="4" max="4" width="57.42578125" style="1" customWidth="1"/>
    <col min="5" max="5" width="27.85546875" style="1" customWidth="1"/>
    <col min="6" max="6" width="16.7109375" style="1" bestFit="1" customWidth="1"/>
    <col min="7" max="7" width="12.85546875" style="1" bestFit="1" customWidth="1"/>
    <col min="8" max="8" width="11.28515625" style="1" bestFit="1" customWidth="1"/>
    <col min="9" max="9" width="10.28515625" style="1" customWidth="1"/>
    <col min="10" max="10" width="12.28515625" style="1" customWidth="1"/>
    <col min="11" max="11" width="10.28515625" style="1" customWidth="1"/>
    <col min="12" max="12" width="11.28515625" style="1" customWidth="1"/>
    <col min="13" max="15" width="9.7109375" style="1" customWidth="1"/>
    <col min="16" max="26" width="17.7109375" style="1" customWidth="1"/>
    <col min="27" max="250" width="0.85546875" style="1" customWidth="1"/>
    <col min="251" max="252" width="49.42578125" style="1" customWidth="1"/>
    <col min="253" max="16384" width="0" style="1" hidden="1"/>
  </cols>
  <sheetData>
    <row r="1" spans="1:21" ht="42.75" customHeight="1">
      <c r="A1" s="341" t="s">
        <v>902</v>
      </c>
      <c r="B1" s="341"/>
      <c r="C1" s="341"/>
      <c r="D1" s="341"/>
      <c r="E1" s="80" t="s">
        <v>904</v>
      </c>
      <c r="F1" s="81"/>
    </row>
    <row r="2" spans="1:21" ht="36" customHeight="1" thickBot="1">
      <c r="A2" s="344" t="s">
        <v>903</v>
      </c>
      <c r="B2" s="344"/>
      <c r="C2" s="344"/>
      <c r="D2" s="344"/>
      <c r="E2" s="344"/>
      <c r="F2" s="344"/>
      <c r="G2" s="344"/>
      <c r="H2" s="344"/>
      <c r="I2" s="344"/>
      <c r="J2" s="344"/>
      <c r="K2" s="344"/>
      <c r="O2" s="87"/>
    </row>
    <row r="3" spans="1:21" customFormat="1" ht="6" customHeight="1">
      <c r="A3" s="342"/>
      <c r="B3" s="342"/>
      <c r="C3" s="342"/>
      <c r="D3" s="342"/>
      <c r="E3" s="342"/>
      <c r="F3" s="342"/>
      <c r="G3" s="342"/>
      <c r="H3" s="342"/>
      <c r="I3" s="342"/>
      <c r="J3" s="342"/>
      <c r="K3" s="342"/>
      <c r="L3" s="342"/>
      <c r="M3" s="342"/>
      <c r="N3" s="342"/>
      <c r="O3" s="343"/>
      <c r="P3" s="343"/>
    </row>
    <row r="4" spans="1:21" ht="19.5">
      <c r="C4" s="88" t="s">
        <v>0</v>
      </c>
      <c r="D4" s="89"/>
      <c r="E4" s="89"/>
      <c r="F4" s="89"/>
      <c r="G4" s="89"/>
      <c r="H4" s="89"/>
      <c r="I4" s="89"/>
      <c r="J4" s="89"/>
      <c r="K4" s="89"/>
      <c r="L4" s="89"/>
      <c r="M4" s="90"/>
      <c r="N4" s="90"/>
      <c r="O4" s="91"/>
    </row>
    <row r="5" spans="1:21" s="3" customFormat="1" ht="15.75">
      <c r="C5" s="92" t="s">
        <v>1</v>
      </c>
      <c r="D5" s="93"/>
      <c r="E5" s="93"/>
      <c r="F5" s="93"/>
      <c r="G5" s="93"/>
      <c r="H5" s="93"/>
      <c r="I5" s="93"/>
      <c r="J5" s="93"/>
      <c r="K5" s="93"/>
      <c r="L5" s="93"/>
      <c r="M5" s="94"/>
      <c r="N5" s="94"/>
      <c r="O5" s="95"/>
    </row>
    <row r="6" spans="1:21" s="3" customFormat="1" ht="15.75">
      <c r="C6" s="92" t="s">
        <v>2</v>
      </c>
      <c r="D6" s="96"/>
      <c r="E6" s="96"/>
      <c r="F6" s="96"/>
      <c r="G6" s="96"/>
      <c r="H6" s="96"/>
      <c r="I6" s="96"/>
      <c r="J6" s="96"/>
      <c r="K6" s="96"/>
      <c r="L6" s="96"/>
      <c r="M6" s="95"/>
      <c r="N6" s="95"/>
      <c r="O6" s="95"/>
    </row>
    <row r="7" spans="1:21" s="3" customFormat="1" ht="15.75">
      <c r="C7" s="92" t="s">
        <v>3</v>
      </c>
      <c r="D7" s="97"/>
      <c r="E7" s="97"/>
      <c r="F7" s="97"/>
      <c r="G7" s="97"/>
      <c r="H7" s="97"/>
      <c r="I7" s="97"/>
      <c r="J7" s="97"/>
      <c r="K7" s="97"/>
      <c r="L7" s="97"/>
      <c r="M7" s="94"/>
      <c r="N7" s="94"/>
      <c r="O7" s="95"/>
    </row>
    <row r="8" spans="1:21" s="3" customFormat="1" ht="15.75">
      <c r="C8" s="92" t="s">
        <v>899</v>
      </c>
      <c r="D8" s="96"/>
      <c r="E8" s="96"/>
      <c r="F8" s="96"/>
      <c r="G8" s="96"/>
      <c r="H8" s="96"/>
      <c r="I8" s="96"/>
      <c r="J8" s="96"/>
      <c r="K8" s="96"/>
      <c r="L8" s="96"/>
      <c r="M8" s="95"/>
      <c r="N8" s="95"/>
      <c r="O8" s="95"/>
    </row>
    <row r="9" spans="1:21" ht="12.75" customHeight="1">
      <c r="C9" s="349" t="s">
        <v>4</v>
      </c>
      <c r="D9" s="350" t="s">
        <v>5</v>
      </c>
      <c r="E9" s="349" t="s">
        <v>6</v>
      </c>
      <c r="F9" s="346" t="s">
        <v>905</v>
      </c>
      <c r="G9" s="346" t="s">
        <v>906</v>
      </c>
      <c r="H9" s="345" t="s">
        <v>7</v>
      </c>
      <c r="I9" s="345"/>
      <c r="J9" s="345"/>
      <c r="K9" s="345"/>
      <c r="L9" s="346" t="s">
        <v>8</v>
      </c>
      <c r="M9" s="347" t="s">
        <v>9</v>
      </c>
      <c r="N9" s="347"/>
      <c r="O9" s="347"/>
    </row>
    <row r="10" spans="1:21" s="4" customFormat="1" ht="12.75" customHeight="1">
      <c r="C10" s="349"/>
      <c r="D10" s="350"/>
      <c r="E10" s="349"/>
      <c r="F10" s="346"/>
      <c r="G10" s="346"/>
      <c r="H10" s="348">
        <v>2020</v>
      </c>
      <c r="I10" s="348"/>
      <c r="J10" s="348"/>
      <c r="K10" s="348"/>
      <c r="L10" s="346"/>
      <c r="M10" s="347">
        <v>2020</v>
      </c>
      <c r="N10" s="347"/>
      <c r="O10" s="347"/>
    </row>
    <row r="11" spans="1:21" s="5" customFormat="1" ht="24" customHeight="1">
      <c r="C11" s="349"/>
      <c r="D11" s="350"/>
      <c r="E11" s="349"/>
      <c r="F11" s="346"/>
      <c r="G11" s="346"/>
      <c r="H11" s="98" t="s">
        <v>907</v>
      </c>
      <c r="I11" s="99" t="s">
        <v>908</v>
      </c>
      <c r="J11" s="98" t="s">
        <v>10</v>
      </c>
      <c r="K11" s="98" t="s">
        <v>11</v>
      </c>
      <c r="L11" s="346"/>
      <c r="M11" s="100" t="s">
        <v>12</v>
      </c>
      <c r="N11" s="98" t="s">
        <v>13</v>
      </c>
      <c r="O11" s="98" t="s">
        <v>10</v>
      </c>
    </row>
    <row r="12" spans="1:21" s="4" customFormat="1" ht="12.75" customHeight="1" thickBot="1">
      <c r="C12" s="101"/>
      <c r="D12" s="102"/>
      <c r="E12" s="101" t="s">
        <v>14</v>
      </c>
      <c r="F12" s="102" t="s">
        <v>15</v>
      </c>
      <c r="G12" s="102" t="s">
        <v>16</v>
      </c>
      <c r="H12" s="102" t="s">
        <v>17</v>
      </c>
      <c r="I12" s="101" t="s">
        <v>18</v>
      </c>
      <c r="J12" s="102" t="s">
        <v>19</v>
      </c>
      <c r="K12" s="103" t="s">
        <v>20</v>
      </c>
      <c r="L12" s="102" t="s">
        <v>21</v>
      </c>
      <c r="M12" s="102" t="s">
        <v>22</v>
      </c>
      <c r="N12" s="102" t="s">
        <v>23</v>
      </c>
      <c r="O12" s="104" t="s">
        <v>24</v>
      </c>
    </row>
    <row r="13" spans="1:21" s="4" customFormat="1" ht="6" customHeight="1" thickBot="1">
      <c r="C13" s="82"/>
      <c r="D13" s="83"/>
      <c r="E13" s="82"/>
      <c r="F13" s="83"/>
      <c r="G13" s="83"/>
      <c r="H13" s="83"/>
      <c r="I13" s="82"/>
      <c r="J13" s="83"/>
      <c r="K13" s="84"/>
      <c r="L13" s="83"/>
      <c r="M13" s="83"/>
      <c r="N13" s="83"/>
      <c r="O13" s="83"/>
      <c r="P13" s="85"/>
    </row>
    <row r="14" spans="1:21">
      <c r="B14" s="2">
        <v>1</v>
      </c>
      <c r="C14" s="110"/>
      <c r="D14" s="111" t="s">
        <v>25</v>
      </c>
      <c r="E14" s="111"/>
      <c r="F14" s="112">
        <f>+F16+F65</f>
        <v>324147.55120719294</v>
      </c>
      <c r="G14" s="112">
        <f>+G16+G65</f>
        <v>105744.61006236865</v>
      </c>
      <c r="H14" s="112">
        <f>+H16+H65</f>
        <v>50576.23371240159</v>
      </c>
      <c r="I14" s="112">
        <f>+I16+I65</f>
        <v>1372.7220640122271</v>
      </c>
      <c r="J14" s="112">
        <f>+J16+J65</f>
        <v>107117.33212638089</v>
      </c>
      <c r="K14" s="112">
        <f>IF(J14&lt;&gt;0,(J14/F14))*100</f>
        <v>33.045855730655269</v>
      </c>
      <c r="L14" s="113"/>
      <c r="M14" s="113"/>
      <c r="N14" s="113"/>
      <c r="O14" s="114"/>
      <c r="P14" s="16"/>
      <c r="Q14" s="16"/>
      <c r="R14" s="16"/>
      <c r="S14" s="16"/>
      <c r="T14" s="16"/>
      <c r="U14" s="16"/>
    </row>
    <row r="15" spans="1:21" ht="16.5" customHeight="1">
      <c r="B15" s="2">
        <v>2</v>
      </c>
      <c r="C15" s="110"/>
      <c r="D15" s="115" t="s">
        <v>26</v>
      </c>
      <c r="E15" s="116"/>
      <c r="F15" s="112">
        <f>+F17+F20+F23+F25+F27+F33+F37+F44+F47+F55+F66+F68+F71</f>
        <v>321393.90846425301</v>
      </c>
      <c r="G15" s="112">
        <f>+G17+G20+G23+G25+G27+G33+G37+G44+G47+G55+G66+G68+G71</f>
        <v>105744.61006236865</v>
      </c>
      <c r="H15" s="112">
        <f>+H17+H20+H23+H25+H27+H33+H37+H44+H47+H55+H66+H68+H71</f>
        <v>50072.317082464098</v>
      </c>
      <c r="I15" s="112">
        <f>+I17+I20+I23+I25+I27+I33+I37+I44+I47+I55+I66+I68+I71</f>
        <v>1372.7220640122273</v>
      </c>
      <c r="J15" s="112">
        <f>+J17+J20+J23+J25+J27+J33+J37+J44+J47+J55+J66+J68+J71</f>
        <v>107117.33212638089</v>
      </c>
      <c r="K15" s="112">
        <f>IF(J15&lt;&gt;0,(J15/F15))*100</f>
        <v>33.328986426105523</v>
      </c>
      <c r="L15" s="113"/>
      <c r="M15" s="113"/>
      <c r="N15" s="113"/>
      <c r="O15" s="114"/>
      <c r="P15" s="16"/>
      <c r="Q15" s="16"/>
      <c r="R15" s="16"/>
      <c r="S15" s="16"/>
      <c r="T15" s="16"/>
      <c r="U15" s="16"/>
    </row>
    <row r="16" spans="1:21" ht="16.5" customHeight="1">
      <c r="B16" s="2">
        <v>3</v>
      </c>
      <c r="C16" s="110"/>
      <c r="D16" s="117" t="s">
        <v>27</v>
      </c>
      <c r="E16" s="118"/>
      <c r="F16" s="112">
        <f>+F17+F20+F23+F25+F27+F33+F37+F44+F47+F55+F63</f>
        <v>237285.85760353497</v>
      </c>
      <c r="G16" s="112">
        <f t="shared" ref="G16:J16" si="0">+G17+G20+G23+G25+G27+G33+G37+G44+G47+G55+G63</f>
        <v>87216.392004603214</v>
      </c>
      <c r="H16" s="112">
        <f t="shared" si="0"/>
        <v>41897.871934087896</v>
      </c>
      <c r="I16" s="112">
        <f t="shared" si="0"/>
        <v>1192.1214322753592</v>
      </c>
      <c r="J16" s="112">
        <f t="shared" si="0"/>
        <v>88408.513436878595</v>
      </c>
      <c r="K16" s="112">
        <f>IF(J16&lt;&gt;0,(J16/F16))*100</f>
        <v>37.258231202549986</v>
      </c>
      <c r="L16" s="113"/>
      <c r="M16" s="113"/>
      <c r="N16" s="113"/>
      <c r="O16" s="113"/>
      <c r="P16" s="16"/>
      <c r="Q16" s="16"/>
      <c r="R16" s="16"/>
      <c r="S16" s="16"/>
      <c r="T16" s="16"/>
      <c r="U16" s="16"/>
    </row>
    <row r="17" spans="1:251" ht="16.5" customHeight="1">
      <c r="B17" s="2">
        <v>5</v>
      </c>
      <c r="C17" s="119"/>
      <c r="D17" s="117" t="s">
        <v>28</v>
      </c>
      <c r="E17" s="111"/>
      <c r="F17" s="112">
        <f>SUM(F18:F19)</f>
        <v>17003.059717193199</v>
      </c>
      <c r="G17" s="112">
        <f>SUM(G18:G19)</f>
        <v>13493.964285003851</v>
      </c>
      <c r="H17" s="112">
        <f>SUM(H18:H19)</f>
        <v>320.43066174579997</v>
      </c>
      <c r="I17" s="112">
        <f>SUM(I18:I19)</f>
        <v>0</v>
      </c>
      <c r="J17" s="112">
        <f>SUM(J18:J19)</f>
        <v>13493.964285003851</v>
      </c>
      <c r="K17" s="112">
        <f>IF(J17&lt;&gt;0,(J17/F17))*100</f>
        <v>79.361976664464635</v>
      </c>
      <c r="L17" s="113"/>
      <c r="M17" s="114"/>
      <c r="N17" s="113"/>
      <c r="O17" s="114"/>
      <c r="P17" s="16"/>
      <c r="Q17" s="16"/>
      <c r="R17" s="16"/>
      <c r="S17" s="16"/>
      <c r="T17" s="16"/>
      <c r="U17" s="16"/>
    </row>
    <row r="18" spans="1:251" s="3" customFormat="1" ht="16.5" customHeight="1">
      <c r="A18" s="9"/>
      <c r="B18" s="2">
        <v>6</v>
      </c>
      <c r="C18" s="120">
        <v>171</v>
      </c>
      <c r="D18" s="121" t="s">
        <v>29</v>
      </c>
      <c r="E18" s="122" t="s">
        <v>30</v>
      </c>
      <c r="F18" s="123">
        <v>11390.7298031596</v>
      </c>
      <c r="G18" s="123">
        <v>9369.4741326212952</v>
      </c>
      <c r="H18" s="123">
        <v>19.948699999999999</v>
      </c>
      <c r="I18" s="123">
        <v>0</v>
      </c>
      <c r="J18" s="123">
        <f>+G18+I18</f>
        <v>9369.4741326212952</v>
      </c>
      <c r="K18" s="123">
        <f t="shared" ref="K18:K19" si="1">ROUND(IF(J18&lt;&gt;0,(J18/F18))*100,1)</f>
        <v>82.3</v>
      </c>
      <c r="L18" s="114">
        <v>99.873000000000005</v>
      </c>
      <c r="M18" s="124">
        <v>1</v>
      </c>
      <c r="N18" s="114">
        <v>0</v>
      </c>
      <c r="O18" s="114">
        <f>+L18+N18</f>
        <v>99.873000000000005</v>
      </c>
      <c r="P18" s="17"/>
      <c r="Q18" s="17"/>
      <c r="R18" s="17"/>
      <c r="S18" s="17"/>
      <c r="T18" s="17"/>
      <c r="U18" s="17"/>
      <c r="V18" s="17"/>
      <c r="W18" s="17"/>
      <c r="IQ18" s="11"/>
    </row>
    <row r="19" spans="1:251" s="3" customFormat="1" ht="16.5" customHeight="1">
      <c r="A19" s="9"/>
      <c r="B19" s="2">
        <v>7</v>
      </c>
      <c r="C19" s="120">
        <v>188</v>
      </c>
      <c r="D19" s="121" t="s">
        <v>897</v>
      </c>
      <c r="E19" s="122" t="s">
        <v>30</v>
      </c>
      <c r="F19" s="123">
        <v>5612.3299140335994</v>
      </c>
      <c r="G19" s="123">
        <v>4124.4901523825547</v>
      </c>
      <c r="H19" s="125">
        <v>300.48196174579999</v>
      </c>
      <c r="I19" s="123">
        <v>0</v>
      </c>
      <c r="J19" s="123">
        <f>+G19+I19</f>
        <v>4124.4901523825547</v>
      </c>
      <c r="K19" s="123">
        <f t="shared" si="1"/>
        <v>73.5</v>
      </c>
      <c r="L19" s="114">
        <v>85.8</v>
      </c>
      <c r="M19" s="124">
        <v>11.2</v>
      </c>
      <c r="N19" s="114">
        <v>13.6</v>
      </c>
      <c r="O19" s="114">
        <f>+L19+N19</f>
        <v>99.399999999999991</v>
      </c>
      <c r="P19" s="17"/>
      <c r="Q19" s="17"/>
      <c r="R19" s="17"/>
      <c r="S19" s="17"/>
      <c r="T19" s="17"/>
      <c r="U19" s="17"/>
      <c r="V19" s="17"/>
      <c r="W19" s="17"/>
      <c r="IQ19" s="11"/>
    </row>
    <row r="20" spans="1:251" ht="16.5" customHeight="1">
      <c r="B20" s="2">
        <v>8</v>
      </c>
      <c r="C20" s="119"/>
      <c r="D20" s="117" t="s">
        <v>32</v>
      </c>
      <c r="E20" s="111"/>
      <c r="F20" s="112">
        <f>SUM(F21:F22)</f>
        <v>7462.0506194</v>
      </c>
      <c r="G20" s="112">
        <f>SUM(G21:G22)</f>
        <v>5382.3387982999993</v>
      </c>
      <c r="H20" s="112">
        <f>SUM(H21:H22)</f>
        <v>545.44192365230003</v>
      </c>
      <c r="I20" s="112">
        <f>SUM(I21:I22)</f>
        <v>0</v>
      </c>
      <c r="J20" s="112">
        <f>SUM(J21:J22)</f>
        <v>5382.3387982999993</v>
      </c>
      <c r="K20" s="112">
        <f>IF(J20&lt;&gt;0,(J20/F20))*100</f>
        <v>72.129486555704659</v>
      </c>
      <c r="L20" s="113"/>
      <c r="M20" s="114"/>
      <c r="N20" s="113"/>
      <c r="O20" s="114"/>
      <c r="P20" s="17"/>
      <c r="Q20" s="17"/>
      <c r="R20" s="17"/>
      <c r="S20" s="17"/>
      <c r="T20" s="17"/>
      <c r="U20" s="17"/>
      <c r="V20" s="17"/>
      <c r="W20" s="17"/>
    </row>
    <row r="21" spans="1:251" s="3" customFormat="1" ht="16.5" customHeight="1">
      <c r="A21" s="9"/>
      <c r="B21" s="2">
        <v>9</v>
      </c>
      <c r="C21" s="120">
        <v>209</v>
      </c>
      <c r="D21" s="121" t="s">
        <v>33</v>
      </c>
      <c r="E21" s="122" t="s">
        <v>30</v>
      </c>
      <c r="F21" s="123">
        <v>2652.9975617</v>
      </c>
      <c r="G21" s="123">
        <v>1246.7937499999998</v>
      </c>
      <c r="H21" s="125">
        <v>147.863953627</v>
      </c>
      <c r="I21" s="123">
        <v>0</v>
      </c>
      <c r="J21" s="123">
        <f t="shared" ref="J21:J22" si="2">+G21+I21</f>
        <v>1246.7937499999998</v>
      </c>
      <c r="K21" s="123">
        <f t="shared" ref="K21:K22" si="3">ROUND(IF(J21&lt;&gt;0,(J21/F21))*100,1)</f>
        <v>47</v>
      </c>
      <c r="L21" s="114">
        <v>67.8</v>
      </c>
      <c r="M21" s="124">
        <v>5.57</v>
      </c>
      <c r="N21" s="114">
        <v>0</v>
      </c>
      <c r="O21" s="114">
        <f t="shared" ref="O21:O22" si="4">+L21+N21</f>
        <v>67.8</v>
      </c>
      <c r="P21" s="12"/>
      <c r="Q21" s="12"/>
      <c r="R21" s="12"/>
      <c r="S21" s="12"/>
      <c r="T21" s="12"/>
      <c r="U21" s="12"/>
      <c r="IQ21" s="11"/>
    </row>
    <row r="22" spans="1:251" s="3" customFormat="1" ht="16.5" customHeight="1">
      <c r="A22" s="9"/>
      <c r="B22" s="2">
        <v>12</v>
      </c>
      <c r="C22" s="120">
        <v>214</v>
      </c>
      <c r="D22" s="121" t="s">
        <v>34</v>
      </c>
      <c r="E22" s="122" t="s">
        <v>30</v>
      </c>
      <c r="F22" s="123">
        <v>4809.0530577</v>
      </c>
      <c r="G22" s="123">
        <v>4135.5450482999995</v>
      </c>
      <c r="H22" s="125">
        <v>397.57797002530003</v>
      </c>
      <c r="I22" s="123">
        <v>0</v>
      </c>
      <c r="J22" s="123">
        <f t="shared" si="2"/>
        <v>4135.5450482999995</v>
      </c>
      <c r="K22" s="123">
        <f t="shared" si="3"/>
        <v>86</v>
      </c>
      <c r="L22" s="114">
        <v>99.93</v>
      </c>
      <c r="M22" s="124">
        <v>8.27</v>
      </c>
      <c r="N22" s="114">
        <v>0</v>
      </c>
      <c r="O22" s="114">
        <f t="shared" si="4"/>
        <v>99.93</v>
      </c>
      <c r="P22" s="12"/>
      <c r="Q22" s="12"/>
      <c r="R22" s="12"/>
      <c r="S22" s="12"/>
      <c r="T22" s="12"/>
      <c r="U22" s="12"/>
      <c r="IQ22" s="11"/>
    </row>
    <row r="23" spans="1:251" ht="16.5" customHeight="1">
      <c r="A23" s="8"/>
      <c r="B23" s="2">
        <v>16</v>
      </c>
      <c r="C23" s="119"/>
      <c r="D23" s="117" t="s">
        <v>35</v>
      </c>
      <c r="E23" s="122"/>
      <c r="F23" s="112">
        <f>SUM(F24:F24)</f>
        <v>1144.8391161432999</v>
      </c>
      <c r="G23" s="112">
        <f>SUM(G24:G24)</f>
        <v>893.70175999999992</v>
      </c>
      <c r="H23" s="112">
        <f>SUM(H24:H24)</f>
        <v>19.948699999999999</v>
      </c>
      <c r="I23" s="112">
        <f>SUM(I24:I24)</f>
        <v>0</v>
      </c>
      <c r="J23" s="112">
        <f>SUM(J24:J24)</f>
        <v>893.70175999999992</v>
      </c>
      <c r="K23" s="112">
        <f>IF(J23&lt;&gt;0,(J23/F23))*100</f>
        <v>78.063524157933742</v>
      </c>
      <c r="L23" s="113"/>
      <c r="M23" s="114"/>
      <c r="N23" s="113"/>
      <c r="O23" s="114"/>
      <c r="P23" s="79"/>
      <c r="Q23" s="79"/>
      <c r="R23" s="79"/>
      <c r="S23" s="79"/>
      <c r="T23" s="79"/>
      <c r="U23" s="79"/>
    </row>
    <row r="24" spans="1:251" s="3" customFormat="1" ht="16.5" customHeight="1">
      <c r="A24" s="9"/>
      <c r="B24" s="2">
        <v>17</v>
      </c>
      <c r="C24" s="120">
        <v>249</v>
      </c>
      <c r="D24" s="121" t="s">
        <v>36</v>
      </c>
      <c r="E24" s="122" t="s">
        <v>30</v>
      </c>
      <c r="F24" s="123">
        <v>1144.8391161432999</v>
      </c>
      <c r="G24" s="123">
        <v>893.70175999999992</v>
      </c>
      <c r="H24" s="125">
        <v>19.948699999999999</v>
      </c>
      <c r="I24" s="123">
        <v>0</v>
      </c>
      <c r="J24" s="123">
        <f t="shared" ref="J24" si="5">+G24+I24</f>
        <v>893.70175999999992</v>
      </c>
      <c r="K24" s="123">
        <f t="shared" ref="K24" si="6">ROUND(IF(J24&lt;&gt;0,(J24/F24))*100,1)</f>
        <v>78.099999999999994</v>
      </c>
      <c r="L24" s="114">
        <v>100</v>
      </c>
      <c r="M24" s="124">
        <v>1</v>
      </c>
      <c r="N24" s="114">
        <v>0</v>
      </c>
      <c r="O24" s="114">
        <f t="shared" ref="O24" si="7">+L24+N24</f>
        <v>100</v>
      </c>
      <c r="P24" s="12"/>
      <c r="Q24" s="12"/>
      <c r="R24" s="12"/>
      <c r="S24" s="12"/>
      <c r="T24" s="12"/>
      <c r="U24" s="12"/>
      <c r="IQ24" s="11"/>
    </row>
    <row r="25" spans="1:251" ht="16.5" customHeight="1">
      <c r="A25" s="8"/>
      <c r="B25" s="2">
        <v>20</v>
      </c>
      <c r="C25" s="119"/>
      <c r="D25" s="117" t="s">
        <v>37</v>
      </c>
      <c r="E25" s="122"/>
      <c r="F25" s="112">
        <f>SUM(F26:F26)</f>
        <v>10079.281917485599</v>
      </c>
      <c r="G25" s="112">
        <f>SUM(G26:G26)</f>
        <v>7519.2246059844756</v>
      </c>
      <c r="H25" s="112">
        <f>SUM(H26:H26)</f>
        <v>19.948699999999999</v>
      </c>
      <c r="I25" s="112">
        <f>SUM(I26:I26)</f>
        <v>0</v>
      </c>
      <c r="J25" s="112">
        <f>SUM(J26:J26)</f>
        <v>7519.2246059844756</v>
      </c>
      <c r="K25" s="112">
        <f>IF(J25&lt;&gt;0,(J25/F25))*100</f>
        <v>74.600796639491534</v>
      </c>
      <c r="L25" s="113"/>
      <c r="M25" s="114"/>
      <c r="N25" s="113"/>
      <c r="O25" s="114"/>
      <c r="P25" s="79"/>
      <c r="Q25" s="79"/>
      <c r="R25" s="79"/>
      <c r="S25" s="79"/>
      <c r="T25" s="79"/>
      <c r="U25" s="79"/>
    </row>
    <row r="26" spans="1:251" s="3" customFormat="1" ht="16.5" customHeight="1">
      <c r="A26" s="9"/>
      <c r="B26" s="2">
        <v>22</v>
      </c>
      <c r="C26" s="120">
        <v>261</v>
      </c>
      <c r="D26" s="121" t="s">
        <v>38</v>
      </c>
      <c r="E26" s="122" t="s">
        <v>30</v>
      </c>
      <c r="F26" s="123">
        <v>10079.281917485599</v>
      </c>
      <c r="G26" s="123">
        <v>7519.2246059844756</v>
      </c>
      <c r="H26" s="125">
        <v>19.948699999999999</v>
      </c>
      <c r="I26" s="123">
        <v>0</v>
      </c>
      <c r="J26" s="123">
        <f t="shared" ref="J26" si="8">+G26+I26</f>
        <v>7519.2246059844756</v>
      </c>
      <c r="K26" s="123">
        <f t="shared" ref="K26" si="9">ROUND(IF(J26&lt;&gt;0,(J26/F26))*100,1)</f>
        <v>74.599999999999994</v>
      </c>
      <c r="L26" s="114">
        <v>99.940000000000012</v>
      </c>
      <c r="M26" s="124">
        <v>0.1</v>
      </c>
      <c r="N26" s="114">
        <v>0</v>
      </c>
      <c r="O26" s="114">
        <f t="shared" ref="O26" si="10">+L26+N26</f>
        <v>99.940000000000012</v>
      </c>
      <c r="P26" s="12"/>
      <c r="Q26" s="12"/>
      <c r="R26" s="12"/>
      <c r="S26" s="12"/>
      <c r="T26" s="12"/>
      <c r="U26" s="12"/>
      <c r="IQ26" s="11"/>
    </row>
    <row r="27" spans="1:251" ht="16.5" customHeight="1">
      <c r="A27" s="8"/>
      <c r="B27" s="2">
        <v>23</v>
      </c>
      <c r="C27" s="119"/>
      <c r="D27" s="117" t="s">
        <v>39</v>
      </c>
      <c r="E27" s="122"/>
      <c r="F27" s="112">
        <f>SUM(F28:F32)</f>
        <v>26496.090655436496</v>
      </c>
      <c r="G27" s="112">
        <f>SUM(G28:G32)</f>
        <v>17320.73893335613</v>
      </c>
      <c r="H27" s="112">
        <f>SUM(H28:H32)</f>
        <v>2115.9417124510996</v>
      </c>
      <c r="I27" s="112">
        <f>SUM(I28:I32)</f>
        <v>287.88947467508018</v>
      </c>
      <c r="J27" s="112">
        <f>SUM(J28:J32)</f>
        <v>17608.628408031211</v>
      </c>
      <c r="K27" s="112">
        <f>IF(J27&lt;&gt;0,(J27/F27))*100</f>
        <v>66.457458336097048</v>
      </c>
      <c r="L27" s="113"/>
      <c r="M27" s="114"/>
      <c r="N27" s="113"/>
      <c r="O27" s="114"/>
    </row>
    <row r="28" spans="1:251" s="3" customFormat="1" ht="16.5" customHeight="1">
      <c r="A28" s="9"/>
      <c r="B28" s="2">
        <v>24</v>
      </c>
      <c r="C28" s="120">
        <v>264</v>
      </c>
      <c r="D28" s="121" t="s">
        <v>40</v>
      </c>
      <c r="E28" s="122" t="s">
        <v>30</v>
      </c>
      <c r="F28" s="123">
        <v>14684.261110748497</v>
      </c>
      <c r="G28" s="123">
        <v>11917.38268895104</v>
      </c>
      <c r="H28" s="125">
        <v>9.9743499999999994</v>
      </c>
      <c r="I28" s="123">
        <v>135.24358381560148</v>
      </c>
      <c r="J28" s="123">
        <f t="shared" ref="J28:J32" si="11">+G28+I28</f>
        <v>12052.626272766642</v>
      </c>
      <c r="K28" s="123">
        <f t="shared" ref="K28:K32" si="12">ROUND(IF(J28&lt;&gt;0,(J28/F28))*100,1)</f>
        <v>82.1</v>
      </c>
      <c r="L28" s="114">
        <v>99.88</v>
      </c>
      <c r="M28" s="124">
        <v>0.3</v>
      </c>
      <c r="N28" s="114">
        <v>0</v>
      </c>
      <c r="O28" s="114">
        <f t="shared" ref="O28:O32" si="13">+L28+N28</f>
        <v>99.88</v>
      </c>
      <c r="IQ28" s="11"/>
    </row>
    <row r="29" spans="1:251" s="3" customFormat="1" ht="16.5" customHeight="1">
      <c r="A29" s="9"/>
      <c r="B29" s="2">
        <v>25</v>
      </c>
      <c r="C29" s="120">
        <v>266</v>
      </c>
      <c r="D29" s="121" t="s">
        <v>41</v>
      </c>
      <c r="E29" s="122" t="s">
        <v>30</v>
      </c>
      <c r="F29" s="123">
        <v>3546.4000912000001</v>
      </c>
      <c r="G29" s="123">
        <v>1684.6548158905202</v>
      </c>
      <c r="H29" s="125">
        <v>19.948699999999999</v>
      </c>
      <c r="I29" s="123">
        <v>0</v>
      </c>
      <c r="J29" s="123">
        <f t="shared" si="11"/>
        <v>1684.6548158905202</v>
      </c>
      <c r="K29" s="123">
        <f t="shared" si="12"/>
        <v>47.5</v>
      </c>
      <c r="L29" s="114">
        <v>92.59</v>
      </c>
      <c r="M29" s="124">
        <v>4.82</v>
      </c>
      <c r="N29" s="114">
        <v>0</v>
      </c>
      <c r="O29" s="114">
        <f t="shared" si="13"/>
        <v>92.59</v>
      </c>
      <c r="IQ29" s="11"/>
    </row>
    <row r="30" spans="1:251" s="3" customFormat="1" ht="16.5" customHeight="1">
      <c r="A30" s="9"/>
      <c r="B30" s="2">
        <v>26</v>
      </c>
      <c r="C30" s="120">
        <v>268</v>
      </c>
      <c r="D30" s="121" t="s">
        <v>42</v>
      </c>
      <c r="E30" s="122" t="s">
        <v>43</v>
      </c>
      <c r="F30" s="123">
        <v>411.62626348799995</v>
      </c>
      <c r="G30" s="123">
        <v>374.33994263692864</v>
      </c>
      <c r="H30" s="125">
        <v>19.948699999999999</v>
      </c>
      <c r="I30" s="123">
        <v>2.815813250992103</v>
      </c>
      <c r="J30" s="123">
        <f t="shared" si="11"/>
        <v>377.15575588792075</v>
      </c>
      <c r="K30" s="123">
        <f t="shared" si="12"/>
        <v>91.6</v>
      </c>
      <c r="L30" s="114">
        <v>90.830000000000013</v>
      </c>
      <c r="M30" s="124">
        <v>8</v>
      </c>
      <c r="N30" s="114">
        <v>0.74</v>
      </c>
      <c r="O30" s="114">
        <f t="shared" si="13"/>
        <v>91.570000000000007</v>
      </c>
      <c r="IQ30" s="11"/>
    </row>
    <row r="31" spans="1:251" s="3" customFormat="1" ht="16.5" customHeight="1">
      <c r="A31" s="9"/>
      <c r="B31" s="2">
        <v>27</v>
      </c>
      <c r="C31" s="120">
        <v>273</v>
      </c>
      <c r="D31" s="121" t="s">
        <v>44</v>
      </c>
      <c r="E31" s="122" t="s">
        <v>30</v>
      </c>
      <c r="F31" s="123">
        <v>2058.7058400000001</v>
      </c>
      <c r="G31" s="123">
        <v>695.64660738879616</v>
      </c>
      <c r="H31" s="125">
        <v>227.63561313499997</v>
      </c>
      <c r="I31" s="123">
        <v>133.03236506693185</v>
      </c>
      <c r="J31" s="123">
        <f t="shared" si="11"/>
        <v>828.67897245572794</v>
      </c>
      <c r="K31" s="123">
        <f t="shared" si="12"/>
        <v>40.299999999999997</v>
      </c>
      <c r="L31" s="114">
        <v>33.78313843123356</v>
      </c>
      <c r="M31" s="124">
        <v>11.06</v>
      </c>
      <c r="N31" s="114">
        <v>5.845824288819756</v>
      </c>
      <c r="O31" s="114">
        <f t="shared" si="13"/>
        <v>39.628962720053316</v>
      </c>
      <c r="IQ31" s="11"/>
    </row>
    <row r="32" spans="1:251" s="3" customFormat="1" ht="16.5" customHeight="1">
      <c r="A32" s="9"/>
      <c r="B32" s="2">
        <v>28</v>
      </c>
      <c r="C32" s="120">
        <v>274</v>
      </c>
      <c r="D32" s="121" t="s">
        <v>45</v>
      </c>
      <c r="E32" s="122" t="s">
        <v>30</v>
      </c>
      <c r="F32" s="123">
        <v>5795.09735</v>
      </c>
      <c r="G32" s="123">
        <v>2648.714878488845</v>
      </c>
      <c r="H32" s="125">
        <v>1838.4343493160998</v>
      </c>
      <c r="I32" s="123">
        <v>16.797712541554752</v>
      </c>
      <c r="J32" s="123">
        <f t="shared" si="11"/>
        <v>2665.5125910303996</v>
      </c>
      <c r="K32" s="123">
        <f t="shared" si="12"/>
        <v>46</v>
      </c>
      <c r="L32" s="114">
        <v>62.3</v>
      </c>
      <c r="M32" s="124">
        <v>31.72</v>
      </c>
      <c r="N32" s="114">
        <v>0</v>
      </c>
      <c r="O32" s="114">
        <f t="shared" si="13"/>
        <v>62.3</v>
      </c>
      <c r="IQ32" s="11"/>
    </row>
    <row r="33" spans="1:251" ht="16.5" customHeight="1">
      <c r="A33" s="8"/>
      <c r="B33" s="2">
        <v>29</v>
      </c>
      <c r="C33" s="119"/>
      <c r="D33" s="117" t="s">
        <v>46</v>
      </c>
      <c r="E33" s="122"/>
      <c r="F33" s="112">
        <f>SUM(F34:F36)</f>
        <v>6494.5676548610991</v>
      </c>
      <c r="G33" s="112">
        <f>SUM(G34:G36)</f>
        <v>2990.9721872988107</v>
      </c>
      <c r="H33" s="112">
        <f>SUM(H34:H36)</f>
        <v>424.98507003259994</v>
      </c>
      <c r="I33" s="112">
        <f>SUM(I34:I36)</f>
        <v>66.311412970234443</v>
      </c>
      <c r="J33" s="112">
        <f>SUM(J34:J36)</f>
        <v>3057.2836002690451</v>
      </c>
      <c r="K33" s="112">
        <f>IF(J33&lt;&gt;0,(J33/F33))*100</f>
        <v>47.074474587707286</v>
      </c>
      <c r="L33" s="113"/>
      <c r="M33" s="114"/>
      <c r="N33" s="113"/>
      <c r="O33" s="114"/>
    </row>
    <row r="34" spans="1:251" s="3" customFormat="1" ht="16.5" customHeight="1">
      <c r="A34" s="9"/>
      <c r="B34" s="2">
        <v>31</v>
      </c>
      <c r="C34" s="120">
        <v>280</v>
      </c>
      <c r="D34" s="121" t="s">
        <v>47</v>
      </c>
      <c r="E34" s="122" t="s">
        <v>30</v>
      </c>
      <c r="F34" s="123">
        <v>2026.7879199999998</v>
      </c>
      <c r="G34" s="123">
        <v>412.06385261276125</v>
      </c>
      <c r="H34" s="125">
        <v>246.94471791559997</v>
      </c>
      <c r="I34" s="123">
        <v>66.311412970234443</v>
      </c>
      <c r="J34" s="123">
        <f t="shared" ref="J34:J35" si="14">+G34+I34</f>
        <v>478.37526558299567</v>
      </c>
      <c r="K34" s="123">
        <f t="shared" ref="K34:K35" si="15">ROUND(IF(J34&lt;&gt;0,(J34/F34))*100,1)</f>
        <v>23.6</v>
      </c>
      <c r="L34" s="114">
        <v>20.294658011811027</v>
      </c>
      <c r="M34" s="124">
        <v>12.18</v>
      </c>
      <c r="N34" s="114">
        <v>2.8000332860596835</v>
      </c>
      <c r="O34" s="114">
        <f t="shared" ref="O34:O35" si="16">+L34+N34</f>
        <v>23.09469129787071</v>
      </c>
      <c r="IQ34" s="11"/>
    </row>
    <row r="35" spans="1:251" s="3" customFormat="1" ht="16.5" customHeight="1">
      <c r="A35" s="9"/>
      <c r="B35" s="2">
        <v>32</v>
      </c>
      <c r="C35" s="120">
        <v>281</v>
      </c>
      <c r="D35" s="121" t="s">
        <v>48</v>
      </c>
      <c r="E35" s="122" t="s">
        <v>30</v>
      </c>
      <c r="F35" s="123">
        <v>1876.1461697440998</v>
      </c>
      <c r="G35" s="123">
        <v>1721.1142346860493</v>
      </c>
      <c r="H35" s="125">
        <v>39.897399999999998</v>
      </c>
      <c r="I35" s="123">
        <v>0</v>
      </c>
      <c r="J35" s="123">
        <f t="shared" si="14"/>
        <v>1721.1142346860493</v>
      </c>
      <c r="K35" s="123">
        <f t="shared" si="15"/>
        <v>91.7</v>
      </c>
      <c r="L35" s="114">
        <v>99.899999999999991</v>
      </c>
      <c r="M35" s="124">
        <v>2.1</v>
      </c>
      <c r="N35" s="114">
        <v>0</v>
      </c>
      <c r="O35" s="114">
        <f t="shared" si="16"/>
        <v>99.899999999999991</v>
      </c>
      <c r="IQ35" s="11"/>
    </row>
    <row r="36" spans="1:251" s="3" customFormat="1" ht="16.5" customHeight="1">
      <c r="A36" s="9"/>
      <c r="B36" s="2">
        <v>34</v>
      </c>
      <c r="C36" s="120">
        <v>284</v>
      </c>
      <c r="D36" s="121" t="s">
        <v>49</v>
      </c>
      <c r="E36" s="110" t="s">
        <v>30</v>
      </c>
      <c r="F36" s="123">
        <v>2591.6335651169998</v>
      </c>
      <c r="G36" s="123">
        <v>857.79409999999996</v>
      </c>
      <c r="H36" s="125">
        <v>138.14295211699999</v>
      </c>
      <c r="I36" s="123">
        <v>0</v>
      </c>
      <c r="J36" s="123">
        <f>+G36+I36</f>
        <v>857.79409999999996</v>
      </c>
      <c r="K36" s="123">
        <f>ROUND(IF(J36&lt;&gt;0,(J36/F36))*100,1)</f>
        <v>33.1</v>
      </c>
      <c r="L36" s="114">
        <v>36.299999999999997</v>
      </c>
      <c r="M36" s="124">
        <v>22</v>
      </c>
      <c r="N36" s="114">
        <v>0</v>
      </c>
      <c r="O36" s="114">
        <f>+L36+N36</f>
        <v>36.299999999999997</v>
      </c>
      <c r="IQ36" s="11"/>
    </row>
    <row r="37" spans="1:251" ht="16.5" customHeight="1">
      <c r="A37" s="8"/>
      <c r="B37" s="2">
        <v>39</v>
      </c>
      <c r="C37" s="119"/>
      <c r="D37" s="117" t="s">
        <v>50</v>
      </c>
      <c r="E37" s="110"/>
      <c r="F37" s="112">
        <f>SUM(F38:F43)</f>
        <v>45893.533486247194</v>
      </c>
      <c r="G37" s="112">
        <f t="shared" ref="G37:J37" si="17">SUM(G38:G43)</f>
        <v>28065.36055623518</v>
      </c>
      <c r="H37" s="112">
        <f t="shared" si="17"/>
        <v>3070.5944112518996</v>
      </c>
      <c r="I37" s="112">
        <f t="shared" si="17"/>
        <v>182.71575118156665</v>
      </c>
      <c r="J37" s="112">
        <f t="shared" si="17"/>
        <v>28248.076307416748</v>
      </c>
      <c r="K37" s="112">
        <f>IF(J37&lt;&gt;0,(J37/F37))*100</f>
        <v>61.551321420656748</v>
      </c>
      <c r="L37" s="113"/>
      <c r="M37" s="114"/>
      <c r="N37" s="113"/>
      <c r="O37" s="114"/>
    </row>
    <row r="38" spans="1:251" s="3" customFormat="1" ht="16.5" customHeight="1">
      <c r="A38" s="9"/>
      <c r="B38" s="2">
        <v>40</v>
      </c>
      <c r="C38" s="120">
        <v>296</v>
      </c>
      <c r="D38" s="121" t="s">
        <v>51</v>
      </c>
      <c r="E38" s="110" t="s">
        <v>30</v>
      </c>
      <c r="F38" s="123">
        <v>14727.606543799999</v>
      </c>
      <c r="G38" s="123">
        <v>9680.3001590330459</v>
      </c>
      <c r="H38" s="125">
        <v>19.948699999999999</v>
      </c>
      <c r="I38" s="123">
        <v>0</v>
      </c>
      <c r="J38" s="123">
        <f t="shared" ref="J38:J43" si="18">+G38+I38</f>
        <v>9680.3001590330459</v>
      </c>
      <c r="K38" s="123">
        <f t="shared" ref="K38:K43" si="19">ROUND(IF(J38&lt;&gt;0,(J38/F38))*100,1)</f>
        <v>65.7</v>
      </c>
      <c r="L38" s="114">
        <v>99.899999999999991</v>
      </c>
      <c r="M38" s="124">
        <v>1</v>
      </c>
      <c r="N38" s="114">
        <v>0</v>
      </c>
      <c r="O38" s="114">
        <f t="shared" ref="O38:O42" si="20">+L38+N38</f>
        <v>99.899999999999991</v>
      </c>
      <c r="IQ38" s="11"/>
    </row>
    <row r="39" spans="1:251" s="3" customFormat="1" ht="16.5" customHeight="1">
      <c r="A39" s="9"/>
      <c r="B39" s="2">
        <v>41</v>
      </c>
      <c r="C39" s="120">
        <v>297</v>
      </c>
      <c r="D39" s="121" t="s">
        <v>52</v>
      </c>
      <c r="E39" s="110" t="s">
        <v>30</v>
      </c>
      <c r="F39" s="123">
        <v>2870.0054051664997</v>
      </c>
      <c r="G39" s="123">
        <v>1888.8926585202144</v>
      </c>
      <c r="H39" s="125">
        <v>9.9743499999999994</v>
      </c>
      <c r="I39" s="123">
        <v>0</v>
      </c>
      <c r="J39" s="123">
        <f t="shared" si="18"/>
        <v>1888.8926585202144</v>
      </c>
      <c r="K39" s="123">
        <f t="shared" si="19"/>
        <v>65.8</v>
      </c>
      <c r="L39" s="114">
        <v>99.929999999999978</v>
      </c>
      <c r="M39" s="124">
        <v>1</v>
      </c>
      <c r="N39" s="114">
        <v>0</v>
      </c>
      <c r="O39" s="114">
        <f t="shared" si="20"/>
        <v>99.929999999999978</v>
      </c>
      <c r="IQ39" s="11"/>
    </row>
    <row r="40" spans="1:251" s="3" customFormat="1" ht="16.5" customHeight="1">
      <c r="A40" s="9"/>
      <c r="B40" s="2">
        <v>42</v>
      </c>
      <c r="C40" s="120">
        <v>298</v>
      </c>
      <c r="D40" s="121" t="s">
        <v>53</v>
      </c>
      <c r="E40" s="110" t="s">
        <v>43</v>
      </c>
      <c r="F40" s="123">
        <v>13939.244093636999</v>
      </c>
      <c r="G40" s="123">
        <v>8386.0078741816396</v>
      </c>
      <c r="H40" s="125">
        <v>19.948699999999999</v>
      </c>
      <c r="I40" s="123">
        <v>82.821147883701556</v>
      </c>
      <c r="J40" s="123">
        <f t="shared" si="18"/>
        <v>8468.8290220653416</v>
      </c>
      <c r="K40" s="123">
        <f t="shared" si="19"/>
        <v>60.8</v>
      </c>
      <c r="L40" s="114">
        <v>98.85</v>
      </c>
      <c r="M40" s="124">
        <v>1</v>
      </c>
      <c r="N40" s="114">
        <v>0.89800000000001035</v>
      </c>
      <c r="O40" s="114">
        <f t="shared" si="20"/>
        <v>99.748000000000005</v>
      </c>
      <c r="IQ40" s="11"/>
    </row>
    <row r="41" spans="1:251" s="3" customFormat="1" ht="16.5" customHeight="1">
      <c r="A41" s="9"/>
      <c r="B41" s="2">
        <v>44</v>
      </c>
      <c r="C41" s="120">
        <v>304</v>
      </c>
      <c r="D41" s="121" t="s">
        <v>54</v>
      </c>
      <c r="E41" s="110" t="s">
        <v>43</v>
      </c>
      <c r="F41" s="123">
        <v>4971.2160399999993</v>
      </c>
      <c r="G41" s="123">
        <v>1124.8395143698244</v>
      </c>
      <c r="H41" s="125">
        <v>2782.8867391919998</v>
      </c>
      <c r="I41" s="123">
        <v>0</v>
      </c>
      <c r="J41" s="123">
        <f t="shared" si="18"/>
        <v>1124.8395143698244</v>
      </c>
      <c r="K41" s="123">
        <f t="shared" si="19"/>
        <v>22.6</v>
      </c>
      <c r="L41" s="114">
        <v>44.019999999999996</v>
      </c>
      <c r="M41" s="124">
        <v>35.65</v>
      </c>
      <c r="N41" s="114">
        <v>0</v>
      </c>
      <c r="O41" s="114">
        <f t="shared" si="20"/>
        <v>44.019999999999996</v>
      </c>
      <c r="IQ41" s="11"/>
    </row>
    <row r="42" spans="1:251" s="3" customFormat="1" ht="16.5" customHeight="1">
      <c r="A42" s="9"/>
      <c r="B42" s="2">
        <v>46</v>
      </c>
      <c r="C42" s="120">
        <v>310</v>
      </c>
      <c r="D42" s="121" t="s">
        <v>55</v>
      </c>
      <c r="E42" s="110" t="s">
        <v>30</v>
      </c>
      <c r="F42" s="123">
        <v>2334.4766688</v>
      </c>
      <c r="G42" s="123">
        <v>552.58275333045424</v>
      </c>
      <c r="H42" s="125">
        <v>237.83592205989996</v>
      </c>
      <c r="I42" s="123">
        <v>86.2460009725649</v>
      </c>
      <c r="J42" s="123">
        <f t="shared" si="18"/>
        <v>638.8287543030192</v>
      </c>
      <c r="K42" s="123">
        <f t="shared" si="19"/>
        <v>27.4</v>
      </c>
      <c r="L42" s="114">
        <v>23.633397447788504</v>
      </c>
      <c r="M42" s="124">
        <v>10.19</v>
      </c>
      <c r="N42" s="114">
        <v>3.3423937926912544</v>
      </c>
      <c r="O42" s="114">
        <f t="shared" si="20"/>
        <v>26.975791240479758</v>
      </c>
      <c r="IQ42" s="11"/>
    </row>
    <row r="43" spans="1:251" s="3" customFormat="1" ht="16.5" customHeight="1">
      <c r="A43" s="9"/>
      <c r="B43" s="2">
        <v>46</v>
      </c>
      <c r="C43" s="120">
        <v>311</v>
      </c>
      <c r="D43" s="121" t="s">
        <v>56</v>
      </c>
      <c r="E43" s="110" t="s">
        <v>30</v>
      </c>
      <c r="F43" s="123">
        <v>7050.9847348436997</v>
      </c>
      <c r="G43" s="123">
        <v>6432.7375967999997</v>
      </c>
      <c r="H43" s="125">
        <v>0</v>
      </c>
      <c r="I43" s="123">
        <v>13.648602325300192</v>
      </c>
      <c r="J43" s="123">
        <f t="shared" si="18"/>
        <v>6446.3861991252998</v>
      </c>
      <c r="K43" s="123">
        <f t="shared" si="19"/>
        <v>91.4</v>
      </c>
      <c r="L43" s="114">
        <v>99.816399999999987</v>
      </c>
      <c r="M43" s="124">
        <v>0</v>
      </c>
      <c r="N43" s="114">
        <v>9.9999999999994316E-2</v>
      </c>
      <c r="O43" s="114">
        <f t="shared" ref="O43" si="21">L43+N43</f>
        <v>99.916399999999982</v>
      </c>
      <c r="IQ43" s="11"/>
    </row>
    <row r="44" spans="1:251" ht="16.5" customHeight="1">
      <c r="A44" s="8"/>
      <c r="B44" s="2">
        <v>49</v>
      </c>
      <c r="C44" s="119"/>
      <c r="D44" s="117" t="s">
        <v>57</v>
      </c>
      <c r="E44" s="110"/>
      <c r="F44" s="112">
        <f>SUM(F45:F46)</f>
        <v>15639.820697399999</v>
      </c>
      <c r="G44" s="112">
        <f>SUM(G45:G46)</f>
        <v>8483.1469985982785</v>
      </c>
      <c r="H44" s="112">
        <f>SUM(H45:H46)</f>
        <v>19.948699999999999</v>
      </c>
      <c r="I44" s="112">
        <f>SUM(I45:I46)</f>
        <v>64.647536649864435</v>
      </c>
      <c r="J44" s="112">
        <f>SUM(J45:J46)</f>
        <v>8547.7945352481438</v>
      </c>
      <c r="K44" s="112">
        <f>IF(J44&lt;&gt;0,(J44/F44))*100</f>
        <v>54.654044318226426</v>
      </c>
      <c r="L44" s="113"/>
      <c r="M44" s="114"/>
      <c r="N44" s="113"/>
      <c r="O44" s="114"/>
    </row>
    <row r="45" spans="1:251" s="3" customFormat="1" ht="16.5" customHeight="1">
      <c r="A45" s="9"/>
      <c r="B45" s="2">
        <v>50</v>
      </c>
      <c r="C45" s="120">
        <v>313</v>
      </c>
      <c r="D45" s="121" t="s">
        <v>58</v>
      </c>
      <c r="E45" s="110" t="s">
        <v>30</v>
      </c>
      <c r="F45" s="123">
        <v>14468.153751599999</v>
      </c>
      <c r="G45" s="123">
        <v>7919.4346133048975</v>
      </c>
      <c r="H45" s="125">
        <v>19.948699999999999</v>
      </c>
      <c r="I45" s="123">
        <v>63.451853301944467</v>
      </c>
      <c r="J45" s="123">
        <f t="shared" ref="J45:J46" si="22">+G45+I45</f>
        <v>7982.8864666068421</v>
      </c>
      <c r="K45" s="123">
        <f t="shared" ref="K45:K46" si="23">ROUND(IF(J45&lt;&gt;0,(J45/F45))*100,1)</f>
        <v>55.2</v>
      </c>
      <c r="L45" s="114">
        <v>99.929999999999993</v>
      </c>
      <c r="M45" s="124">
        <v>1</v>
      </c>
      <c r="N45" s="114">
        <v>0</v>
      </c>
      <c r="O45" s="114">
        <f t="shared" ref="O45:O46" si="24">+L45+N45</f>
        <v>99.929999999999993</v>
      </c>
      <c r="IQ45" s="11"/>
    </row>
    <row r="46" spans="1:251" ht="16.5" customHeight="1">
      <c r="A46" s="9"/>
      <c r="B46" s="2">
        <v>51</v>
      </c>
      <c r="C46" s="120">
        <v>321</v>
      </c>
      <c r="D46" s="121" t="s">
        <v>59</v>
      </c>
      <c r="E46" s="110" t="s">
        <v>30</v>
      </c>
      <c r="F46" s="123">
        <v>1171.6669457999999</v>
      </c>
      <c r="G46" s="123">
        <v>563.71238529338154</v>
      </c>
      <c r="H46" s="125">
        <v>0</v>
      </c>
      <c r="I46" s="123">
        <v>1.195683347919962</v>
      </c>
      <c r="J46" s="123">
        <f t="shared" si="22"/>
        <v>564.9080686413015</v>
      </c>
      <c r="K46" s="123">
        <f t="shared" si="23"/>
        <v>48.2</v>
      </c>
      <c r="L46" s="114">
        <v>48.13783875638844</v>
      </c>
      <c r="M46" s="124">
        <v>0</v>
      </c>
      <c r="N46" s="114">
        <v>0.2167283518750267</v>
      </c>
      <c r="O46" s="114">
        <f t="shared" si="24"/>
        <v>48.354567108263467</v>
      </c>
      <c r="IQ46" s="11"/>
    </row>
    <row r="47" spans="1:251" ht="16.5" customHeight="1">
      <c r="A47" s="8"/>
      <c r="B47" s="2">
        <v>53</v>
      </c>
      <c r="C47" s="119"/>
      <c r="D47" s="117" t="s">
        <v>60</v>
      </c>
      <c r="E47" s="110"/>
      <c r="F47" s="112">
        <f>SUM(F48:F54)</f>
        <v>40600.446907284102</v>
      </c>
      <c r="G47" s="112">
        <f>SUM(G48:G54)</f>
        <v>2841.1115466389797</v>
      </c>
      <c r="H47" s="112">
        <f>SUM(H48:H54)</f>
        <v>11699.331843342999</v>
      </c>
      <c r="I47" s="112">
        <f>SUM(I48:I54)</f>
        <v>364.55295602041087</v>
      </c>
      <c r="J47" s="112">
        <f>SUM(J48:J54)</f>
        <v>3205.6645026593906</v>
      </c>
      <c r="K47" s="112">
        <f>IF(J47&lt;&gt;0,(J47/F47))*100</f>
        <v>7.895638464226522</v>
      </c>
      <c r="L47" s="113"/>
      <c r="M47" s="114"/>
      <c r="N47" s="113"/>
      <c r="O47" s="114"/>
    </row>
    <row r="48" spans="1:251" s="3" customFormat="1" ht="16.5" customHeight="1">
      <c r="A48" s="9"/>
      <c r="B48" s="2">
        <v>54</v>
      </c>
      <c r="C48" s="120">
        <v>323</v>
      </c>
      <c r="D48" s="121" t="s">
        <v>909</v>
      </c>
      <c r="E48" s="110" t="s">
        <v>61</v>
      </c>
      <c r="F48" s="123">
        <v>10156.731787698</v>
      </c>
      <c r="G48" s="123">
        <v>0</v>
      </c>
      <c r="H48" s="125">
        <v>4489.2754565460991</v>
      </c>
      <c r="I48" s="123">
        <v>0</v>
      </c>
      <c r="J48" s="123">
        <f t="shared" ref="J48:J54" si="25">+G48+I48</f>
        <v>0</v>
      </c>
      <c r="K48" s="123">
        <f t="shared" ref="K48:K54" si="26">ROUND(IF(J48&lt;&gt;0,(J48/F48))*100,1)</f>
        <v>0</v>
      </c>
      <c r="L48" s="114">
        <v>0</v>
      </c>
      <c r="M48" s="124">
        <v>23.14</v>
      </c>
      <c r="N48" s="114">
        <v>0</v>
      </c>
      <c r="O48" s="114">
        <f t="shared" ref="O48:O54" si="27">+L48+N48</f>
        <v>0</v>
      </c>
      <c r="IQ48" s="11"/>
    </row>
    <row r="49" spans="1:251" s="3" customFormat="1" ht="16.5" customHeight="1">
      <c r="A49" s="9"/>
      <c r="B49" s="2">
        <v>56</v>
      </c>
      <c r="C49" s="120">
        <v>325</v>
      </c>
      <c r="D49" s="121" t="s">
        <v>62</v>
      </c>
      <c r="E49" s="110" t="s">
        <v>61</v>
      </c>
      <c r="F49" s="123">
        <v>10731.214230862299</v>
      </c>
      <c r="G49" s="123">
        <v>0</v>
      </c>
      <c r="H49" s="125">
        <v>1212.6272125359999</v>
      </c>
      <c r="I49" s="123">
        <v>0</v>
      </c>
      <c r="J49" s="123">
        <f t="shared" si="25"/>
        <v>0</v>
      </c>
      <c r="K49" s="123">
        <f t="shared" si="26"/>
        <v>0</v>
      </c>
      <c r="L49" s="114">
        <v>0</v>
      </c>
      <c r="M49" s="124">
        <v>11.3</v>
      </c>
      <c r="N49" s="114">
        <v>0</v>
      </c>
      <c r="O49" s="114">
        <f t="shared" si="27"/>
        <v>0</v>
      </c>
      <c r="IQ49" s="11"/>
    </row>
    <row r="50" spans="1:251" s="3" customFormat="1" ht="16.5" customHeight="1">
      <c r="A50" s="9"/>
      <c r="B50" s="2">
        <v>58</v>
      </c>
      <c r="C50" s="120">
        <v>327</v>
      </c>
      <c r="D50" s="121" t="s">
        <v>63</v>
      </c>
      <c r="E50" s="110" t="s">
        <v>30</v>
      </c>
      <c r="F50" s="123">
        <v>1257.9251245999999</v>
      </c>
      <c r="G50" s="123">
        <v>1023.0690794999998</v>
      </c>
      <c r="H50" s="125">
        <v>9.9743499999999994</v>
      </c>
      <c r="I50" s="123">
        <v>0</v>
      </c>
      <c r="J50" s="123">
        <f t="shared" si="25"/>
        <v>1023.0690794999998</v>
      </c>
      <c r="K50" s="123">
        <f t="shared" si="26"/>
        <v>81.3</v>
      </c>
      <c r="L50" s="114">
        <v>99.9</v>
      </c>
      <c r="M50" s="124">
        <v>1</v>
      </c>
      <c r="N50" s="114">
        <v>0</v>
      </c>
      <c r="O50" s="114">
        <f t="shared" si="27"/>
        <v>99.9</v>
      </c>
      <c r="IQ50" s="11"/>
    </row>
    <row r="51" spans="1:251" s="3" customFormat="1" ht="16.5" customHeight="1">
      <c r="A51" s="9"/>
      <c r="B51" s="2">
        <v>60</v>
      </c>
      <c r="C51" s="120">
        <v>330</v>
      </c>
      <c r="D51" s="121" t="s">
        <v>64</v>
      </c>
      <c r="E51" s="110" t="s">
        <v>61</v>
      </c>
      <c r="F51" s="123">
        <v>11694.799179523801</v>
      </c>
      <c r="G51" s="123">
        <v>0</v>
      </c>
      <c r="H51" s="125">
        <v>5663.2557732902997</v>
      </c>
      <c r="I51" s="123">
        <v>0</v>
      </c>
      <c r="J51" s="123">
        <f t="shared" si="25"/>
        <v>0</v>
      </c>
      <c r="K51" s="123">
        <f t="shared" si="26"/>
        <v>0</v>
      </c>
      <c r="L51" s="114">
        <v>0</v>
      </c>
      <c r="M51" s="124">
        <v>25.87</v>
      </c>
      <c r="N51" s="114">
        <v>0</v>
      </c>
      <c r="O51" s="114">
        <f t="shared" si="27"/>
        <v>0</v>
      </c>
      <c r="IQ51" s="11"/>
    </row>
    <row r="52" spans="1:251" s="3" customFormat="1" ht="16.5" customHeight="1">
      <c r="A52" s="9"/>
      <c r="B52" s="2">
        <v>62</v>
      </c>
      <c r="C52" s="120">
        <v>331</v>
      </c>
      <c r="D52" s="121" t="s">
        <v>65</v>
      </c>
      <c r="E52" s="110" t="s">
        <v>61</v>
      </c>
      <c r="F52" s="123">
        <v>537.019004</v>
      </c>
      <c r="G52" s="123">
        <v>0</v>
      </c>
      <c r="H52" s="125">
        <v>4.3089192000000001</v>
      </c>
      <c r="I52" s="123">
        <v>0</v>
      </c>
      <c r="J52" s="123">
        <f>+G52+I52</f>
        <v>0</v>
      </c>
      <c r="K52" s="123">
        <f>ROUND(IF(J52&lt;&gt;0,(J52/F52))*100,1)</f>
        <v>0</v>
      </c>
      <c r="L52" s="114">
        <v>0</v>
      </c>
      <c r="M52" s="124">
        <v>89.96</v>
      </c>
      <c r="N52" s="114">
        <v>0</v>
      </c>
      <c r="O52" s="114">
        <f>+L52+N52</f>
        <v>0</v>
      </c>
      <c r="IQ52" s="11"/>
    </row>
    <row r="53" spans="1:251" s="3" customFormat="1" ht="16.5" customHeight="1">
      <c r="A53" s="9"/>
      <c r="B53" s="2">
        <v>65</v>
      </c>
      <c r="C53" s="120">
        <v>337</v>
      </c>
      <c r="D53" s="121" t="s">
        <v>66</v>
      </c>
      <c r="E53" s="110" t="s">
        <v>30</v>
      </c>
      <c r="F53" s="123">
        <v>2899.5036476</v>
      </c>
      <c r="G53" s="123">
        <v>1335.3936979079117</v>
      </c>
      <c r="H53" s="125">
        <v>19.948699999999999</v>
      </c>
      <c r="I53" s="123">
        <v>186.98047279744461</v>
      </c>
      <c r="J53" s="123">
        <f t="shared" si="25"/>
        <v>1522.3741707053564</v>
      </c>
      <c r="K53" s="123">
        <f t="shared" si="26"/>
        <v>52.5</v>
      </c>
      <c r="L53" s="114">
        <v>99.899999999999991</v>
      </c>
      <c r="M53" s="124">
        <v>1</v>
      </c>
      <c r="N53" s="114">
        <v>0</v>
      </c>
      <c r="O53" s="114">
        <f t="shared" si="27"/>
        <v>99.899999999999991</v>
      </c>
      <c r="IQ53" s="11"/>
    </row>
    <row r="54" spans="1:251" ht="16.5" customHeight="1">
      <c r="A54" s="9"/>
      <c r="B54" s="2">
        <v>66</v>
      </c>
      <c r="C54" s="120">
        <v>338</v>
      </c>
      <c r="D54" s="121" t="s">
        <v>67</v>
      </c>
      <c r="E54" s="110" t="s">
        <v>30</v>
      </c>
      <c r="F54" s="123">
        <v>3323.253933</v>
      </c>
      <c r="G54" s="123">
        <v>482.64876923106806</v>
      </c>
      <c r="H54" s="125">
        <v>299.94143177059999</v>
      </c>
      <c r="I54" s="123">
        <v>177.57248322296624</v>
      </c>
      <c r="J54" s="123">
        <f t="shared" si="25"/>
        <v>660.22125245403436</v>
      </c>
      <c r="K54" s="123">
        <f t="shared" si="26"/>
        <v>19.899999999999999</v>
      </c>
      <c r="L54" s="114">
        <v>14.474651429150342</v>
      </c>
      <c r="M54" s="124">
        <v>9.0299999999999994</v>
      </c>
      <c r="N54" s="114">
        <v>4.786273583946155</v>
      </c>
      <c r="O54" s="114">
        <f t="shared" si="27"/>
        <v>19.260925013096497</v>
      </c>
      <c r="IQ54" s="11"/>
    </row>
    <row r="55" spans="1:251" ht="16.5" customHeight="1">
      <c r="A55" s="8"/>
      <c r="B55" s="2">
        <v>68</v>
      </c>
      <c r="C55" s="119"/>
      <c r="D55" s="117" t="s">
        <v>68</v>
      </c>
      <c r="E55" s="110"/>
      <c r="F55" s="112">
        <f>SUM(F56:F62)</f>
        <v>63718.524089143997</v>
      </c>
      <c r="G55" s="112">
        <f>SUM(G56:G62)</f>
        <v>225.83233318751977</v>
      </c>
      <c r="H55" s="112">
        <f>SUM(H56:H62)</f>
        <v>23157.383581673697</v>
      </c>
      <c r="I55" s="112">
        <f>SUM(I56:I62)</f>
        <v>226.00430077820269</v>
      </c>
      <c r="J55" s="112">
        <f>SUM(J56:J62)</f>
        <v>451.83663396572246</v>
      </c>
      <c r="K55" s="112">
        <f>IF(J55&lt;&gt;0,(J55/F55))*100</f>
        <v>0.70911346492205374</v>
      </c>
      <c r="L55" s="113"/>
      <c r="M55" s="114"/>
      <c r="N55" s="113"/>
      <c r="O55" s="114"/>
    </row>
    <row r="56" spans="1:251" s="3" customFormat="1" ht="16.5" customHeight="1">
      <c r="A56" s="9"/>
      <c r="B56" s="2">
        <v>69</v>
      </c>
      <c r="C56" s="120">
        <v>340</v>
      </c>
      <c r="D56" s="121" t="s">
        <v>69</v>
      </c>
      <c r="E56" s="110" t="s">
        <v>70</v>
      </c>
      <c r="F56" s="123">
        <v>6474.3485901299991</v>
      </c>
      <c r="G56" s="123">
        <v>0</v>
      </c>
      <c r="H56" s="125">
        <v>1184.8057979783998</v>
      </c>
      <c r="I56" s="123">
        <v>0</v>
      </c>
      <c r="J56" s="123">
        <f t="shared" ref="J56:J62" si="28">+G56+I56</f>
        <v>0</v>
      </c>
      <c r="K56" s="123">
        <f t="shared" ref="K56:K62" si="29">ROUND(IF(J56&lt;&gt;0,(J56/F56))*100,1)</f>
        <v>0</v>
      </c>
      <c r="L56" s="114">
        <v>0</v>
      </c>
      <c r="M56" s="124">
        <v>18.3</v>
      </c>
      <c r="N56" s="114">
        <v>0</v>
      </c>
      <c r="O56" s="114">
        <f t="shared" ref="O56:O62" si="30">+L56+N56</f>
        <v>0</v>
      </c>
      <c r="IQ56" s="11"/>
    </row>
    <row r="57" spans="1:251" s="3" customFormat="1" ht="16.5" customHeight="1">
      <c r="A57" s="9"/>
      <c r="B57" s="2">
        <v>71</v>
      </c>
      <c r="C57" s="120">
        <v>342</v>
      </c>
      <c r="D57" s="121" t="s">
        <v>71</v>
      </c>
      <c r="E57" s="110" t="s">
        <v>61</v>
      </c>
      <c r="F57" s="123">
        <v>17871.681253399998</v>
      </c>
      <c r="G57" s="123">
        <v>0</v>
      </c>
      <c r="H57" s="125">
        <v>8993.2746695368987</v>
      </c>
      <c r="I57" s="123">
        <v>0</v>
      </c>
      <c r="J57" s="123">
        <f t="shared" si="28"/>
        <v>0</v>
      </c>
      <c r="K57" s="123">
        <f t="shared" si="29"/>
        <v>0</v>
      </c>
      <c r="L57" s="114">
        <v>0</v>
      </c>
      <c r="M57" s="124">
        <v>16</v>
      </c>
      <c r="N57" s="114">
        <v>0</v>
      </c>
      <c r="O57" s="114">
        <f t="shared" si="30"/>
        <v>0</v>
      </c>
      <c r="IQ57" s="11"/>
    </row>
    <row r="58" spans="1:251" s="3" customFormat="1" ht="16.5" customHeight="1">
      <c r="A58" s="9"/>
      <c r="B58" s="2">
        <v>73</v>
      </c>
      <c r="C58" s="120">
        <v>344</v>
      </c>
      <c r="D58" s="121" t="s">
        <v>72</v>
      </c>
      <c r="E58" s="110" t="s">
        <v>61</v>
      </c>
      <c r="F58" s="123">
        <v>13517.23912</v>
      </c>
      <c r="G58" s="123">
        <v>0</v>
      </c>
      <c r="H58" s="125">
        <v>3131.8822038008998</v>
      </c>
      <c r="I58" s="123">
        <v>0</v>
      </c>
      <c r="J58" s="123">
        <f t="shared" si="28"/>
        <v>0</v>
      </c>
      <c r="K58" s="123">
        <f t="shared" si="29"/>
        <v>0</v>
      </c>
      <c r="L58" s="114">
        <v>0</v>
      </c>
      <c r="M58" s="124">
        <v>0</v>
      </c>
      <c r="N58" s="114">
        <v>0</v>
      </c>
      <c r="O58" s="114">
        <f t="shared" si="30"/>
        <v>0</v>
      </c>
      <c r="IQ58" s="11"/>
    </row>
    <row r="59" spans="1:251" s="3" customFormat="1" ht="16.5" customHeight="1">
      <c r="A59" s="9"/>
      <c r="B59" s="2">
        <v>75</v>
      </c>
      <c r="C59" s="120">
        <v>346</v>
      </c>
      <c r="D59" s="121" t="s">
        <v>73</v>
      </c>
      <c r="E59" s="110" t="s">
        <v>61</v>
      </c>
      <c r="F59" s="123">
        <v>13409.1570634</v>
      </c>
      <c r="G59" s="123">
        <v>0</v>
      </c>
      <c r="H59" s="125">
        <v>4604.15996</v>
      </c>
      <c r="I59" s="123">
        <v>0</v>
      </c>
      <c r="J59" s="123">
        <f t="shared" si="28"/>
        <v>0</v>
      </c>
      <c r="K59" s="123">
        <f t="shared" si="29"/>
        <v>0</v>
      </c>
      <c r="L59" s="114">
        <v>0</v>
      </c>
      <c r="M59" s="124">
        <v>8.15</v>
      </c>
      <c r="N59" s="114">
        <v>0</v>
      </c>
      <c r="O59" s="114">
        <f t="shared" si="30"/>
        <v>0</v>
      </c>
      <c r="IQ59" s="11"/>
    </row>
    <row r="60" spans="1:251" s="3" customFormat="1" ht="16.5" customHeight="1">
      <c r="A60" s="9"/>
      <c r="B60" s="2">
        <v>76</v>
      </c>
      <c r="C60" s="120">
        <v>347</v>
      </c>
      <c r="D60" s="121" t="s">
        <v>910</v>
      </c>
      <c r="E60" s="110" t="s">
        <v>61</v>
      </c>
      <c r="F60" s="123">
        <v>10569.763237613999</v>
      </c>
      <c r="G60" s="123">
        <v>0</v>
      </c>
      <c r="H60" s="125">
        <v>4740.7030463256997</v>
      </c>
      <c r="I60" s="123">
        <v>0</v>
      </c>
      <c r="J60" s="123">
        <f t="shared" si="28"/>
        <v>0</v>
      </c>
      <c r="K60" s="123">
        <f t="shared" si="29"/>
        <v>0</v>
      </c>
      <c r="L60" s="114">
        <v>0</v>
      </c>
      <c r="M60" s="124">
        <v>26.76</v>
      </c>
      <c r="N60" s="114">
        <v>0</v>
      </c>
      <c r="O60" s="114">
        <f t="shared" si="30"/>
        <v>0</v>
      </c>
      <c r="IQ60" s="11"/>
    </row>
    <row r="61" spans="1:251" s="3" customFormat="1" ht="16.5" customHeight="1">
      <c r="A61" s="9"/>
      <c r="B61" s="2">
        <v>77</v>
      </c>
      <c r="C61" s="120">
        <v>348</v>
      </c>
      <c r="D61" s="121" t="s">
        <v>74</v>
      </c>
      <c r="E61" s="110" t="s">
        <v>43</v>
      </c>
      <c r="F61" s="123">
        <v>220.55282719999997</v>
      </c>
      <c r="G61" s="123">
        <v>35.68178261018469</v>
      </c>
      <c r="H61" s="125">
        <v>131.18482560829997</v>
      </c>
      <c r="I61" s="123">
        <v>84.505711108983718</v>
      </c>
      <c r="J61" s="123">
        <f t="shared" si="28"/>
        <v>120.1874937191684</v>
      </c>
      <c r="K61" s="123">
        <f t="shared" si="29"/>
        <v>54.5</v>
      </c>
      <c r="L61" s="114">
        <v>31.3</v>
      </c>
      <c r="M61" s="124">
        <v>59.48</v>
      </c>
      <c r="N61" s="114">
        <v>68.599999999999994</v>
      </c>
      <c r="O61" s="114">
        <f t="shared" si="30"/>
        <v>99.899999999999991</v>
      </c>
      <c r="IQ61" s="11"/>
    </row>
    <row r="62" spans="1:251" s="3" customFormat="1" ht="16.5" customHeight="1">
      <c r="A62" s="9"/>
      <c r="B62" s="2">
        <v>78</v>
      </c>
      <c r="C62" s="120">
        <v>349</v>
      </c>
      <c r="D62" s="121" t="s">
        <v>75</v>
      </c>
      <c r="E62" s="110" t="s">
        <v>30</v>
      </c>
      <c r="F62" s="123">
        <v>1655.7819973999999</v>
      </c>
      <c r="G62" s="123">
        <v>190.15055057733508</v>
      </c>
      <c r="H62" s="125">
        <v>371.37307842349998</v>
      </c>
      <c r="I62" s="123">
        <v>141.49858966921897</v>
      </c>
      <c r="J62" s="123">
        <f t="shared" si="28"/>
        <v>331.64914024655405</v>
      </c>
      <c r="K62" s="123">
        <f t="shared" si="29"/>
        <v>20</v>
      </c>
      <c r="L62" s="114">
        <v>11.476120074471723</v>
      </c>
      <c r="M62" s="124">
        <v>22.43</v>
      </c>
      <c r="N62" s="114">
        <v>8.1445009692513395</v>
      </c>
      <c r="O62" s="114">
        <f t="shared" si="30"/>
        <v>19.620621043723062</v>
      </c>
      <c r="IQ62" s="11"/>
    </row>
    <row r="63" spans="1:251" ht="16.5" customHeight="1">
      <c r="A63" s="8"/>
      <c r="B63" s="2">
        <v>68</v>
      </c>
      <c r="C63" s="119"/>
      <c r="D63" s="117" t="s">
        <v>76</v>
      </c>
      <c r="E63" s="110"/>
      <c r="F63" s="112">
        <f>+F64</f>
        <v>2753.6427429400001</v>
      </c>
      <c r="G63" s="112">
        <f t="shared" ref="G63:J63" si="31">+G64</f>
        <v>0</v>
      </c>
      <c r="H63" s="112">
        <f t="shared" si="31"/>
        <v>503.91662993749998</v>
      </c>
      <c r="I63" s="112">
        <f t="shared" si="31"/>
        <v>0</v>
      </c>
      <c r="J63" s="112">
        <f t="shared" si="31"/>
        <v>0</v>
      </c>
      <c r="K63" s="112">
        <f>IF(J63&lt;&gt;0,(J63/F63))*100</f>
        <v>0</v>
      </c>
      <c r="L63" s="113"/>
      <c r="M63" s="114"/>
      <c r="N63" s="113"/>
      <c r="O63" s="114"/>
    </row>
    <row r="64" spans="1:251" s="3" customFormat="1" ht="16.5" customHeight="1">
      <c r="A64" s="9"/>
      <c r="B64" s="2">
        <v>79</v>
      </c>
      <c r="C64" s="120">
        <v>351</v>
      </c>
      <c r="D64" s="121" t="s">
        <v>911</v>
      </c>
      <c r="E64" s="110" t="s">
        <v>61</v>
      </c>
      <c r="F64" s="123">
        <v>2753.6427429400001</v>
      </c>
      <c r="G64" s="123">
        <v>0</v>
      </c>
      <c r="H64" s="125">
        <v>503.91662993749998</v>
      </c>
      <c r="I64" s="123">
        <v>0</v>
      </c>
      <c r="J64" s="123">
        <f t="shared" ref="J64" si="32">+G64+I64</f>
        <v>0</v>
      </c>
      <c r="K64" s="123">
        <f t="shared" ref="K64" si="33">ROUND(IF(J64&lt;&gt;0,(J64/F64))*100,1)</f>
        <v>0</v>
      </c>
      <c r="L64" s="114">
        <v>0</v>
      </c>
      <c r="M64" s="124">
        <v>0</v>
      </c>
      <c r="N64" s="114">
        <v>0</v>
      </c>
      <c r="O64" s="114">
        <f t="shared" ref="O64" si="34">+L64+N64</f>
        <v>0</v>
      </c>
      <c r="II64" s="11"/>
    </row>
    <row r="65" spans="1:251" s="8" customFormat="1" ht="16.5" customHeight="1">
      <c r="A65" s="13"/>
      <c r="B65" s="2">
        <v>81</v>
      </c>
      <c r="C65" s="119"/>
      <c r="D65" s="117" t="s">
        <v>77</v>
      </c>
      <c r="E65" s="110"/>
      <c r="F65" s="112">
        <f>+F66+F68+F71</f>
        <v>86861.693603658001</v>
      </c>
      <c r="G65" s="112">
        <f>+G66+G68+G71</f>
        <v>18528.218057765429</v>
      </c>
      <c r="H65" s="112">
        <f>+H66+H68+H71</f>
        <v>8678.3617783136979</v>
      </c>
      <c r="I65" s="112">
        <f>+I66+I68+I71</f>
        <v>180.60063173686791</v>
      </c>
      <c r="J65" s="112">
        <f>+J66+J68+J71</f>
        <v>18708.818689502295</v>
      </c>
      <c r="K65" s="112">
        <f>IF(J65&lt;&gt;0,(J65/F65))*100</f>
        <v>21.53862987621325</v>
      </c>
      <c r="L65" s="126"/>
      <c r="M65" s="124"/>
      <c r="N65" s="114"/>
      <c r="O65" s="114"/>
      <c r="IQ65" s="11"/>
    </row>
    <row r="66" spans="1:251" ht="16.5" customHeight="1">
      <c r="A66" s="8"/>
      <c r="B66" s="2">
        <v>83</v>
      </c>
      <c r="C66" s="119"/>
      <c r="D66" s="117" t="s">
        <v>39</v>
      </c>
      <c r="E66" s="110"/>
      <c r="F66" s="112">
        <f>SUM(F67:F67)</f>
        <v>20523.7914570266</v>
      </c>
      <c r="G66" s="112">
        <f>SUM(G67:G67)</f>
        <v>11116.465682223467</v>
      </c>
      <c r="H66" s="112">
        <f>SUM(H67:H67)</f>
        <v>19.948699999999999</v>
      </c>
      <c r="I66" s="112">
        <f>SUM(I67:I67)</f>
        <v>106.91159455896577</v>
      </c>
      <c r="J66" s="112">
        <f>SUM(J67:J67)</f>
        <v>11223.377276782432</v>
      </c>
      <c r="K66" s="112">
        <f>IF(J66&lt;&gt;0,(J66/F66))*100</f>
        <v>54.684717004079452</v>
      </c>
      <c r="L66" s="113"/>
      <c r="M66" s="114"/>
      <c r="N66" s="113"/>
      <c r="O66" s="114"/>
    </row>
    <row r="67" spans="1:251" ht="16.5" customHeight="1">
      <c r="A67" s="14"/>
      <c r="B67" s="2">
        <v>84</v>
      </c>
      <c r="C67" s="120">
        <v>38</v>
      </c>
      <c r="D67" s="121" t="s">
        <v>78</v>
      </c>
      <c r="E67" s="110" t="s">
        <v>79</v>
      </c>
      <c r="F67" s="123">
        <v>20523.7914570266</v>
      </c>
      <c r="G67" s="123">
        <v>11116.465682223467</v>
      </c>
      <c r="H67" s="123">
        <v>19.948699999999999</v>
      </c>
      <c r="I67" s="123">
        <v>106.91159455896577</v>
      </c>
      <c r="J67" s="123">
        <f t="shared" ref="J67" si="35">+G67+I67</f>
        <v>11223.377276782432</v>
      </c>
      <c r="K67" s="123">
        <f t="shared" ref="K67" si="36">ROUND(IF(J67&lt;&gt;0,(J67/F67))*100,1)</f>
        <v>54.7</v>
      </c>
      <c r="L67" s="114">
        <v>99.11</v>
      </c>
      <c r="M67" s="124">
        <v>1</v>
      </c>
      <c r="N67" s="114">
        <v>0.89000000000000057</v>
      </c>
      <c r="O67" s="114">
        <f t="shared" ref="O67" si="37">+L67+N67</f>
        <v>100</v>
      </c>
      <c r="P67" s="10"/>
    </row>
    <row r="68" spans="1:251" ht="16.5" customHeight="1">
      <c r="A68" s="8"/>
      <c r="B68" s="2">
        <v>89</v>
      </c>
      <c r="C68" s="119"/>
      <c r="D68" s="117" t="s">
        <v>50</v>
      </c>
      <c r="E68" s="110"/>
      <c r="F68" s="112">
        <f>SUM(F69:F70)</f>
        <v>45108.438772785099</v>
      </c>
      <c r="G68" s="112">
        <f>SUM(G69:G70)</f>
        <v>7411.7523755419606</v>
      </c>
      <c r="H68" s="112">
        <f>SUM(H69:H70)</f>
        <v>5962.2712263042986</v>
      </c>
      <c r="I68" s="112">
        <f>SUM(I69:I70)</f>
        <v>73.689037177902151</v>
      </c>
      <c r="J68" s="112">
        <f>SUM(J69:J70)</f>
        <v>7485.4414127198625</v>
      </c>
      <c r="K68" s="112">
        <f>IF(J68&lt;&gt;0,(J68/F68))*100</f>
        <v>16.594326064851511</v>
      </c>
      <c r="L68" s="113"/>
      <c r="M68" s="114"/>
      <c r="N68" s="113"/>
      <c r="O68" s="114"/>
      <c r="P68" s="10"/>
    </row>
    <row r="69" spans="1:251" ht="16.5" customHeight="1">
      <c r="A69" s="14"/>
      <c r="B69" s="2">
        <v>90</v>
      </c>
      <c r="C69" s="120">
        <v>45</v>
      </c>
      <c r="D69" s="121" t="s">
        <v>80</v>
      </c>
      <c r="E69" s="110" t="s">
        <v>43</v>
      </c>
      <c r="F69" s="123">
        <v>12585.106269244799</v>
      </c>
      <c r="G69" s="123">
        <v>7411.7523755419606</v>
      </c>
      <c r="H69" s="123">
        <v>5286.2763521161987</v>
      </c>
      <c r="I69" s="123">
        <v>73.689037177902151</v>
      </c>
      <c r="J69" s="123">
        <f t="shared" ref="J69:J70" si="38">+G69+I69</f>
        <v>7485.4414127198625</v>
      </c>
      <c r="K69" s="123">
        <f t="shared" ref="K69:K70" si="39">ROUND(IF(J69&lt;&gt;0,(J69/F69))*100,1)</f>
        <v>59.5</v>
      </c>
      <c r="L69" s="114">
        <v>99.11</v>
      </c>
      <c r="M69" s="114">
        <v>2.4</v>
      </c>
      <c r="N69" s="114">
        <v>0.89</v>
      </c>
      <c r="O69" s="114">
        <f t="shared" ref="O69:O70" si="40">+L69+N69</f>
        <v>100</v>
      </c>
      <c r="P69" s="10"/>
    </row>
    <row r="70" spans="1:251" ht="16.5" customHeight="1">
      <c r="A70" s="14"/>
      <c r="B70" s="2">
        <v>91</v>
      </c>
      <c r="C70" s="120">
        <v>303</v>
      </c>
      <c r="D70" s="121" t="s">
        <v>81</v>
      </c>
      <c r="E70" s="110" t="s">
        <v>61</v>
      </c>
      <c r="F70" s="123">
        <v>32523.3325035403</v>
      </c>
      <c r="G70" s="123">
        <v>0</v>
      </c>
      <c r="H70" s="123">
        <v>675.99487418809997</v>
      </c>
      <c r="I70" s="123">
        <v>0</v>
      </c>
      <c r="J70" s="123">
        <f t="shared" si="38"/>
        <v>0</v>
      </c>
      <c r="K70" s="123">
        <f t="shared" si="39"/>
        <v>0</v>
      </c>
      <c r="L70" s="114">
        <v>0</v>
      </c>
      <c r="M70" s="124">
        <v>6.6</v>
      </c>
      <c r="N70" s="114">
        <v>0</v>
      </c>
      <c r="O70" s="114">
        <f t="shared" si="40"/>
        <v>0</v>
      </c>
      <c r="P70" s="10"/>
    </row>
    <row r="71" spans="1:251" ht="16.5" customHeight="1">
      <c r="A71" s="8"/>
      <c r="B71" s="2">
        <v>92</v>
      </c>
      <c r="C71" s="119"/>
      <c r="D71" s="117" t="s">
        <v>60</v>
      </c>
      <c r="E71" s="110"/>
      <c r="F71" s="112">
        <f>SUM(F72)</f>
        <v>21229.463373846298</v>
      </c>
      <c r="G71" s="112">
        <f>SUM(G72)</f>
        <v>0</v>
      </c>
      <c r="H71" s="112">
        <f>SUM(H72)</f>
        <v>2696.1418520093998</v>
      </c>
      <c r="I71" s="112">
        <f>SUM(I72)</f>
        <v>0</v>
      </c>
      <c r="J71" s="112">
        <f>SUM(J72)</f>
        <v>0</v>
      </c>
      <c r="K71" s="112">
        <f>IF(J71&lt;&gt;0,(J71/F71))*100</f>
        <v>0</v>
      </c>
      <c r="L71" s="113"/>
      <c r="M71" s="114"/>
      <c r="N71" s="113"/>
      <c r="O71" s="114"/>
      <c r="P71" s="7"/>
    </row>
    <row r="72" spans="1:251" ht="16.5" customHeight="1" thickBot="1">
      <c r="A72" s="14"/>
      <c r="B72" s="2">
        <v>93</v>
      </c>
      <c r="C72" s="127">
        <v>49</v>
      </c>
      <c r="D72" s="128" t="s">
        <v>82</v>
      </c>
      <c r="E72" s="129" t="s">
        <v>61</v>
      </c>
      <c r="F72" s="130">
        <v>21229.463373846298</v>
      </c>
      <c r="G72" s="130">
        <v>0</v>
      </c>
      <c r="H72" s="130">
        <v>2696.1418520093998</v>
      </c>
      <c r="I72" s="130">
        <v>0</v>
      </c>
      <c r="J72" s="130">
        <f>+G72+I72</f>
        <v>0</v>
      </c>
      <c r="K72" s="130">
        <f>ROUND(IF(J72&lt;&gt;0,(J72/F72))*100,1)</f>
        <v>0</v>
      </c>
      <c r="L72" s="131">
        <v>0</v>
      </c>
      <c r="M72" s="131">
        <v>74</v>
      </c>
      <c r="N72" s="131">
        <v>0</v>
      </c>
      <c r="O72" s="131">
        <f>+L72+N72</f>
        <v>0</v>
      </c>
      <c r="P72" s="10"/>
    </row>
    <row r="73" spans="1:251" s="8" customFormat="1" ht="17.25" customHeight="1">
      <c r="B73" s="2">
        <v>94</v>
      </c>
      <c r="C73" s="339" t="s">
        <v>404</v>
      </c>
      <c r="D73" s="339"/>
      <c r="E73" s="339"/>
      <c r="F73" s="339"/>
      <c r="G73" s="339"/>
      <c r="H73" s="339"/>
      <c r="I73" s="339"/>
      <c r="J73" s="339"/>
      <c r="K73" s="339"/>
      <c r="L73" s="339"/>
      <c r="M73" s="339"/>
      <c r="N73" s="339"/>
      <c r="O73" s="339"/>
    </row>
    <row r="74" spans="1:251" s="15" customFormat="1">
      <c r="A74" s="14"/>
      <c r="B74" s="2">
        <v>86</v>
      </c>
      <c r="C74" s="339" t="s">
        <v>83</v>
      </c>
      <c r="D74" s="339"/>
      <c r="E74" s="339"/>
      <c r="F74" s="339"/>
      <c r="G74" s="339"/>
      <c r="H74" s="339"/>
      <c r="I74" s="339"/>
      <c r="J74" s="339"/>
      <c r="K74" s="339"/>
      <c r="L74" s="339"/>
      <c r="M74" s="339"/>
      <c r="N74" s="339"/>
      <c r="O74" s="339"/>
    </row>
    <row r="75" spans="1:251" ht="24" customHeight="1">
      <c r="A75" s="8"/>
      <c r="B75" s="2">
        <v>87</v>
      </c>
      <c r="C75" s="340" t="s">
        <v>84</v>
      </c>
      <c r="D75" s="340"/>
      <c r="E75" s="340"/>
      <c r="F75" s="340"/>
      <c r="G75" s="340"/>
      <c r="H75" s="340"/>
      <c r="I75" s="340"/>
      <c r="J75" s="340"/>
      <c r="K75" s="340"/>
      <c r="L75" s="340"/>
      <c r="M75" s="340"/>
      <c r="N75" s="340"/>
      <c r="O75" s="340"/>
    </row>
    <row r="76" spans="1:251" ht="27.75" customHeight="1">
      <c r="A76" s="14"/>
      <c r="B76" s="2">
        <v>88</v>
      </c>
      <c r="C76" s="351" t="s">
        <v>407</v>
      </c>
      <c r="D76" s="351"/>
      <c r="E76" s="351"/>
      <c r="F76" s="351"/>
      <c r="G76" s="351"/>
      <c r="H76" s="351"/>
      <c r="I76" s="351"/>
      <c r="J76" s="351"/>
      <c r="K76" s="351"/>
      <c r="L76" s="351"/>
      <c r="M76" s="351"/>
      <c r="N76" s="351"/>
      <c r="O76" s="351"/>
    </row>
    <row r="77" spans="1:251" ht="13.5" customHeight="1">
      <c r="A77" s="14"/>
      <c r="B77" s="2"/>
      <c r="C77" s="351" t="s">
        <v>85</v>
      </c>
      <c r="D77" s="351"/>
      <c r="E77" s="351"/>
      <c r="F77" s="351"/>
      <c r="G77" s="351"/>
      <c r="H77" s="351"/>
      <c r="I77" s="351"/>
      <c r="J77" s="351"/>
      <c r="K77" s="351"/>
      <c r="L77" s="351"/>
      <c r="M77" s="351"/>
      <c r="N77" s="351"/>
      <c r="O77" s="351"/>
    </row>
    <row r="78" spans="1:251" ht="17.25" customHeight="1">
      <c r="A78" s="14"/>
      <c r="B78" s="2"/>
      <c r="C78" s="340" t="s">
        <v>898</v>
      </c>
      <c r="D78" s="340"/>
      <c r="E78" s="340"/>
      <c r="F78" s="340"/>
      <c r="G78" s="340"/>
      <c r="H78" s="340"/>
      <c r="I78" s="340"/>
      <c r="J78" s="340"/>
      <c r="K78" s="340"/>
      <c r="L78" s="340"/>
      <c r="M78" s="340"/>
      <c r="N78" s="340"/>
      <c r="O78" s="340"/>
    </row>
    <row r="79" spans="1:251" ht="12.75" customHeight="1">
      <c r="A79" s="14"/>
      <c r="B79" s="2">
        <v>90</v>
      </c>
      <c r="C79" s="339" t="s">
        <v>86</v>
      </c>
      <c r="D79" s="339"/>
      <c r="E79" s="339"/>
      <c r="F79" s="339"/>
      <c r="G79" s="339"/>
      <c r="H79" s="339"/>
      <c r="I79" s="339"/>
      <c r="J79" s="339"/>
      <c r="K79" s="339"/>
      <c r="L79" s="339"/>
      <c r="M79" s="339"/>
      <c r="N79" s="339"/>
      <c r="O79" s="339"/>
    </row>
    <row r="80" spans="1:251" s="15" customFormat="1">
      <c r="B80" s="2">
        <v>95</v>
      </c>
      <c r="C80" s="339"/>
      <c r="D80" s="339"/>
      <c r="E80" s="339"/>
      <c r="F80" s="339"/>
      <c r="G80" s="339"/>
      <c r="H80" s="339"/>
      <c r="I80" s="339"/>
      <c r="J80" s="339"/>
      <c r="K80" s="339"/>
      <c r="L80" s="339"/>
      <c r="M80" s="339"/>
      <c r="N80" s="339"/>
      <c r="O80" s="339"/>
    </row>
    <row r="81" spans="2:15" s="15" customFormat="1">
      <c r="B81" s="2">
        <v>96</v>
      </c>
      <c r="C81" s="109"/>
      <c r="D81" s="109"/>
      <c r="E81" s="109"/>
      <c r="F81" s="109"/>
      <c r="G81" s="109"/>
      <c r="H81" s="109"/>
      <c r="I81" s="109"/>
      <c r="J81" s="109"/>
      <c r="K81" s="109"/>
      <c r="L81" s="109"/>
      <c r="M81" s="109"/>
      <c r="N81" s="109"/>
      <c r="O81" s="109"/>
    </row>
    <row r="82" spans="2:15" ht="12.75" customHeight="1">
      <c r="C82" s="105"/>
      <c r="D82" s="107"/>
      <c r="E82" s="108"/>
      <c r="F82" s="106"/>
      <c r="G82" s="106"/>
      <c r="H82" s="109"/>
      <c r="I82" s="106"/>
      <c r="J82" s="106"/>
      <c r="K82" s="106"/>
      <c r="L82" s="106"/>
      <c r="M82" s="106"/>
      <c r="N82" s="106"/>
      <c r="O82" s="106"/>
    </row>
    <row r="83" spans="2:15" ht="12.75" customHeight="1">
      <c r="C83" s="105"/>
      <c r="D83" s="109"/>
      <c r="E83" s="109"/>
      <c r="F83" s="109"/>
      <c r="G83" s="109"/>
      <c r="H83" s="109"/>
      <c r="I83" s="109"/>
      <c r="J83" s="109"/>
      <c r="K83" s="109"/>
      <c r="L83" s="109"/>
      <c r="M83" s="109"/>
      <c r="N83" s="109"/>
      <c r="O83" s="109"/>
    </row>
  </sheetData>
  <sheetProtection sort="0"/>
  <mergeCells count="24">
    <mergeCell ref="C79:O79"/>
    <mergeCell ref="C80:O80"/>
    <mergeCell ref="C75:O75"/>
    <mergeCell ref="E9:E11"/>
    <mergeCell ref="F9:F11"/>
    <mergeCell ref="G9:G11"/>
    <mergeCell ref="C76:O76"/>
    <mergeCell ref="C77:O77"/>
    <mergeCell ref="C74:O74"/>
    <mergeCell ref="C78:O78"/>
    <mergeCell ref="A1:D1"/>
    <mergeCell ref="A3:F3"/>
    <mergeCell ref="G3:K3"/>
    <mergeCell ref="L3:M3"/>
    <mergeCell ref="N3:P3"/>
    <mergeCell ref="A2:K2"/>
    <mergeCell ref="H9:K9"/>
    <mergeCell ref="C73:O73"/>
    <mergeCell ref="L9:L11"/>
    <mergeCell ref="M9:O9"/>
    <mergeCell ref="H10:K10"/>
    <mergeCell ref="M10:O10"/>
    <mergeCell ref="C9:C11"/>
    <mergeCell ref="D9:D11"/>
  </mergeCells>
  <conditionalFormatting sqref="K82 O17:O42 K75:K76 O75:O76 K14:K42 O79:O123 K79 K44:K72 O44:O72">
    <cfRule type="cellIs" dxfId="21" priority="20" stopIfTrue="1" operator="greaterThan">
      <formula>100</formula>
    </cfRule>
  </conditionalFormatting>
  <conditionalFormatting sqref="K18:K42 K44:K72">
    <cfRule type="cellIs" dxfId="20" priority="18" stopIfTrue="1" operator="greaterThan">
      <formula>100</formula>
    </cfRule>
    <cfRule type="cellIs" dxfId="19" priority="19" stopIfTrue="1" operator="greaterThan">
      <formula>100</formula>
    </cfRule>
  </conditionalFormatting>
  <conditionalFormatting sqref="K63:K64 O63:O64">
    <cfRule type="cellIs" dxfId="18" priority="17" stopIfTrue="1" operator="greaterThan">
      <formula>100</formula>
    </cfRule>
  </conditionalFormatting>
  <conditionalFormatting sqref="K63:K64">
    <cfRule type="cellIs" dxfId="17" priority="15" stopIfTrue="1" operator="greaterThan">
      <formula>100</formula>
    </cfRule>
    <cfRule type="cellIs" dxfId="16" priority="16" stopIfTrue="1" operator="greaterThan">
      <formula>100</formula>
    </cfRule>
  </conditionalFormatting>
  <conditionalFormatting sqref="A63:A64">
    <cfRule type="duplicateValues" dxfId="15" priority="14" stopIfTrue="1"/>
  </conditionalFormatting>
  <conditionalFormatting sqref="O74">
    <cfRule type="cellIs" dxfId="14" priority="13" stopIfTrue="1" operator="greaterThan">
      <formula>100</formula>
    </cfRule>
  </conditionalFormatting>
  <conditionalFormatting sqref="A67:A72">
    <cfRule type="duplicateValues" dxfId="13" priority="21"/>
  </conditionalFormatting>
  <conditionalFormatting sqref="C79:C1048576 C4:C12 C44:C72 C74:C76 C14:C42">
    <cfRule type="duplicateValues" dxfId="12" priority="12"/>
  </conditionalFormatting>
  <conditionalFormatting sqref="O43 K43">
    <cfRule type="cellIs" dxfId="11" priority="10" stopIfTrue="1" operator="greaterThan">
      <formula>100</formula>
    </cfRule>
  </conditionalFormatting>
  <conditionalFormatting sqref="K43">
    <cfRule type="cellIs" dxfId="10" priority="8" stopIfTrue="1" operator="greaterThan">
      <formula>100</formula>
    </cfRule>
    <cfRule type="cellIs" dxfId="9" priority="9" stopIfTrue="1" operator="greaterThan">
      <formula>100</formula>
    </cfRule>
  </conditionalFormatting>
  <conditionalFormatting sqref="A43">
    <cfRule type="duplicateValues" dxfId="8" priority="11" stopIfTrue="1"/>
  </conditionalFormatting>
  <conditionalFormatting sqref="C43">
    <cfRule type="duplicateValues" dxfId="7" priority="7"/>
  </conditionalFormatting>
  <conditionalFormatting sqref="K77 O77">
    <cfRule type="cellIs" dxfId="6" priority="5" stopIfTrue="1" operator="greaterThan">
      <formula>100</formula>
    </cfRule>
  </conditionalFormatting>
  <conditionalFormatting sqref="C77:C78">
    <cfRule type="duplicateValues" dxfId="5" priority="4"/>
  </conditionalFormatting>
  <conditionalFormatting sqref="O73">
    <cfRule type="cellIs" dxfId="4" priority="3" stopIfTrue="1" operator="greaterThan">
      <formula>100</formula>
    </cfRule>
  </conditionalFormatting>
  <conditionalFormatting sqref="C73">
    <cfRule type="duplicateValues" dxfId="3" priority="2"/>
  </conditionalFormatting>
  <conditionalFormatting sqref="A74:A79">
    <cfRule type="duplicateValues" dxfId="2" priority="35"/>
  </conditionalFormatting>
  <conditionalFormatting sqref="C13">
    <cfRule type="duplicateValues" dxfId="1" priority="1"/>
  </conditionalFormatting>
  <conditionalFormatting sqref="A18:A42 A44:A72">
    <cfRule type="duplicateValues" dxfId="0" priority="49" stopIfTrue="1"/>
  </conditionalFormatting>
  <printOptions horizontalCentered="1"/>
  <pageMargins left="0.31496062992125984" right="0.31496062992125984" top="0.35433070866141736" bottom="0.35433070866141736" header="0" footer="0"/>
  <pageSetup scale="64" fitToHeight="0" orientation="landscape" r:id="rId1"/>
  <headerFooter scaleWithDoc="0" alignWithMargins="0"/>
  <ignoredErrors>
    <ignoredError sqref="J20:K64 J65:K65 J66:K72" formula="1"/>
    <ignoredError sqref="E9:K12 L9:O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44E8-B886-4468-A7AC-2FF59964B06B}">
  <dimension ref="A1:V286"/>
  <sheetViews>
    <sheetView showGridLines="0" zoomScale="80" zoomScaleNormal="80" zoomScaleSheetLayoutView="80" workbookViewId="0">
      <selection activeCell="K26" sqref="K26"/>
    </sheetView>
  </sheetViews>
  <sheetFormatPr baseColWidth="10" defaultRowHeight="15"/>
  <cols>
    <col min="1" max="1" width="6.5703125" customWidth="1"/>
    <col min="2" max="2" width="5.7109375" customWidth="1"/>
    <col min="3" max="3" width="51.42578125" customWidth="1"/>
    <col min="4" max="4" width="11" bestFit="1" customWidth="1"/>
    <col min="5" max="5" width="18.5703125" bestFit="1" customWidth="1"/>
    <col min="6" max="6" width="13.7109375" bestFit="1" customWidth="1"/>
    <col min="7" max="7" width="11.7109375" bestFit="1" customWidth="1"/>
    <col min="8" max="8" width="11" bestFit="1" customWidth="1"/>
    <col min="9" max="9" width="1.7109375" customWidth="1"/>
    <col min="10" max="10" width="10.140625" bestFit="1" customWidth="1"/>
    <col min="11" max="11" width="18.5703125" bestFit="1" customWidth="1"/>
    <col min="12" max="12" width="13.7109375" bestFit="1" customWidth="1"/>
    <col min="13" max="13" width="11.7109375" bestFit="1" customWidth="1"/>
    <col min="14" max="14" width="12.140625" bestFit="1" customWidth="1"/>
    <col min="15" max="15" width="11.28515625" bestFit="1" customWidth="1"/>
  </cols>
  <sheetData>
    <row r="1" spans="1:22" s="1" customFormat="1" ht="42.75" customHeight="1">
      <c r="A1" s="341" t="s">
        <v>902</v>
      </c>
      <c r="B1" s="341"/>
      <c r="C1" s="341"/>
      <c r="D1" s="341"/>
      <c r="E1" s="353" t="s">
        <v>904</v>
      </c>
      <c r="F1" s="353"/>
      <c r="G1" s="353"/>
      <c r="H1" s="353"/>
      <c r="I1" s="353"/>
      <c r="J1" s="353"/>
      <c r="K1" s="353"/>
      <c r="L1" s="353"/>
      <c r="M1" s="353"/>
      <c r="N1" s="353"/>
      <c r="O1" s="353"/>
    </row>
    <row r="2" spans="1:22" s="1" customFormat="1" ht="36" customHeight="1" thickBot="1">
      <c r="A2" s="354" t="s">
        <v>903</v>
      </c>
      <c r="B2" s="354"/>
      <c r="C2" s="354"/>
      <c r="D2" s="354"/>
      <c r="E2" s="354"/>
      <c r="F2" s="354"/>
      <c r="G2" s="354"/>
      <c r="H2" s="354"/>
      <c r="I2" s="354"/>
      <c r="J2" s="354"/>
      <c r="K2" s="354"/>
      <c r="L2" s="354"/>
      <c r="M2" s="354"/>
      <c r="N2" s="354"/>
      <c r="O2" s="354"/>
    </row>
    <row r="3" spans="1:22" ht="6" customHeight="1">
      <c r="A3" s="342"/>
      <c r="B3" s="342"/>
      <c r="C3" s="342"/>
      <c r="D3" s="342"/>
      <c r="E3" s="342"/>
      <c r="F3" s="342"/>
      <c r="G3" s="342"/>
      <c r="H3" s="342"/>
      <c r="I3" s="342"/>
      <c r="J3" s="342"/>
      <c r="K3" s="342"/>
      <c r="L3" s="342"/>
      <c r="M3" s="342"/>
      <c r="N3" s="342"/>
      <c r="O3" s="342"/>
    </row>
    <row r="4" spans="1:22" s="18" customFormat="1" ht="15" customHeight="1">
      <c r="A4" s="355" t="s">
        <v>87</v>
      </c>
      <c r="B4" s="355"/>
      <c r="C4" s="355"/>
      <c r="D4" s="355"/>
      <c r="E4" s="355"/>
      <c r="F4" s="355"/>
      <c r="G4" s="355"/>
      <c r="H4" s="355"/>
      <c r="I4" s="355"/>
      <c r="J4" s="355"/>
      <c r="K4" s="355"/>
      <c r="L4" s="355"/>
      <c r="M4" s="355"/>
      <c r="N4" s="132"/>
      <c r="O4" s="132"/>
    </row>
    <row r="5" spans="1:22" s="18" customFormat="1" ht="15" customHeight="1">
      <c r="A5" s="355" t="s">
        <v>88</v>
      </c>
      <c r="B5" s="355"/>
      <c r="C5" s="355"/>
      <c r="D5" s="355"/>
      <c r="E5" s="355"/>
      <c r="F5" s="355"/>
      <c r="G5" s="355"/>
      <c r="H5" s="355"/>
      <c r="I5" s="355"/>
      <c r="J5" s="355"/>
      <c r="K5" s="355"/>
      <c r="L5" s="355"/>
      <c r="M5" s="355"/>
      <c r="N5" s="132"/>
      <c r="O5" s="132"/>
    </row>
    <row r="6" spans="1:22" s="18" customFormat="1" ht="15" customHeight="1">
      <c r="A6" s="355" t="s">
        <v>2</v>
      </c>
      <c r="B6" s="355"/>
      <c r="C6" s="355"/>
      <c r="D6" s="355"/>
      <c r="E6" s="355"/>
      <c r="F6" s="355"/>
      <c r="G6" s="355"/>
      <c r="H6" s="355"/>
      <c r="I6" s="355"/>
      <c r="J6" s="355"/>
      <c r="K6" s="355"/>
      <c r="L6" s="355"/>
      <c r="M6" s="355"/>
      <c r="N6" s="132"/>
      <c r="O6" s="132"/>
    </row>
    <row r="7" spans="1:22" s="18" customFormat="1" ht="15" customHeight="1">
      <c r="A7" s="356" t="s">
        <v>89</v>
      </c>
      <c r="B7" s="355"/>
      <c r="C7" s="355"/>
      <c r="D7" s="355"/>
      <c r="E7" s="355"/>
      <c r="F7" s="355"/>
      <c r="G7" s="355"/>
      <c r="H7" s="355"/>
      <c r="I7" s="355"/>
      <c r="J7" s="355"/>
      <c r="K7" s="355"/>
      <c r="L7" s="355"/>
      <c r="M7" s="355"/>
      <c r="N7" s="132"/>
      <c r="O7" s="132"/>
    </row>
    <row r="8" spans="1:22" s="18" customFormat="1" ht="15" customHeight="1">
      <c r="A8" s="355" t="s">
        <v>912</v>
      </c>
      <c r="B8" s="355"/>
      <c r="C8" s="355"/>
      <c r="D8" s="355"/>
      <c r="E8" s="355"/>
      <c r="F8" s="355"/>
      <c r="G8" s="355"/>
      <c r="H8" s="355"/>
      <c r="I8" s="355"/>
      <c r="J8" s="355"/>
      <c r="K8" s="355"/>
      <c r="L8" s="355"/>
      <c r="M8" s="355"/>
      <c r="N8" s="132"/>
      <c r="O8" s="132"/>
    </row>
    <row r="9" spans="1:22" s="19" customFormat="1" ht="15" customHeight="1">
      <c r="A9" s="352" t="s">
        <v>5</v>
      </c>
      <c r="B9" s="352"/>
      <c r="C9" s="352"/>
      <c r="D9" s="358" t="s">
        <v>90</v>
      </c>
      <c r="E9" s="358"/>
      <c r="F9" s="358"/>
      <c r="G9" s="358"/>
      <c r="H9" s="358"/>
      <c r="I9" s="142"/>
      <c r="J9" s="358" t="s">
        <v>91</v>
      </c>
      <c r="K9" s="358"/>
      <c r="L9" s="358"/>
      <c r="M9" s="358"/>
      <c r="N9" s="358"/>
      <c r="O9" s="143"/>
    </row>
    <row r="10" spans="1:22" s="19" customFormat="1" ht="15" customHeight="1">
      <c r="A10" s="352"/>
      <c r="B10" s="352"/>
      <c r="C10" s="352"/>
      <c r="D10" s="143"/>
      <c r="E10" s="359" t="s">
        <v>92</v>
      </c>
      <c r="F10" s="359"/>
      <c r="G10" s="359"/>
      <c r="H10" s="143"/>
      <c r="I10" s="143"/>
      <c r="J10" s="143"/>
      <c r="K10" s="359" t="s">
        <v>93</v>
      </c>
      <c r="L10" s="359"/>
      <c r="M10" s="359"/>
      <c r="N10" s="143"/>
      <c r="O10" s="143"/>
    </row>
    <row r="11" spans="1:22" s="19" customFormat="1" ht="15" customHeight="1">
      <c r="A11" s="352"/>
      <c r="B11" s="352"/>
      <c r="C11" s="352"/>
      <c r="D11" s="360" t="s">
        <v>94</v>
      </c>
      <c r="E11" s="144" t="s">
        <v>95</v>
      </c>
      <c r="F11" s="145"/>
      <c r="G11" s="145"/>
      <c r="H11" s="360" t="s">
        <v>96</v>
      </c>
      <c r="I11" s="146"/>
      <c r="J11" s="352" t="s">
        <v>94</v>
      </c>
      <c r="K11" s="144" t="s">
        <v>95</v>
      </c>
      <c r="L11" s="145"/>
      <c r="M11" s="145"/>
      <c r="N11" s="360" t="s">
        <v>96</v>
      </c>
      <c r="O11" s="352" t="s">
        <v>97</v>
      </c>
    </row>
    <row r="12" spans="1:22" s="19" customFormat="1" ht="15" customHeight="1">
      <c r="A12" s="352"/>
      <c r="B12" s="352"/>
      <c r="C12" s="352"/>
      <c r="D12" s="360"/>
      <c r="E12" s="145" t="s">
        <v>99</v>
      </c>
      <c r="F12" s="147" t="s">
        <v>98</v>
      </c>
      <c r="G12" s="145" t="s">
        <v>100</v>
      </c>
      <c r="H12" s="360"/>
      <c r="I12" s="146"/>
      <c r="J12" s="352"/>
      <c r="K12" s="145" t="s">
        <v>99</v>
      </c>
      <c r="L12" s="147" t="s">
        <v>98</v>
      </c>
      <c r="M12" s="145" t="s">
        <v>100</v>
      </c>
      <c r="N12" s="360"/>
      <c r="O12" s="352"/>
    </row>
    <row r="13" spans="1:22" s="19" customFormat="1" ht="15" customHeight="1">
      <c r="A13" s="352"/>
      <c r="B13" s="352"/>
      <c r="C13" s="352"/>
      <c r="D13" s="360"/>
      <c r="E13" s="145" t="s">
        <v>101</v>
      </c>
      <c r="F13" s="147" t="s">
        <v>102</v>
      </c>
      <c r="G13" s="145" t="s">
        <v>95</v>
      </c>
      <c r="H13" s="360"/>
      <c r="I13" s="146"/>
      <c r="J13" s="352"/>
      <c r="K13" s="145" t="s">
        <v>101</v>
      </c>
      <c r="L13" s="147" t="s">
        <v>102</v>
      </c>
      <c r="M13" s="145" t="s">
        <v>95</v>
      </c>
      <c r="N13" s="360"/>
      <c r="O13" s="352"/>
    </row>
    <row r="14" spans="1:22" s="19" customFormat="1" ht="15" customHeight="1">
      <c r="A14" s="352"/>
      <c r="B14" s="352"/>
      <c r="C14" s="352"/>
      <c r="D14" s="360"/>
      <c r="E14" s="145" t="s">
        <v>103</v>
      </c>
      <c r="F14" s="147" t="s">
        <v>104</v>
      </c>
      <c r="G14" s="145"/>
      <c r="H14" s="360"/>
      <c r="I14" s="146"/>
      <c r="J14" s="352"/>
      <c r="K14" s="145" t="s">
        <v>103</v>
      </c>
      <c r="L14" s="147" t="s">
        <v>104</v>
      </c>
      <c r="M14" s="145"/>
      <c r="N14" s="360"/>
      <c r="O14" s="352"/>
    </row>
    <row r="15" spans="1:22" s="19" customFormat="1" ht="15" customHeight="1" thickBot="1">
      <c r="A15" s="357"/>
      <c r="B15" s="357"/>
      <c r="C15" s="357"/>
      <c r="D15" s="148" t="s">
        <v>105</v>
      </c>
      <c r="E15" s="148" t="s">
        <v>106</v>
      </c>
      <c r="F15" s="149" t="s">
        <v>107</v>
      </c>
      <c r="G15" s="148" t="s">
        <v>108</v>
      </c>
      <c r="H15" s="150" t="s">
        <v>109</v>
      </c>
      <c r="I15" s="150"/>
      <c r="J15" s="151" t="s">
        <v>110</v>
      </c>
      <c r="K15" s="151" t="s">
        <v>111</v>
      </c>
      <c r="L15" s="149" t="s">
        <v>744</v>
      </c>
      <c r="M15" s="151" t="s">
        <v>112</v>
      </c>
      <c r="N15" s="150" t="s">
        <v>113</v>
      </c>
      <c r="O15" s="150" t="s">
        <v>114</v>
      </c>
    </row>
    <row r="16" spans="1:22" s="137" customFormat="1" ht="6.75" customHeight="1" thickBot="1">
      <c r="A16" s="138"/>
      <c r="B16" s="138"/>
      <c r="C16" s="138"/>
      <c r="D16" s="139"/>
      <c r="E16" s="139"/>
      <c r="F16" s="139"/>
      <c r="G16" s="139"/>
      <c r="H16" s="140"/>
      <c r="I16" s="140"/>
      <c r="J16" s="141"/>
      <c r="K16" s="141"/>
      <c r="L16" s="139"/>
      <c r="M16" s="141"/>
      <c r="N16" s="140"/>
      <c r="O16" s="140"/>
      <c r="P16" s="133"/>
      <c r="Q16" s="133"/>
      <c r="R16" s="134"/>
      <c r="S16" s="135"/>
      <c r="T16" s="133"/>
      <c r="U16" s="134"/>
      <c r="V16" s="136"/>
    </row>
    <row r="17" spans="1:22" s="19" customFormat="1" ht="15" customHeight="1">
      <c r="A17" s="157"/>
      <c r="B17" s="157"/>
      <c r="C17" s="157" t="s">
        <v>25</v>
      </c>
      <c r="D17" s="158">
        <f>SUM(D18:D280)</f>
        <v>100344.11569999998</v>
      </c>
      <c r="E17" s="158">
        <f>SUM(E18:E280)</f>
        <v>32868.553540000008</v>
      </c>
      <c r="F17" s="158">
        <f>SUM(F18:F280)</f>
        <v>0</v>
      </c>
      <c r="G17" s="158">
        <f>SUM(G18:G280)</f>
        <v>10517.634580000002</v>
      </c>
      <c r="H17" s="158">
        <f>SUM(H18:H280)</f>
        <v>56957.927579999974</v>
      </c>
      <c r="I17" s="158"/>
      <c r="J17" s="158">
        <f>SUM(J18:J280)</f>
        <v>96030.093006405805</v>
      </c>
      <c r="K17" s="158">
        <f>SUM(K18:K280)</f>
        <v>33574.431885724502</v>
      </c>
      <c r="L17" s="158">
        <v>0</v>
      </c>
      <c r="M17" s="158">
        <f>SUM(M18:M280)</f>
        <v>8377.4571227100041</v>
      </c>
      <c r="N17" s="158">
        <f>SUM(N18:N280)</f>
        <v>54078.203997971359</v>
      </c>
      <c r="O17" s="158">
        <f t="shared" ref="O17" si="0">IF(OR(H17=0,N17=0),"N.A.",IF((((N17-H17)/H17))*100&gt;=500,"500&lt;",IF((((N17-H17)/H17))*100&lt;=-500,"&lt;-500",(((N17-H17)/H17))*100)))</f>
        <v>-5.0558784428803412</v>
      </c>
      <c r="P17" s="20"/>
      <c r="Q17" s="20"/>
      <c r="R17" s="20"/>
      <c r="S17" s="20"/>
      <c r="T17" s="20"/>
      <c r="U17" s="20"/>
      <c r="V17" s="20"/>
    </row>
    <row r="18" spans="1:22" s="21" customFormat="1" ht="18" customHeight="1">
      <c r="A18" s="159">
        <v>1</v>
      </c>
      <c r="B18" s="160" t="s">
        <v>115</v>
      </c>
      <c r="C18" s="159" t="s">
        <v>116</v>
      </c>
      <c r="D18" s="161">
        <v>0</v>
      </c>
      <c r="E18" s="162">
        <v>0</v>
      </c>
      <c r="F18" s="161">
        <v>0</v>
      </c>
      <c r="G18" s="161">
        <v>0</v>
      </c>
      <c r="H18" s="163">
        <v>0</v>
      </c>
      <c r="I18" s="163"/>
      <c r="J18" s="161">
        <v>0</v>
      </c>
      <c r="K18" s="164">
        <v>0</v>
      </c>
      <c r="L18" s="161">
        <v>0</v>
      </c>
      <c r="M18" s="161">
        <v>0</v>
      </c>
      <c r="N18" s="164">
        <v>0</v>
      </c>
      <c r="O18" s="163" t="s">
        <v>117</v>
      </c>
    </row>
    <row r="19" spans="1:22" s="21" customFormat="1" ht="18" customHeight="1">
      <c r="A19" s="159">
        <v>2</v>
      </c>
      <c r="B19" s="160" t="s">
        <v>118</v>
      </c>
      <c r="C19" s="159" t="s">
        <v>119</v>
      </c>
      <c r="D19" s="161">
        <v>0</v>
      </c>
      <c r="E19" s="162">
        <v>0</v>
      </c>
      <c r="F19" s="161">
        <v>0</v>
      </c>
      <c r="G19" s="161">
        <v>0</v>
      </c>
      <c r="H19" s="163">
        <v>0</v>
      </c>
      <c r="I19" s="163"/>
      <c r="J19" s="161">
        <v>0</v>
      </c>
      <c r="K19" s="164">
        <v>0</v>
      </c>
      <c r="L19" s="161">
        <v>0</v>
      </c>
      <c r="M19" s="161">
        <v>0</v>
      </c>
      <c r="N19" s="164">
        <v>0</v>
      </c>
      <c r="O19" s="163" t="s">
        <v>117</v>
      </c>
    </row>
    <row r="20" spans="1:22" s="21" customFormat="1" ht="18" customHeight="1">
      <c r="A20" s="159">
        <v>3</v>
      </c>
      <c r="B20" s="160" t="s">
        <v>120</v>
      </c>
      <c r="C20" s="159" t="s">
        <v>121</v>
      </c>
      <c r="D20" s="161">
        <v>0</v>
      </c>
      <c r="E20" s="162">
        <v>0</v>
      </c>
      <c r="F20" s="161">
        <v>0</v>
      </c>
      <c r="G20" s="161">
        <v>0</v>
      </c>
      <c r="H20" s="163">
        <v>0</v>
      </c>
      <c r="I20" s="163"/>
      <c r="J20" s="161">
        <v>0</v>
      </c>
      <c r="K20" s="164">
        <v>0</v>
      </c>
      <c r="L20" s="161">
        <v>0</v>
      </c>
      <c r="M20" s="161">
        <v>0</v>
      </c>
      <c r="N20" s="164">
        <v>0</v>
      </c>
      <c r="O20" s="163" t="s">
        <v>117</v>
      </c>
    </row>
    <row r="21" spans="1:22" s="21" customFormat="1" ht="18" customHeight="1">
      <c r="A21" s="159">
        <v>4</v>
      </c>
      <c r="B21" s="160" t="s">
        <v>118</v>
      </c>
      <c r="C21" s="159" t="s">
        <v>122</v>
      </c>
      <c r="D21" s="161">
        <v>0</v>
      </c>
      <c r="E21" s="162">
        <v>0</v>
      </c>
      <c r="F21" s="161">
        <v>0</v>
      </c>
      <c r="G21" s="161">
        <v>0</v>
      </c>
      <c r="H21" s="163">
        <v>0</v>
      </c>
      <c r="I21" s="163"/>
      <c r="J21" s="161">
        <v>0</v>
      </c>
      <c r="K21" s="164">
        <v>0</v>
      </c>
      <c r="L21" s="161">
        <v>0</v>
      </c>
      <c r="M21" s="161">
        <v>0</v>
      </c>
      <c r="N21" s="164">
        <v>0</v>
      </c>
      <c r="O21" s="163" t="s">
        <v>117</v>
      </c>
    </row>
    <row r="22" spans="1:22" s="21" customFormat="1" ht="18" customHeight="1">
      <c r="A22" s="159">
        <v>5</v>
      </c>
      <c r="B22" s="160" t="s">
        <v>123</v>
      </c>
      <c r="C22" s="159" t="s">
        <v>124</v>
      </c>
      <c r="D22" s="161">
        <v>0</v>
      </c>
      <c r="E22" s="162">
        <v>0</v>
      </c>
      <c r="F22" s="161">
        <v>0</v>
      </c>
      <c r="G22" s="161">
        <v>0</v>
      </c>
      <c r="H22" s="163">
        <v>0</v>
      </c>
      <c r="I22" s="163"/>
      <c r="J22" s="161">
        <v>0</v>
      </c>
      <c r="K22" s="164">
        <v>0</v>
      </c>
      <c r="L22" s="161">
        <v>0</v>
      </c>
      <c r="M22" s="161">
        <v>0</v>
      </c>
      <c r="N22" s="164">
        <v>0</v>
      </c>
      <c r="O22" s="163" t="s">
        <v>117</v>
      </c>
    </row>
    <row r="23" spans="1:22" s="21" customFormat="1" ht="18" customHeight="1">
      <c r="A23" s="159">
        <v>6</v>
      </c>
      <c r="B23" s="160" t="s">
        <v>118</v>
      </c>
      <c r="C23" s="159" t="s">
        <v>125</v>
      </c>
      <c r="D23" s="161">
        <v>0</v>
      </c>
      <c r="E23" s="162">
        <v>0</v>
      </c>
      <c r="F23" s="161">
        <v>0</v>
      </c>
      <c r="G23" s="161">
        <v>0</v>
      </c>
      <c r="H23" s="163">
        <v>0</v>
      </c>
      <c r="I23" s="163"/>
      <c r="J23" s="161">
        <v>0</v>
      </c>
      <c r="K23" s="164">
        <v>0</v>
      </c>
      <c r="L23" s="161">
        <v>0</v>
      </c>
      <c r="M23" s="161">
        <v>0</v>
      </c>
      <c r="N23" s="164">
        <v>0</v>
      </c>
      <c r="O23" s="163" t="s">
        <v>117</v>
      </c>
    </row>
    <row r="24" spans="1:22" s="21" customFormat="1" ht="18" customHeight="1">
      <c r="A24" s="159">
        <v>7</v>
      </c>
      <c r="B24" s="160" t="s">
        <v>126</v>
      </c>
      <c r="C24" s="159" t="s">
        <v>127</v>
      </c>
      <c r="D24" s="161">
        <v>0</v>
      </c>
      <c r="E24" s="162">
        <v>0</v>
      </c>
      <c r="F24" s="161">
        <v>0</v>
      </c>
      <c r="G24" s="161">
        <v>0</v>
      </c>
      <c r="H24" s="163">
        <v>0</v>
      </c>
      <c r="I24" s="163"/>
      <c r="J24" s="161">
        <v>0</v>
      </c>
      <c r="K24" s="164">
        <v>0</v>
      </c>
      <c r="L24" s="161">
        <v>0</v>
      </c>
      <c r="M24" s="161">
        <v>0</v>
      </c>
      <c r="N24" s="164">
        <v>0</v>
      </c>
      <c r="O24" s="163" t="s">
        <v>117</v>
      </c>
    </row>
    <row r="25" spans="1:22" s="21" customFormat="1" ht="18" customHeight="1">
      <c r="A25" s="159">
        <v>9</v>
      </c>
      <c r="B25" s="160" t="s">
        <v>128</v>
      </c>
      <c r="C25" s="159" t="s">
        <v>129</v>
      </c>
      <c r="D25" s="161">
        <v>0</v>
      </c>
      <c r="E25" s="162">
        <v>0</v>
      </c>
      <c r="F25" s="161">
        <v>0</v>
      </c>
      <c r="G25" s="161">
        <v>0</v>
      </c>
      <c r="H25" s="163">
        <v>0</v>
      </c>
      <c r="I25" s="163"/>
      <c r="J25" s="161">
        <v>0</v>
      </c>
      <c r="K25" s="164">
        <v>0</v>
      </c>
      <c r="L25" s="161">
        <v>0</v>
      </c>
      <c r="M25" s="161">
        <v>0</v>
      </c>
      <c r="N25" s="164">
        <v>0</v>
      </c>
      <c r="O25" s="163" t="s">
        <v>117</v>
      </c>
    </row>
    <row r="26" spans="1:22" s="21" customFormat="1" ht="18" customHeight="1">
      <c r="A26" s="159">
        <v>10</v>
      </c>
      <c r="B26" s="160" t="s">
        <v>128</v>
      </c>
      <c r="C26" s="159" t="s">
        <v>130</v>
      </c>
      <c r="D26" s="161">
        <v>0</v>
      </c>
      <c r="E26" s="162">
        <v>0</v>
      </c>
      <c r="F26" s="161">
        <v>0</v>
      </c>
      <c r="G26" s="161">
        <v>0</v>
      </c>
      <c r="H26" s="163">
        <v>0</v>
      </c>
      <c r="I26" s="163"/>
      <c r="J26" s="161">
        <v>0</v>
      </c>
      <c r="K26" s="164">
        <v>0</v>
      </c>
      <c r="L26" s="161">
        <v>0</v>
      </c>
      <c r="M26" s="161">
        <v>0</v>
      </c>
      <c r="N26" s="164">
        <v>0</v>
      </c>
      <c r="O26" s="163" t="s">
        <v>117</v>
      </c>
    </row>
    <row r="27" spans="1:22" s="21" customFormat="1" ht="18" customHeight="1">
      <c r="A27" s="159">
        <v>11</v>
      </c>
      <c r="B27" s="160" t="s">
        <v>128</v>
      </c>
      <c r="C27" s="159" t="s">
        <v>131</v>
      </c>
      <c r="D27" s="161">
        <v>0</v>
      </c>
      <c r="E27" s="162">
        <v>0</v>
      </c>
      <c r="F27" s="161">
        <v>0</v>
      </c>
      <c r="G27" s="161">
        <v>0</v>
      </c>
      <c r="H27" s="163">
        <v>0</v>
      </c>
      <c r="I27" s="163"/>
      <c r="J27" s="161">
        <v>0</v>
      </c>
      <c r="K27" s="164">
        <v>0</v>
      </c>
      <c r="L27" s="161">
        <v>0</v>
      </c>
      <c r="M27" s="161">
        <v>0</v>
      </c>
      <c r="N27" s="164">
        <v>0</v>
      </c>
      <c r="O27" s="163" t="s">
        <v>117</v>
      </c>
    </row>
    <row r="28" spans="1:22" s="21" customFormat="1" ht="18" customHeight="1">
      <c r="A28" s="159">
        <v>12</v>
      </c>
      <c r="B28" s="160" t="s">
        <v>132</v>
      </c>
      <c r="C28" s="159" t="s">
        <v>133</v>
      </c>
      <c r="D28" s="161">
        <v>0</v>
      </c>
      <c r="E28" s="162">
        <v>0</v>
      </c>
      <c r="F28" s="161">
        <v>0</v>
      </c>
      <c r="G28" s="161">
        <v>0</v>
      </c>
      <c r="H28" s="163">
        <v>0</v>
      </c>
      <c r="I28" s="163"/>
      <c r="J28" s="161">
        <v>0</v>
      </c>
      <c r="K28" s="164">
        <v>0</v>
      </c>
      <c r="L28" s="161">
        <v>0</v>
      </c>
      <c r="M28" s="161">
        <v>0</v>
      </c>
      <c r="N28" s="164">
        <v>0</v>
      </c>
      <c r="O28" s="163" t="s">
        <v>117</v>
      </c>
    </row>
    <row r="29" spans="1:22" s="21" customFormat="1" ht="18" customHeight="1">
      <c r="A29" s="159">
        <v>13</v>
      </c>
      <c r="B29" s="160" t="s">
        <v>132</v>
      </c>
      <c r="C29" s="159" t="s">
        <v>134</v>
      </c>
      <c r="D29" s="161">
        <v>0</v>
      </c>
      <c r="E29" s="162">
        <v>0</v>
      </c>
      <c r="F29" s="161">
        <v>0</v>
      </c>
      <c r="G29" s="161">
        <v>0</v>
      </c>
      <c r="H29" s="163">
        <v>0</v>
      </c>
      <c r="I29" s="163"/>
      <c r="J29" s="161">
        <v>0</v>
      </c>
      <c r="K29" s="164">
        <v>0</v>
      </c>
      <c r="L29" s="161">
        <v>0</v>
      </c>
      <c r="M29" s="161">
        <v>0</v>
      </c>
      <c r="N29" s="164">
        <v>0</v>
      </c>
      <c r="O29" s="163" t="s">
        <v>117</v>
      </c>
    </row>
    <row r="30" spans="1:22" s="21" customFormat="1" ht="18" customHeight="1">
      <c r="A30" s="159">
        <v>14</v>
      </c>
      <c r="B30" s="160" t="s">
        <v>132</v>
      </c>
      <c r="C30" s="159" t="s">
        <v>135</v>
      </c>
      <c r="D30" s="161">
        <v>0</v>
      </c>
      <c r="E30" s="162">
        <v>0</v>
      </c>
      <c r="F30" s="161">
        <v>0</v>
      </c>
      <c r="G30" s="161">
        <v>0</v>
      </c>
      <c r="H30" s="163">
        <v>0</v>
      </c>
      <c r="I30" s="163"/>
      <c r="J30" s="161">
        <v>0</v>
      </c>
      <c r="K30" s="164">
        <v>0</v>
      </c>
      <c r="L30" s="161">
        <v>0</v>
      </c>
      <c r="M30" s="161">
        <v>0</v>
      </c>
      <c r="N30" s="164">
        <v>0</v>
      </c>
      <c r="O30" s="163" t="s">
        <v>117</v>
      </c>
    </row>
    <row r="31" spans="1:22" s="21" customFormat="1" ht="18" customHeight="1">
      <c r="A31" s="159">
        <v>15</v>
      </c>
      <c r="B31" s="160" t="s">
        <v>132</v>
      </c>
      <c r="C31" s="159" t="s">
        <v>136</v>
      </c>
      <c r="D31" s="161">
        <v>0</v>
      </c>
      <c r="E31" s="162">
        <v>0</v>
      </c>
      <c r="F31" s="161">
        <v>0</v>
      </c>
      <c r="G31" s="161">
        <v>0</v>
      </c>
      <c r="H31" s="163">
        <v>0</v>
      </c>
      <c r="I31" s="163"/>
      <c r="J31" s="161">
        <v>0</v>
      </c>
      <c r="K31" s="164">
        <v>0</v>
      </c>
      <c r="L31" s="161">
        <v>0</v>
      </c>
      <c r="M31" s="161">
        <v>0</v>
      </c>
      <c r="N31" s="164">
        <v>0</v>
      </c>
      <c r="O31" s="163" t="s">
        <v>117</v>
      </c>
    </row>
    <row r="32" spans="1:22" s="21" customFormat="1" ht="18" customHeight="1">
      <c r="A32" s="159">
        <v>16</v>
      </c>
      <c r="B32" s="160" t="s">
        <v>132</v>
      </c>
      <c r="C32" s="159" t="s">
        <v>137</v>
      </c>
      <c r="D32" s="161">
        <v>0</v>
      </c>
      <c r="E32" s="162">
        <v>0</v>
      </c>
      <c r="F32" s="161">
        <v>0</v>
      </c>
      <c r="G32" s="161">
        <v>0</v>
      </c>
      <c r="H32" s="163">
        <v>0</v>
      </c>
      <c r="I32" s="163"/>
      <c r="J32" s="161">
        <v>0</v>
      </c>
      <c r="K32" s="164">
        <v>0</v>
      </c>
      <c r="L32" s="161">
        <v>0</v>
      </c>
      <c r="M32" s="161">
        <v>0</v>
      </c>
      <c r="N32" s="164">
        <v>0</v>
      </c>
      <c r="O32" s="163" t="s">
        <v>117</v>
      </c>
    </row>
    <row r="33" spans="1:15" s="21" customFormat="1" ht="18" customHeight="1">
      <c r="A33" s="159">
        <v>17</v>
      </c>
      <c r="B33" s="160" t="s">
        <v>128</v>
      </c>
      <c r="C33" s="159" t="s">
        <v>138</v>
      </c>
      <c r="D33" s="161">
        <v>0</v>
      </c>
      <c r="E33" s="162">
        <v>0</v>
      </c>
      <c r="F33" s="161">
        <v>0</v>
      </c>
      <c r="G33" s="161">
        <v>0</v>
      </c>
      <c r="H33" s="163">
        <v>0</v>
      </c>
      <c r="I33" s="163"/>
      <c r="J33" s="161">
        <v>0</v>
      </c>
      <c r="K33" s="164">
        <v>0</v>
      </c>
      <c r="L33" s="161">
        <v>0</v>
      </c>
      <c r="M33" s="161">
        <v>0</v>
      </c>
      <c r="N33" s="164">
        <v>0</v>
      </c>
      <c r="O33" s="163" t="s">
        <v>117</v>
      </c>
    </row>
    <row r="34" spans="1:15" s="21" customFormat="1" ht="18" customHeight="1">
      <c r="A34" s="159">
        <v>18</v>
      </c>
      <c r="B34" s="160" t="s">
        <v>128</v>
      </c>
      <c r="C34" s="159" t="s">
        <v>139</v>
      </c>
      <c r="D34" s="161">
        <v>0</v>
      </c>
      <c r="E34" s="162">
        <v>0</v>
      </c>
      <c r="F34" s="161">
        <v>0</v>
      </c>
      <c r="G34" s="161">
        <v>0</v>
      </c>
      <c r="H34" s="163">
        <v>0</v>
      </c>
      <c r="I34" s="163"/>
      <c r="J34" s="161">
        <v>0</v>
      </c>
      <c r="K34" s="164">
        <v>0</v>
      </c>
      <c r="L34" s="161">
        <v>0</v>
      </c>
      <c r="M34" s="161">
        <v>0</v>
      </c>
      <c r="N34" s="164">
        <v>0</v>
      </c>
      <c r="O34" s="163" t="s">
        <v>117</v>
      </c>
    </row>
    <row r="35" spans="1:15" s="21" customFormat="1" ht="18" customHeight="1">
      <c r="A35" s="159">
        <v>19</v>
      </c>
      <c r="B35" s="160" t="s">
        <v>128</v>
      </c>
      <c r="C35" s="159" t="s">
        <v>140</v>
      </c>
      <c r="D35" s="161">
        <v>0</v>
      </c>
      <c r="E35" s="162">
        <v>0</v>
      </c>
      <c r="F35" s="161">
        <v>0</v>
      </c>
      <c r="G35" s="161">
        <v>0</v>
      </c>
      <c r="H35" s="163">
        <v>0</v>
      </c>
      <c r="I35" s="163"/>
      <c r="J35" s="161">
        <v>0</v>
      </c>
      <c r="K35" s="164">
        <v>0</v>
      </c>
      <c r="L35" s="161">
        <v>0</v>
      </c>
      <c r="M35" s="161">
        <v>0</v>
      </c>
      <c r="N35" s="164">
        <v>0</v>
      </c>
      <c r="O35" s="163" t="s">
        <v>117</v>
      </c>
    </row>
    <row r="36" spans="1:15" s="21" customFormat="1" ht="18" customHeight="1">
      <c r="A36" s="159">
        <v>20</v>
      </c>
      <c r="B36" s="160" t="s">
        <v>128</v>
      </c>
      <c r="C36" s="159" t="s">
        <v>141</v>
      </c>
      <c r="D36" s="161">
        <v>0</v>
      </c>
      <c r="E36" s="162">
        <v>0</v>
      </c>
      <c r="F36" s="161">
        <v>0</v>
      </c>
      <c r="G36" s="161">
        <v>0</v>
      </c>
      <c r="H36" s="163">
        <v>0</v>
      </c>
      <c r="I36" s="163"/>
      <c r="J36" s="161">
        <v>0</v>
      </c>
      <c r="K36" s="164">
        <v>0</v>
      </c>
      <c r="L36" s="161">
        <v>0</v>
      </c>
      <c r="M36" s="161">
        <v>0</v>
      </c>
      <c r="N36" s="164">
        <v>0</v>
      </c>
      <c r="O36" s="163" t="s">
        <v>117</v>
      </c>
    </row>
    <row r="37" spans="1:15" s="21" customFormat="1" ht="18" customHeight="1">
      <c r="A37" s="159">
        <v>21</v>
      </c>
      <c r="B37" s="160" t="s">
        <v>132</v>
      </c>
      <c r="C37" s="159" t="s">
        <v>142</v>
      </c>
      <c r="D37" s="161">
        <v>0</v>
      </c>
      <c r="E37" s="162">
        <v>0</v>
      </c>
      <c r="F37" s="161">
        <v>0</v>
      </c>
      <c r="G37" s="161">
        <v>0</v>
      </c>
      <c r="H37" s="163">
        <v>0</v>
      </c>
      <c r="I37" s="163"/>
      <c r="J37" s="161">
        <v>0</v>
      </c>
      <c r="K37" s="164">
        <v>0</v>
      </c>
      <c r="L37" s="161">
        <v>0</v>
      </c>
      <c r="M37" s="161">
        <v>0</v>
      </c>
      <c r="N37" s="164">
        <v>0</v>
      </c>
      <c r="O37" s="163" t="s">
        <v>117</v>
      </c>
    </row>
    <row r="38" spans="1:15" s="21" customFormat="1" ht="18" customHeight="1">
      <c r="A38" s="159">
        <v>22</v>
      </c>
      <c r="B38" s="160" t="s">
        <v>132</v>
      </c>
      <c r="C38" s="159" t="s">
        <v>143</v>
      </c>
      <c r="D38" s="161">
        <v>0</v>
      </c>
      <c r="E38" s="162">
        <v>0</v>
      </c>
      <c r="F38" s="161">
        <v>0</v>
      </c>
      <c r="G38" s="161">
        <v>0</v>
      </c>
      <c r="H38" s="163">
        <v>0</v>
      </c>
      <c r="I38" s="163"/>
      <c r="J38" s="161">
        <v>0</v>
      </c>
      <c r="K38" s="164">
        <v>0</v>
      </c>
      <c r="L38" s="161">
        <v>0</v>
      </c>
      <c r="M38" s="161">
        <v>0</v>
      </c>
      <c r="N38" s="164">
        <v>0</v>
      </c>
      <c r="O38" s="163" t="s">
        <v>117</v>
      </c>
    </row>
    <row r="39" spans="1:15" s="21" customFormat="1" ht="18" customHeight="1">
      <c r="A39" s="159">
        <v>23</v>
      </c>
      <c r="B39" s="160" t="s">
        <v>132</v>
      </c>
      <c r="C39" s="159" t="s">
        <v>144</v>
      </c>
      <c r="D39" s="161">
        <v>0</v>
      </c>
      <c r="E39" s="162">
        <v>0</v>
      </c>
      <c r="F39" s="161">
        <v>0</v>
      </c>
      <c r="G39" s="161">
        <v>0</v>
      </c>
      <c r="H39" s="163">
        <v>0</v>
      </c>
      <c r="I39" s="163"/>
      <c r="J39" s="161">
        <v>0</v>
      </c>
      <c r="K39" s="164">
        <v>0</v>
      </c>
      <c r="L39" s="161">
        <v>0</v>
      </c>
      <c r="M39" s="161">
        <v>0</v>
      </c>
      <c r="N39" s="164">
        <v>0</v>
      </c>
      <c r="O39" s="163" t="s">
        <v>117</v>
      </c>
    </row>
    <row r="40" spans="1:15" s="21" customFormat="1" ht="18" customHeight="1">
      <c r="A40" s="159">
        <v>24</v>
      </c>
      <c r="B40" s="160" t="s">
        <v>132</v>
      </c>
      <c r="C40" s="159" t="s">
        <v>145</v>
      </c>
      <c r="D40" s="161">
        <v>0</v>
      </c>
      <c r="E40" s="162">
        <v>0</v>
      </c>
      <c r="F40" s="161">
        <v>0</v>
      </c>
      <c r="G40" s="161">
        <v>0</v>
      </c>
      <c r="H40" s="163">
        <v>0</v>
      </c>
      <c r="I40" s="163"/>
      <c r="J40" s="161">
        <v>0</v>
      </c>
      <c r="K40" s="164">
        <v>0</v>
      </c>
      <c r="L40" s="161">
        <v>0</v>
      </c>
      <c r="M40" s="161">
        <v>0</v>
      </c>
      <c r="N40" s="164">
        <v>0</v>
      </c>
      <c r="O40" s="163" t="s">
        <v>117</v>
      </c>
    </row>
    <row r="41" spans="1:15" s="21" customFormat="1" ht="18" customHeight="1">
      <c r="A41" s="159">
        <v>25</v>
      </c>
      <c r="B41" s="160" t="s">
        <v>115</v>
      </c>
      <c r="C41" s="159" t="s">
        <v>146</v>
      </c>
      <c r="D41" s="161">
        <v>0</v>
      </c>
      <c r="E41" s="162">
        <v>0</v>
      </c>
      <c r="F41" s="161">
        <v>0</v>
      </c>
      <c r="G41" s="161">
        <v>0</v>
      </c>
      <c r="H41" s="163">
        <v>0</v>
      </c>
      <c r="I41" s="163"/>
      <c r="J41" s="161">
        <v>0</v>
      </c>
      <c r="K41" s="164">
        <v>0</v>
      </c>
      <c r="L41" s="161">
        <v>0</v>
      </c>
      <c r="M41" s="161">
        <v>0</v>
      </c>
      <c r="N41" s="164">
        <v>0</v>
      </c>
      <c r="O41" s="163" t="s">
        <v>117</v>
      </c>
    </row>
    <row r="42" spans="1:15" s="21" customFormat="1" ht="18" customHeight="1">
      <c r="A42" s="159">
        <v>26</v>
      </c>
      <c r="B42" s="160" t="s">
        <v>147</v>
      </c>
      <c r="C42" s="159" t="s">
        <v>148</v>
      </c>
      <c r="D42" s="161">
        <v>0</v>
      </c>
      <c r="E42" s="162">
        <v>0</v>
      </c>
      <c r="F42" s="161">
        <v>0</v>
      </c>
      <c r="G42" s="161">
        <v>0</v>
      </c>
      <c r="H42" s="163">
        <v>0</v>
      </c>
      <c r="I42" s="163"/>
      <c r="J42" s="161">
        <v>0</v>
      </c>
      <c r="K42" s="164">
        <v>0</v>
      </c>
      <c r="L42" s="161">
        <v>0</v>
      </c>
      <c r="M42" s="161">
        <v>0</v>
      </c>
      <c r="N42" s="164">
        <v>0</v>
      </c>
      <c r="O42" s="163" t="s">
        <v>117</v>
      </c>
    </row>
    <row r="43" spans="1:15" s="21" customFormat="1" ht="18" customHeight="1">
      <c r="A43" s="159">
        <v>27</v>
      </c>
      <c r="B43" s="160" t="s">
        <v>128</v>
      </c>
      <c r="C43" s="159" t="s">
        <v>149</v>
      </c>
      <c r="D43" s="161">
        <v>0</v>
      </c>
      <c r="E43" s="162">
        <v>0</v>
      </c>
      <c r="F43" s="161">
        <v>0</v>
      </c>
      <c r="G43" s="161">
        <v>0</v>
      </c>
      <c r="H43" s="163">
        <v>0</v>
      </c>
      <c r="I43" s="163"/>
      <c r="J43" s="161">
        <v>0</v>
      </c>
      <c r="K43" s="164">
        <v>0</v>
      </c>
      <c r="L43" s="161">
        <v>0</v>
      </c>
      <c r="M43" s="161">
        <v>0</v>
      </c>
      <c r="N43" s="164">
        <v>0</v>
      </c>
      <c r="O43" s="163" t="s">
        <v>117</v>
      </c>
    </row>
    <row r="44" spans="1:15" s="21" customFormat="1" ht="18" customHeight="1">
      <c r="A44" s="159">
        <v>28</v>
      </c>
      <c r="B44" s="160" t="s">
        <v>128</v>
      </c>
      <c r="C44" s="159" t="s">
        <v>150</v>
      </c>
      <c r="D44" s="161">
        <v>0</v>
      </c>
      <c r="E44" s="162">
        <v>0</v>
      </c>
      <c r="F44" s="161">
        <v>0</v>
      </c>
      <c r="G44" s="161">
        <v>0</v>
      </c>
      <c r="H44" s="163">
        <v>0</v>
      </c>
      <c r="I44" s="163"/>
      <c r="J44" s="161">
        <v>0</v>
      </c>
      <c r="K44" s="164">
        <v>0</v>
      </c>
      <c r="L44" s="161">
        <v>0</v>
      </c>
      <c r="M44" s="161">
        <v>0</v>
      </c>
      <c r="N44" s="164">
        <v>0</v>
      </c>
      <c r="O44" s="163" t="s">
        <v>117</v>
      </c>
    </row>
    <row r="45" spans="1:15" s="21" customFormat="1" ht="18" customHeight="1">
      <c r="A45" s="159">
        <v>29</v>
      </c>
      <c r="B45" s="160" t="s">
        <v>128</v>
      </c>
      <c r="C45" s="159" t="s">
        <v>151</v>
      </c>
      <c r="D45" s="161">
        <v>0</v>
      </c>
      <c r="E45" s="162">
        <v>0</v>
      </c>
      <c r="F45" s="161">
        <v>0</v>
      </c>
      <c r="G45" s="161">
        <v>0</v>
      </c>
      <c r="H45" s="163">
        <v>0</v>
      </c>
      <c r="I45" s="163"/>
      <c r="J45" s="161">
        <v>0</v>
      </c>
      <c r="K45" s="164">
        <v>0</v>
      </c>
      <c r="L45" s="161">
        <v>0</v>
      </c>
      <c r="M45" s="161">
        <v>0</v>
      </c>
      <c r="N45" s="164">
        <v>0</v>
      </c>
      <c r="O45" s="163" t="s">
        <v>117</v>
      </c>
    </row>
    <row r="46" spans="1:15" s="21" customFormat="1" ht="18" customHeight="1">
      <c r="A46" s="159">
        <v>30</v>
      </c>
      <c r="B46" s="160" t="s">
        <v>128</v>
      </c>
      <c r="C46" s="159" t="s">
        <v>152</v>
      </c>
      <c r="D46" s="161">
        <v>0</v>
      </c>
      <c r="E46" s="162">
        <v>0</v>
      </c>
      <c r="F46" s="161">
        <v>0</v>
      </c>
      <c r="G46" s="161">
        <v>0</v>
      </c>
      <c r="H46" s="163">
        <v>0</v>
      </c>
      <c r="I46" s="163"/>
      <c r="J46" s="161">
        <v>0</v>
      </c>
      <c r="K46" s="164">
        <v>0</v>
      </c>
      <c r="L46" s="161">
        <v>0</v>
      </c>
      <c r="M46" s="161">
        <v>0</v>
      </c>
      <c r="N46" s="164">
        <v>0</v>
      </c>
      <c r="O46" s="163" t="s">
        <v>117</v>
      </c>
    </row>
    <row r="47" spans="1:15" s="21" customFormat="1" ht="18" customHeight="1">
      <c r="A47" s="159">
        <v>31</v>
      </c>
      <c r="B47" s="160" t="s">
        <v>128</v>
      </c>
      <c r="C47" s="159" t="s">
        <v>153</v>
      </c>
      <c r="D47" s="161">
        <v>0</v>
      </c>
      <c r="E47" s="162">
        <v>0</v>
      </c>
      <c r="F47" s="161">
        <v>0</v>
      </c>
      <c r="G47" s="161">
        <v>0</v>
      </c>
      <c r="H47" s="163">
        <v>0</v>
      </c>
      <c r="I47" s="163"/>
      <c r="J47" s="161">
        <v>0</v>
      </c>
      <c r="K47" s="164">
        <v>0</v>
      </c>
      <c r="L47" s="161">
        <v>0</v>
      </c>
      <c r="M47" s="161">
        <v>0</v>
      </c>
      <c r="N47" s="164">
        <v>0</v>
      </c>
      <c r="O47" s="163" t="s">
        <v>117</v>
      </c>
    </row>
    <row r="48" spans="1:15" s="21" customFormat="1" ht="18" customHeight="1">
      <c r="A48" s="159">
        <v>32</v>
      </c>
      <c r="B48" s="160" t="s">
        <v>132</v>
      </c>
      <c r="C48" s="159" t="s">
        <v>154</v>
      </c>
      <c r="D48" s="161">
        <v>0</v>
      </c>
      <c r="E48" s="162">
        <v>0</v>
      </c>
      <c r="F48" s="161">
        <v>0</v>
      </c>
      <c r="G48" s="161">
        <v>0</v>
      </c>
      <c r="H48" s="163">
        <v>0</v>
      </c>
      <c r="I48" s="163"/>
      <c r="J48" s="161">
        <v>0</v>
      </c>
      <c r="K48" s="164">
        <v>0</v>
      </c>
      <c r="L48" s="161">
        <v>0</v>
      </c>
      <c r="M48" s="161">
        <v>0</v>
      </c>
      <c r="N48" s="164">
        <v>0</v>
      </c>
      <c r="O48" s="163" t="s">
        <v>117</v>
      </c>
    </row>
    <row r="49" spans="1:15" s="21" customFormat="1" ht="18" customHeight="1">
      <c r="A49" s="159">
        <v>33</v>
      </c>
      <c r="B49" s="160" t="s">
        <v>132</v>
      </c>
      <c r="C49" s="159" t="s">
        <v>155</v>
      </c>
      <c r="D49" s="161">
        <v>0</v>
      </c>
      <c r="E49" s="162">
        <v>0</v>
      </c>
      <c r="F49" s="161">
        <v>0</v>
      </c>
      <c r="G49" s="161">
        <v>0</v>
      </c>
      <c r="H49" s="163">
        <v>0</v>
      </c>
      <c r="I49" s="163"/>
      <c r="J49" s="161">
        <v>0</v>
      </c>
      <c r="K49" s="164">
        <v>0</v>
      </c>
      <c r="L49" s="161">
        <v>0</v>
      </c>
      <c r="M49" s="161">
        <v>0</v>
      </c>
      <c r="N49" s="164">
        <v>0</v>
      </c>
      <c r="O49" s="163" t="s">
        <v>117</v>
      </c>
    </row>
    <row r="50" spans="1:15" s="21" customFormat="1" ht="18" customHeight="1">
      <c r="A50" s="159">
        <v>34</v>
      </c>
      <c r="B50" s="160" t="s">
        <v>132</v>
      </c>
      <c r="C50" s="159" t="s">
        <v>156</v>
      </c>
      <c r="D50" s="161">
        <v>0</v>
      </c>
      <c r="E50" s="162">
        <v>0</v>
      </c>
      <c r="F50" s="161">
        <v>0</v>
      </c>
      <c r="G50" s="161">
        <v>0</v>
      </c>
      <c r="H50" s="163">
        <v>0</v>
      </c>
      <c r="I50" s="163"/>
      <c r="J50" s="161">
        <v>0</v>
      </c>
      <c r="K50" s="164">
        <v>0</v>
      </c>
      <c r="L50" s="161">
        <v>0</v>
      </c>
      <c r="M50" s="161">
        <v>0</v>
      </c>
      <c r="N50" s="164">
        <v>0</v>
      </c>
      <c r="O50" s="163" t="s">
        <v>117</v>
      </c>
    </row>
    <row r="51" spans="1:15" s="21" customFormat="1" ht="18" customHeight="1">
      <c r="A51" s="159">
        <v>35</v>
      </c>
      <c r="B51" s="160" t="s">
        <v>132</v>
      </c>
      <c r="C51" s="159" t="s">
        <v>157</v>
      </c>
      <c r="D51" s="161">
        <v>0</v>
      </c>
      <c r="E51" s="162">
        <v>0</v>
      </c>
      <c r="F51" s="161">
        <v>0</v>
      </c>
      <c r="G51" s="161">
        <v>0</v>
      </c>
      <c r="H51" s="163">
        <v>0</v>
      </c>
      <c r="I51" s="163"/>
      <c r="J51" s="161">
        <v>0</v>
      </c>
      <c r="K51" s="164">
        <v>0</v>
      </c>
      <c r="L51" s="161">
        <v>0</v>
      </c>
      <c r="M51" s="161">
        <v>0</v>
      </c>
      <c r="N51" s="164">
        <v>0</v>
      </c>
      <c r="O51" s="163" t="s">
        <v>117</v>
      </c>
    </row>
    <row r="52" spans="1:15" s="21" customFormat="1" ht="18" customHeight="1">
      <c r="A52" s="159">
        <v>36</v>
      </c>
      <c r="B52" s="160" t="s">
        <v>132</v>
      </c>
      <c r="C52" s="159" t="s">
        <v>158</v>
      </c>
      <c r="D52" s="161">
        <v>0</v>
      </c>
      <c r="E52" s="162">
        <v>0</v>
      </c>
      <c r="F52" s="161">
        <v>0</v>
      </c>
      <c r="G52" s="161">
        <v>0</v>
      </c>
      <c r="H52" s="163">
        <v>0</v>
      </c>
      <c r="I52" s="163"/>
      <c r="J52" s="161">
        <v>0</v>
      </c>
      <c r="K52" s="164">
        <v>0</v>
      </c>
      <c r="L52" s="161">
        <v>0</v>
      </c>
      <c r="M52" s="161">
        <v>0</v>
      </c>
      <c r="N52" s="164">
        <v>0</v>
      </c>
      <c r="O52" s="163" t="s">
        <v>117</v>
      </c>
    </row>
    <row r="53" spans="1:15" s="21" customFormat="1" ht="18" customHeight="1">
      <c r="A53" s="159">
        <v>37</v>
      </c>
      <c r="B53" s="160" t="s">
        <v>132</v>
      </c>
      <c r="C53" s="159" t="s">
        <v>159</v>
      </c>
      <c r="D53" s="161">
        <v>0</v>
      </c>
      <c r="E53" s="162">
        <v>0</v>
      </c>
      <c r="F53" s="161">
        <v>0</v>
      </c>
      <c r="G53" s="161">
        <v>0</v>
      </c>
      <c r="H53" s="163">
        <v>0</v>
      </c>
      <c r="I53" s="163"/>
      <c r="J53" s="161">
        <v>0</v>
      </c>
      <c r="K53" s="164">
        <v>0</v>
      </c>
      <c r="L53" s="161">
        <v>0</v>
      </c>
      <c r="M53" s="161">
        <v>0</v>
      </c>
      <c r="N53" s="164">
        <v>0</v>
      </c>
      <c r="O53" s="163" t="s">
        <v>117</v>
      </c>
    </row>
    <row r="54" spans="1:15" s="21" customFormat="1" ht="18" customHeight="1">
      <c r="A54" s="159">
        <v>38</v>
      </c>
      <c r="B54" s="160" t="s">
        <v>118</v>
      </c>
      <c r="C54" s="159" t="s">
        <v>160</v>
      </c>
      <c r="D54" s="161">
        <v>0</v>
      </c>
      <c r="E54" s="162">
        <v>0</v>
      </c>
      <c r="F54" s="161">
        <v>0</v>
      </c>
      <c r="G54" s="161">
        <v>0</v>
      </c>
      <c r="H54" s="163">
        <v>0</v>
      </c>
      <c r="I54" s="163"/>
      <c r="J54" s="161">
        <v>0</v>
      </c>
      <c r="K54" s="164">
        <v>0</v>
      </c>
      <c r="L54" s="161">
        <v>0</v>
      </c>
      <c r="M54" s="161">
        <v>0</v>
      </c>
      <c r="N54" s="164">
        <v>0</v>
      </c>
      <c r="O54" s="163" t="s">
        <v>117</v>
      </c>
    </row>
    <row r="55" spans="1:15" s="21" customFormat="1" ht="18" customHeight="1">
      <c r="A55" s="159">
        <v>39</v>
      </c>
      <c r="B55" s="160" t="s">
        <v>128</v>
      </c>
      <c r="C55" s="159" t="s">
        <v>161</v>
      </c>
      <c r="D55" s="161">
        <v>0</v>
      </c>
      <c r="E55" s="162">
        <v>0</v>
      </c>
      <c r="F55" s="161">
        <v>0</v>
      </c>
      <c r="G55" s="161">
        <v>0</v>
      </c>
      <c r="H55" s="163">
        <v>0</v>
      </c>
      <c r="I55" s="163"/>
      <c r="J55" s="161">
        <v>0</v>
      </c>
      <c r="K55" s="164">
        <v>0</v>
      </c>
      <c r="L55" s="161">
        <v>0</v>
      </c>
      <c r="M55" s="161">
        <v>0</v>
      </c>
      <c r="N55" s="164">
        <v>0</v>
      </c>
      <c r="O55" s="163" t="s">
        <v>117</v>
      </c>
    </row>
    <row r="56" spans="1:15" s="21" customFormat="1" ht="18" customHeight="1">
      <c r="A56" s="159">
        <v>40</v>
      </c>
      <c r="B56" s="160" t="s">
        <v>128</v>
      </c>
      <c r="C56" s="159" t="s">
        <v>162</v>
      </c>
      <c r="D56" s="161">
        <v>0</v>
      </c>
      <c r="E56" s="162">
        <v>0</v>
      </c>
      <c r="F56" s="161">
        <v>0</v>
      </c>
      <c r="G56" s="161">
        <v>0</v>
      </c>
      <c r="H56" s="163">
        <v>0</v>
      </c>
      <c r="I56" s="163"/>
      <c r="J56" s="161">
        <v>0</v>
      </c>
      <c r="K56" s="164">
        <v>0</v>
      </c>
      <c r="L56" s="161">
        <v>0</v>
      </c>
      <c r="M56" s="161">
        <v>0</v>
      </c>
      <c r="N56" s="164">
        <v>0</v>
      </c>
      <c r="O56" s="163" t="s">
        <v>117</v>
      </c>
    </row>
    <row r="57" spans="1:15" s="21" customFormat="1" ht="18" customHeight="1">
      <c r="A57" s="159">
        <v>41</v>
      </c>
      <c r="B57" s="160" t="s">
        <v>128</v>
      </c>
      <c r="C57" s="159" t="s">
        <v>163</v>
      </c>
      <c r="D57" s="161">
        <v>0</v>
      </c>
      <c r="E57" s="162">
        <v>0</v>
      </c>
      <c r="F57" s="161">
        <v>0</v>
      </c>
      <c r="G57" s="161">
        <v>0</v>
      </c>
      <c r="H57" s="163">
        <v>0</v>
      </c>
      <c r="I57" s="163"/>
      <c r="J57" s="161">
        <v>0</v>
      </c>
      <c r="K57" s="164">
        <v>0</v>
      </c>
      <c r="L57" s="161">
        <v>0</v>
      </c>
      <c r="M57" s="161">
        <v>0</v>
      </c>
      <c r="N57" s="164">
        <v>0</v>
      </c>
      <c r="O57" s="163" t="s">
        <v>117</v>
      </c>
    </row>
    <row r="58" spans="1:15" s="21" customFormat="1" ht="18" customHeight="1">
      <c r="A58" s="159">
        <v>42</v>
      </c>
      <c r="B58" s="160" t="s">
        <v>128</v>
      </c>
      <c r="C58" s="159" t="s">
        <v>164</v>
      </c>
      <c r="D58" s="161">
        <v>0</v>
      </c>
      <c r="E58" s="162">
        <v>0</v>
      </c>
      <c r="F58" s="161">
        <v>0</v>
      </c>
      <c r="G58" s="161">
        <v>0</v>
      </c>
      <c r="H58" s="163">
        <v>0</v>
      </c>
      <c r="I58" s="163"/>
      <c r="J58" s="161">
        <v>0</v>
      </c>
      <c r="K58" s="164">
        <v>0</v>
      </c>
      <c r="L58" s="161">
        <v>0</v>
      </c>
      <c r="M58" s="161">
        <v>0</v>
      </c>
      <c r="N58" s="164">
        <v>0</v>
      </c>
      <c r="O58" s="163" t="s">
        <v>117</v>
      </c>
    </row>
    <row r="59" spans="1:15" s="21" customFormat="1" ht="18" customHeight="1">
      <c r="A59" s="159">
        <v>43</v>
      </c>
      <c r="B59" s="160" t="s">
        <v>128</v>
      </c>
      <c r="C59" s="159" t="s">
        <v>165</v>
      </c>
      <c r="D59" s="161">
        <v>0</v>
      </c>
      <c r="E59" s="162">
        <v>0</v>
      </c>
      <c r="F59" s="161">
        <v>0</v>
      </c>
      <c r="G59" s="161">
        <v>0</v>
      </c>
      <c r="H59" s="163">
        <v>0</v>
      </c>
      <c r="I59" s="163"/>
      <c r="J59" s="161">
        <v>0</v>
      </c>
      <c r="K59" s="164">
        <v>0</v>
      </c>
      <c r="L59" s="161">
        <v>0</v>
      </c>
      <c r="M59" s="161">
        <v>0</v>
      </c>
      <c r="N59" s="164">
        <v>0</v>
      </c>
      <c r="O59" s="163" t="s">
        <v>117</v>
      </c>
    </row>
    <row r="60" spans="1:15" s="21" customFormat="1" ht="18" customHeight="1">
      <c r="A60" s="159">
        <v>44</v>
      </c>
      <c r="B60" s="160" t="s">
        <v>132</v>
      </c>
      <c r="C60" s="159" t="s">
        <v>166</v>
      </c>
      <c r="D60" s="161">
        <v>0</v>
      </c>
      <c r="E60" s="162">
        <v>0</v>
      </c>
      <c r="F60" s="161">
        <v>0</v>
      </c>
      <c r="G60" s="161">
        <v>0</v>
      </c>
      <c r="H60" s="163">
        <v>0</v>
      </c>
      <c r="I60" s="163"/>
      <c r="J60" s="161">
        <v>0</v>
      </c>
      <c r="K60" s="164">
        <v>0</v>
      </c>
      <c r="L60" s="161">
        <v>0</v>
      </c>
      <c r="M60" s="161">
        <v>0</v>
      </c>
      <c r="N60" s="164">
        <v>0</v>
      </c>
      <c r="O60" s="163" t="s">
        <v>117</v>
      </c>
    </row>
    <row r="61" spans="1:15" s="21" customFormat="1" ht="18" customHeight="1">
      <c r="A61" s="159">
        <v>45</v>
      </c>
      <c r="B61" s="160" t="s">
        <v>132</v>
      </c>
      <c r="C61" s="159" t="s">
        <v>167</v>
      </c>
      <c r="D61" s="161">
        <v>0</v>
      </c>
      <c r="E61" s="162">
        <v>0</v>
      </c>
      <c r="F61" s="161">
        <v>0</v>
      </c>
      <c r="G61" s="161">
        <v>0</v>
      </c>
      <c r="H61" s="163">
        <v>0</v>
      </c>
      <c r="I61" s="163"/>
      <c r="J61" s="161">
        <v>0</v>
      </c>
      <c r="K61" s="164">
        <v>0</v>
      </c>
      <c r="L61" s="161">
        <v>0</v>
      </c>
      <c r="M61" s="161">
        <v>0</v>
      </c>
      <c r="N61" s="164">
        <v>0</v>
      </c>
      <c r="O61" s="163" t="s">
        <v>117</v>
      </c>
    </row>
    <row r="62" spans="1:15" s="21" customFormat="1" ht="18" customHeight="1">
      <c r="A62" s="159">
        <v>46</v>
      </c>
      <c r="B62" s="160" t="s">
        <v>132</v>
      </c>
      <c r="C62" s="159" t="s">
        <v>168</v>
      </c>
      <c r="D62" s="161">
        <v>0</v>
      </c>
      <c r="E62" s="162">
        <v>0</v>
      </c>
      <c r="F62" s="161">
        <v>0</v>
      </c>
      <c r="G62" s="161">
        <v>0</v>
      </c>
      <c r="H62" s="163">
        <v>0</v>
      </c>
      <c r="I62" s="163"/>
      <c r="J62" s="161">
        <v>0</v>
      </c>
      <c r="K62" s="164">
        <v>0</v>
      </c>
      <c r="L62" s="161">
        <v>0</v>
      </c>
      <c r="M62" s="161">
        <v>0</v>
      </c>
      <c r="N62" s="164">
        <v>0</v>
      </c>
      <c r="O62" s="163" t="s">
        <v>117</v>
      </c>
    </row>
    <row r="63" spans="1:15" s="21" customFormat="1" ht="18" customHeight="1">
      <c r="A63" s="159">
        <v>47</v>
      </c>
      <c r="B63" s="160" t="s">
        <v>132</v>
      </c>
      <c r="C63" s="159" t="s">
        <v>169</v>
      </c>
      <c r="D63" s="161">
        <v>0</v>
      </c>
      <c r="E63" s="162">
        <v>0</v>
      </c>
      <c r="F63" s="161">
        <v>0</v>
      </c>
      <c r="G63" s="161">
        <v>0</v>
      </c>
      <c r="H63" s="163">
        <v>0</v>
      </c>
      <c r="I63" s="163"/>
      <c r="J63" s="161">
        <v>0</v>
      </c>
      <c r="K63" s="164">
        <v>0</v>
      </c>
      <c r="L63" s="161">
        <v>0</v>
      </c>
      <c r="M63" s="161">
        <v>0</v>
      </c>
      <c r="N63" s="164">
        <v>0</v>
      </c>
      <c r="O63" s="163" t="s">
        <v>117</v>
      </c>
    </row>
    <row r="64" spans="1:15" s="21" customFormat="1" ht="18" customHeight="1">
      <c r="A64" s="159">
        <v>48</v>
      </c>
      <c r="B64" s="160" t="s">
        <v>120</v>
      </c>
      <c r="C64" s="159" t="s">
        <v>170</v>
      </c>
      <c r="D64" s="161">
        <v>0</v>
      </c>
      <c r="E64" s="162">
        <v>0</v>
      </c>
      <c r="F64" s="161">
        <v>0</v>
      </c>
      <c r="G64" s="161">
        <v>0</v>
      </c>
      <c r="H64" s="163">
        <v>0</v>
      </c>
      <c r="I64" s="163"/>
      <c r="J64" s="161">
        <v>0</v>
      </c>
      <c r="K64" s="164">
        <v>0</v>
      </c>
      <c r="L64" s="161">
        <v>0</v>
      </c>
      <c r="M64" s="161">
        <v>0</v>
      </c>
      <c r="N64" s="164">
        <v>0</v>
      </c>
      <c r="O64" s="163" t="s">
        <v>117</v>
      </c>
    </row>
    <row r="65" spans="1:15" s="21" customFormat="1" ht="18" customHeight="1">
      <c r="A65" s="159">
        <v>49</v>
      </c>
      <c r="B65" s="160" t="s">
        <v>128</v>
      </c>
      <c r="C65" s="159" t="s">
        <v>171</v>
      </c>
      <c r="D65" s="161">
        <v>0</v>
      </c>
      <c r="E65" s="162">
        <v>0</v>
      </c>
      <c r="F65" s="161">
        <v>0</v>
      </c>
      <c r="G65" s="161">
        <v>0</v>
      </c>
      <c r="H65" s="163">
        <v>0</v>
      </c>
      <c r="I65" s="163"/>
      <c r="J65" s="161">
        <v>0</v>
      </c>
      <c r="K65" s="164">
        <v>0</v>
      </c>
      <c r="L65" s="161">
        <v>0</v>
      </c>
      <c r="M65" s="161">
        <v>0</v>
      </c>
      <c r="N65" s="164">
        <v>0</v>
      </c>
      <c r="O65" s="163" t="s">
        <v>117</v>
      </c>
    </row>
    <row r="66" spans="1:15" s="21" customFormat="1" ht="18" customHeight="1">
      <c r="A66" s="159">
        <v>50</v>
      </c>
      <c r="B66" s="160" t="s">
        <v>128</v>
      </c>
      <c r="C66" s="159" t="s">
        <v>172</v>
      </c>
      <c r="D66" s="161">
        <v>0</v>
      </c>
      <c r="E66" s="162">
        <v>0</v>
      </c>
      <c r="F66" s="161">
        <v>0</v>
      </c>
      <c r="G66" s="161">
        <v>0</v>
      </c>
      <c r="H66" s="163">
        <v>0</v>
      </c>
      <c r="I66" s="163"/>
      <c r="J66" s="161">
        <v>0</v>
      </c>
      <c r="K66" s="164">
        <v>0</v>
      </c>
      <c r="L66" s="161">
        <v>0</v>
      </c>
      <c r="M66" s="161">
        <v>0</v>
      </c>
      <c r="N66" s="164">
        <v>0</v>
      </c>
      <c r="O66" s="163" t="s">
        <v>117</v>
      </c>
    </row>
    <row r="67" spans="1:15" s="21" customFormat="1" ht="18" customHeight="1">
      <c r="A67" s="159">
        <v>51</v>
      </c>
      <c r="B67" s="160" t="s">
        <v>128</v>
      </c>
      <c r="C67" s="159" t="s">
        <v>173</v>
      </c>
      <c r="D67" s="161">
        <v>0</v>
      </c>
      <c r="E67" s="162">
        <v>0</v>
      </c>
      <c r="F67" s="161">
        <v>0</v>
      </c>
      <c r="G67" s="161">
        <v>0</v>
      </c>
      <c r="H67" s="163">
        <v>0</v>
      </c>
      <c r="I67" s="163"/>
      <c r="J67" s="161">
        <v>0</v>
      </c>
      <c r="K67" s="164">
        <v>0</v>
      </c>
      <c r="L67" s="161">
        <v>0</v>
      </c>
      <c r="M67" s="161">
        <v>0</v>
      </c>
      <c r="N67" s="164">
        <v>0</v>
      </c>
      <c r="O67" s="163" t="s">
        <v>117</v>
      </c>
    </row>
    <row r="68" spans="1:15" s="21" customFormat="1" ht="18" customHeight="1">
      <c r="A68" s="159">
        <v>52</v>
      </c>
      <c r="B68" s="160" t="s">
        <v>128</v>
      </c>
      <c r="C68" s="159" t="s">
        <v>174</v>
      </c>
      <c r="D68" s="161">
        <v>0</v>
      </c>
      <c r="E68" s="162">
        <v>0</v>
      </c>
      <c r="F68" s="161">
        <v>0</v>
      </c>
      <c r="G68" s="161">
        <v>0</v>
      </c>
      <c r="H68" s="163">
        <v>0</v>
      </c>
      <c r="I68" s="163"/>
      <c r="J68" s="161">
        <v>0</v>
      </c>
      <c r="K68" s="164">
        <v>0</v>
      </c>
      <c r="L68" s="161">
        <v>0</v>
      </c>
      <c r="M68" s="161">
        <v>0</v>
      </c>
      <c r="N68" s="164">
        <v>0</v>
      </c>
      <c r="O68" s="163" t="s">
        <v>117</v>
      </c>
    </row>
    <row r="69" spans="1:15" s="21" customFormat="1" ht="18" customHeight="1">
      <c r="A69" s="159">
        <v>53</v>
      </c>
      <c r="B69" s="160" t="s">
        <v>128</v>
      </c>
      <c r="C69" s="159" t="s">
        <v>175</v>
      </c>
      <c r="D69" s="161">
        <v>0</v>
      </c>
      <c r="E69" s="162">
        <v>0</v>
      </c>
      <c r="F69" s="161">
        <v>0</v>
      </c>
      <c r="G69" s="161">
        <v>0</v>
      </c>
      <c r="H69" s="163">
        <v>0</v>
      </c>
      <c r="I69" s="163"/>
      <c r="J69" s="161">
        <v>0</v>
      </c>
      <c r="K69" s="164">
        <v>0</v>
      </c>
      <c r="L69" s="161">
        <v>0</v>
      </c>
      <c r="M69" s="161">
        <v>0</v>
      </c>
      <c r="N69" s="164">
        <v>0</v>
      </c>
      <c r="O69" s="163" t="s">
        <v>117</v>
      </c>
    </row>
    <row r="70" spans="1:15" s="21" customFormat="1" ht="18" customHeight="1">
      <c r="A70" s="159">
        <v>54</v>
      </c>
      <c r="B70" s="160" t="s">
        <v>128</v>
      </c>
      <c r="C70" s="159" t="s">
        <v>176</v>
      </c>
      <c r="D70" s="161">
        <v>0</v>
      </c>
      <c r="E70" s="162">
        <v>0</v>
      </c>
      <c r="F70" s="161">
        <v>0</v>
      </c>
      <c r="G70" s="161">
        <v>0</v>
      </c>
      <c r="H70" s="163">
        <v>0</v>
      </c>
      <c r="I70" s="163"/>
      <c r="J70" s="161">
        <v>0</v>
      </c>
      <c r="K70" s="164">
        <v>0</v>
      </c>
      <c r="L70" s="161">
        <v>0</v>
      </c>
      <c r="M70" s="161">
        <v>0</v>
      </c>
      <c r="N70" s="164">
        <v>0</v>
      </c>
      <c r="O70" s="163" t="s">
        <v>117</v>
      </c>
    </row>
    <row r="71" spans="1:15" s="21" customFormat="1" ht="18" customHeight="1">
      <c r="A71" s="159">
        <v>55</v>
      </c>
      <c r="B71" s="160" t="s">
        <v>128</v>
      </c>
      <c r="C71" s="159" t="s">
        <v>177</v>
      </c>
      <c r="D71" s="161">
        <v>0</v>
      </c>
      <c r="E71" s="162">
        <v>0</v>
      </c>
      <c r="F71" s="161">
        <v>0</v>
      </c>
      <c r="G71" s="161">
        <v>0</v>
      </c>
      <c r="H71" s="163">
        <v>0</v>
      </c>
      <c r="I71" s="163"/>
      <c r="J71" s="161">
        <v>0</v>
      </c>
      <c r="K71" s="164">
        <v>0</v>
      </c>
      <c r="L71" s="161">
        <v>0</v>
      </c>
      <c r="M71" s="161">
        <v>0</v>
      </c>
      <c r="N71" s="164">
        <v>0</v>
      </c>
      <c r="O71" s="163" t="s">
        <v>117</v>
      </c>
    </row>
    <row r="72" spans="1:15" s="21" customFormat="1" ht="18" customHeight="1">
      <c r="A72" s="159">
        <v>57</v>
      </c>
      <c r="B72" s="160" t="s">
        <v>128</v>
      </c>
      <c r="C72" s="159" t="s">
        <v>178</v>
      </c>
      <c r="D72" s="161">
        <v>0</v>
      </c>
      <c r="E72" s="162">
        <v>0</v>
      </c>
      <c r="F72" s="161">
        <v>0</v>
      </c>
      <c r="G72" s="161">
        <v>0</v>
      </c>
      <c r="H72" s="163">
        <v>0</v>
      </c>
      <c r="I72" s="163"/>
      <c r="J72" s="161">
        <v>0</v>
      </c>
      <c r="K72" s="164">
        <v>0</v>
      </c>
      <c r="L72" s="161">
        <v>0</v>
      </c>
      <c r="M72" s="161">
        <v>0</v>
      </c>
      <c r="N72" s="164">
        <v>0</v>
      </c>
      <c r="O72" s="163" t="s">
        <v>117</v>
      </c>
    </row>
    <row r="73" spans="1:15" s="21" customFormat="1" ht="18" customHeight="1">
      <c r="A73" s="159">
        <v>58</v>
      </c>
      <c r="B73" s="160" t="s">
        <v>132</v>
      </c>
      <c r="C73" s="159" t="s">
        <v>179</v>
      </c>
      <c r="D73" s="161">
        <v>0</v>
      </c>
      <c r="E73" s="162">
        <v>0</v>
      </c>
      <c r="F73" s="161">
        <v>0</v>
      </c>
      <c r="G73" s="161">
        <v>0</v>
      </c>
      <c r="H73" s="163">
        <v>0</v>
      </c>
      <c r="I73" s="163"/>
      <c r="J73" s="161">
        <v>0</v>
      </c>
      <c r="K73" s="164">
        <v>0</v>
      </c>
      <c r="L73" s="161">
        <v>0</v>
      </c>
      <c r="M73" s="161">
        <v>0</v>
      </c>
      <c r="N73" s="164">
        <v>0</v>
      </c>
      <c r="O73" s="163" t="s">
        <v>117</v>
      </c>
    </row>
    <row r="74" spans="1:15" s="21" customFormat="1" ht="18" customHeight="1">
      <c r="A74" s="159">
        <v>59</v>
      </c>
      <c r="B74" s="160" t="s">
        <v>132</v>
      </c>
      <c r="C74" s="159" t="s">
        <v>180</v>
      </c>
      <c r="D74" s="161">
        <v>0</v>
      </c>
      <c r="E74" s="162">
        <v>0</v>
      </c>
      <c r="F74" s="161">
        <v>0</v>
      </c>
      <c r="G74" s="161">
        <v>0</v>
      </c>
      <c r="H74" s="163">
        <v>0</v>
      </c>
      <c r="I74" s="163"/>
      <c r="J74" s="161">
        <v>0</v>
      </c>
      <c r="K74" s="164">
        <v>0</v>
      </c>
      <c r="L74" s="161">
        <v>0</v>
      </c>
      <c r="M74" s="161">
        <v>0</v>
      </c>
      <c r="N74" s="164">
        <v>0</v>
      </c>
      <c r="O74" s="163" t="s">
        <v>117</v>
      </c>
    </row>
    <row r="75" spans="1:15" s="21" customFormat="1" ht="18" customHeight="1">
      <c r="A75" s="159">
        <v>60</v>
      </c>
      <c r="B75" s="160" t="s">
        <v>181</v>
      </c>
      <c r="C75" s="159" t="s">
        <v>182</v>
      </c>
      <c r="D75" s="161">
        <v>0</v>
      </c>
      <c r="E75" s="162">
        <v>0</v>
      </c>
      <c r="F75" s="161">
        <v>0</v>
      </c>
      <c r="G75" s="161">
        <v>0</v>
      </c>
      <c r="H75" s="163">
        <v>0</v>
      </c>
      <c r="I75" s="163"/>
      <c r="J75" s="161">
        <v>0</v>
      </c>
      <c r="K75" s="164">
        <v>0</v>
      </c>
      <c r="L75" s="161">
        <v>0</v>
      </c>
      <c r="M75" s="161">
        <v>0</v>
      </c>
      <c r="N75" s="164">
        <v>0</v>
      </c>
      <c r="O75" s="163" t="s">
        <v>117</v>
      </c>
    </row>
    <row r="76" spans="1:15" s="21" customFormat="1" ht="18" customHeight="1">
      <c r="A76" s="159">
        <v>61</v>
      </c>
      <c r="B76" s="160" t="s">
        <v>118</v>
      </c>
      <c r="C76" s="159" t="s">
        <v>183</v>
      </c>
      <c r="D76" s="161">
        <v>0</v>
      </c>
      <c r="E76" s="162">
        <v>0</v>
      </c>
      <c r="F76" s="161">
        <v>0</v>
      </c>
      <c r="G76" s="161">
        <v>0</v>
      </c>
      <c r="H76" s="163">
        <v>0</v>
      </c>
      <c r="I76" s="163"/>
      <c r="J76" s="161">
        <v>0</v>
      </c>
      <c r="K76" s="164">
        <v>0</v>
      </c>
      <c r="L76" s="161">
        <v>0</v>
      </c>
      <c r="M76" s="161">
        <v>0</v>
      </c>
      <c r="N76" s="164">
        <v>0</v>
      </c>
      <c r="O76" s="163" t="s">
        <v>117</v>
      </c>
    </row>
    <row r="77" spans="1:15" s="21" customFormat="1" ht="18" customHeight="1">
      <c r="A77" s="159">
        <v>62</v>
      </c>
      <c r="B77" s="160" t="s">
        <v>184</v>
      </c>
      <c r="C77" s="159" t="s">
        <v>185</v>
      </c>
      <c r="D77" s="161">
        <v>1891.9008799999999</v>
      </c>
      <c r="E77" s="162">
        <v>1093.79404</v>
      </c>
      <c r="F77" s="161">
        <v>0</v>
      </c>
      <c r="G77" s="161">
        <v>17.011620000000001</v>
      </c>
      <c r="H77" s="163">
        <v>781.09521999999993</v>
      </c>
      <c r="I77" s="163"/>
      <c r="J77" s="161">
        <v>4298.6681892532597</v>
      </c>
      <c r="K77" s="164">
        <v>780.04402514444826</v>
      </c>
      <c r="L77" s="161">
        <v>0</v>
      </c>
      <c r="M77" s="161">
        <v>14.790472699999999</v>
      </c>
      <c r="N77" s="164">
        <v>3503.8336914088113</v>
      </c>
      <c r="O77" s="163">
        <v>348.57958436985592</v>
      </c>
    </row>
    <row r="78" spans="1:15" s="21" customFormat="1" ht="18" customHeight="1">
      <c r="A78" s="159">
        <v>63</v>
      </c>
      <c r="B78" s="160" t="s">
        <v>186</v>
      </c>
      <c r="C78" s="159" t="s">
        <v>187</v>
      </c>
      <c r="D78" s="161">
        <v>2570.7488400000002</v>
      </c>
      <c r="E78" s="162">
        <v>559.40343799999994</v>
      </c>
      <c r="F78" s="161">
        <v>0</v>
      </c>
      <c r="G78" s="161">
        <v>505.54250000000002</v>
      </c>
      <c r="H78" s="163">
        <v>1505.8029020000004</v>
      </c>
      <c r="I78" s="163"/>
      <c r="J78" s="161">
        <v>2563.651996587229</v>
      </c>
      <c r="K78" s="164">
        <v>570.14451875999998</v>
      </c>
      <c r="L78" s="161">
        <v>0</v>
      </c>
      <c r="M78" s="161">
        <v>287.79557565000005</v>
      </c>
      <c r="N78" s="164">
        <v>1705.7119021772289</v>
      </c>
      <c r="O78" s="163">
        <v>13.275907485083897</v>
      </c>
    </row>
    <row r="79" spans="1:15" s="21" customFormat="1" ht="18" customHeight="1">
      <c r="A79" s="159">
        <v>64</v>
      </c>
      <c r="B79" s="160" t="s">
        <v>128</v>
      </c>
      <c r="C79" s="159" t="s">
        <v>188</v>
      </c>
      <c r="D79" s="161">
        <v>0</v>
      </c>
      <c r="E79" s="162">
        <v>0</v>
      </c>
      <c r="F79" s="161">
        <v>0</v>
      </c>
      <c r="G79" s="161">
        <v>0</v>
      </c>
      <c r="H79" s="163">
        <v>0</v>
      </c>
      <c r="I79" s="163"/>
      <c r="J79" s="161">
        <v>0</v>
      </c>
      <c r="K79" s="164">
        <v>0</v>
      </c>
      <c r="L79" s="161">
        <v>0</v>
      </c>
      <c r="M79" s="161">
        <v>0</v>
      </c>
      <c r="N79" s="164">
        <v>0</v>
      </c>
      <c r="O79" s="163" t="s">
        <v>117</v>
      </c>
    </row>
    <row r="80" spans="1:15" s="21" customFormat="1" ht="18" customHeight="1">
      <c r="A80" s="159">
        <v>65</v>
      </c>
      <c r="B80" s="160" t="s">
        <v>128</v>
      </c>
      <c r="C80" s="159" t="s">
        <v>189</v>
      </c>
      <c r="D80" s="161">
        <v>0</v>
      </c>
      <c r="E80" s="162">
        <v>0</v>
      </c>
      <c r="F80" s="161">
        <v>0</v>
      </c>
      <c r="G80" s="161">
        <v>0</v>
      </c>
      <c r="H80" s="163">
        <v>0</v>
      </c>
      <c r="I80" s="163"/>
      <c r="J80" s="161">
        <v>0</v>
      </c>
      <c r="K80" s="164">
        <v>0</v>
      </c>
      <c r="L80" s="161">
        <v>0</v>
      </c>
      <c r="M80" s="161">
        <v>0</v>
      </c>
      <c r="N80" s="164">
        <v>0</v>
      </c>
      <c r="O80" s="163" t="s">
        <v>117</v>
      </c>
    </row>
    <row r="81" spans="1:15" s="21" customFormat="1" ht="18" customHeight="1">
      <c r="A81" s="159">
        <v>66</v>
      </c>
      <c r="B81" s="160" t="s">
        <v>128</v>
      </c>
      <c r="C81" s="159" t="s">
        <v>190</v>
      </c>
      <c r="D81" s="161">
        <v>0</v>
      </c>
      <c r="E81" s="162">
        <v>0</v>
      </c>
      <c r="F81" s="161">
        <v>0</v>
      </c>
      <c r="G81" s="161">
        <v>0</v>
      </c>
      <c r="H81" s="163">
        <v>0</v>
      </c>
      <c r="I81" s="163"/>
      <c r="J81" s="161">
        <v>0</v>
      </c>
      <c r="K81" s="164">
        <v>0</v>
      </c>
      <c r="L81" s="161">
        <v>0</v>
      </c>
      <c r="M81" s="161">
        <v>0</v>
      </c>
      <c r="N81" s="164">
        <v>0</v>
      </c>
      <c r="O81" s="163" t="s">
        <v>117</v>
      </c>
    </row>
    <row r="82" spans="1:15" s="21" customFormat="1" ht="18" customHeight="1">
      <c r="A82" s="159">
        <v>67</v>
      </c>
      <c r="B82" s="160" t="s">
        <v>128</v>
      </c>
      <c r="C82" s="159" t="s">
        <v>191</v>
      </c>
      <c r="D82" s="161">
        <v>0</v>
      </c>
      <c r="E82" s="162">
        <v>0</v>
      </c>
      <c r="F82" s="161">
        <v>0</v>
      </c>
      <c r="G82" s="161">
        <v>0</v>
      </c>
      <c r="H82" s="163">
        <v>0</v>
      </c>
      <c r="I82" s="163"/>
      <c r="J82" s="161">
        <v>0</v>
      </c>
      <c r="K82" s="164">
        <v>0</v>
      </c>
      <c r="L82" s="161">
        <v>0</v>
      </c>
      <c r="M82" s="161">
        <v>0</v>
      </c>
      <c r="N82" s="164">
        <v>0</v>
      </c>
      <c r="O82" s="163" t="s">
        <v>117</v>
      </c>
    </row>
    <row r="83" spans="1:15" s="21" customFormat="1" ht="18" customHeight="1">
      <c r="A83" s="159">
        <v>68</v>
      </c>
      <c r="B83" s="160" t="s">
        <v>128</v>
      </c>
      <c r="C83" s="159" t="s">
        <v>192</v>
      </c>
      <c r="D83" s="161">
        <v>638.88421999999991</v>
      </c>
      <c r="E83" s="162">
        <v>132.40186</v>
      </c>
      <c r="F83" s="161">
        <v>0</v>
      </c>
      <c r="G83" s="161">
        <v>20.15484</v>
      </c>
      <c r="H83" s="163">
        <v>486.32751999999994</v>
      </c>
      <c r="I83" s="163"/>
      <c r="J83" s="161">
        <v>126.30896141504113</v>
      </c>
      <c r="K83" s="164">
        <v>98.106947103336935</v>
      </c>
      <c r="L83" s="161">
        <v>0</v>
      </c>
      <c r="M83" s="161">
        <v>11.652182680000001</v>
      </c>
      <c r="N83" s="164">
        <v>16.549831631704187</v>
      </c>
      <c r="O83" s="163">
        <v>-96.596978178059061</v>
      </c>
    </row>
    <row r="84" spans="1:15" s="21" customFormat="1" ht="18" customHeight="1">
      <c r="A84" s="159">
        <v>69</v>
      </c>
      <c r="B84" s="160" t="s">
        <v>128</v>
      </c>
      <c r="C84" s="159" t="s">
        <v>193</v>
      </c>
      <c r="D84" s="161">
        <v>0</v>
      </c>
      <c r="E84" s="162">
        <v>0</v>
      </c>
      <c r="F84" s="161">
        <v>0</v>
      </c>
      <c r="G84" s="161">
        <v>0</v>
      </c>
      <c r="H84" s="163">
        <v>0</v>
      </c>
      <c r="I84" s="163"/>
      <c r="J84" s="161">
        <v>0</v>
      </c>
      <c r="K84" s="164">
        <v>0</v>
      </c>
      <c r="L84" s="161">
        <v>0</v>
      </c>
      <c r="M84" s="161">
        <v>0</v>
      </c>
      <c r="N84" s="164">
        <v>0</v>
      </c>
      <c r="O84" s="163" t="s">
        <v>117</v>
      </c>
    </row>
    <row r="85" spans="1:15" s="21" customFormat="1" ht="18" customHeight="1">
      <c r="A85" s="159">
        <v>70</v>
      </c>
      <c r="B85" s="160" t="s">
        <v>128</v>
      </c>
      <c r="C85" s="159" t="s">
        <v>194</v>
      </c>
      <c r="D85" s="161">
        <v>0</v>
      </c>
      <c r="E85" s="162">
        <v>0</v>
      </c>
      <c r="F85" s="161">
        <v>0</v>
      </c>
      <c r="G85" s="161">
        <v>0</v>
      </c>
      <c r="H85" s="163">
        <v>0</v>
      </c>
      <c r="I85" s="163"/>
      <c r="J85" s="161">
        <v>0</v>
      </c>
      <c r="K85" s="164">
        <v>0</v>
      </c>
      <c r="L85" s="161">
        <v>0</v>
      </c>
      <c r="M85" s="161">
        <v>0</v>
      </c>
      <c r="N85" s="164">
        <v>0</v>
      </c>
      <c r="O85" s="163" t="s">
        <v>117</v>
      </c>
    </row>
    <row r="86" spans="1:15" s="21" customFormat="1" ht="18" customHeight="1">
      <c r="A86" s="159">
        <v>71</v>
      </c>
      <c r="B86" s="160" t="s">
        <v>195</v>
      </c>
      <c r="C86" s="159" t="s">
        <v>196</v>
      </c>
      <c r="D86" s="161">
        <v>0</v>
      </c>
      <c r="E86" s="162">
        <v>0</v>
      </c>
      <c r="F86" s="161">
        <v>0</v>
      </c>
      <c r="G86" s="161">
        <v>0</v>
      </c>
      <c r="H86" s="163">
        <v>0</v>
      </c>
      <c r="I86" s="163"/>
      <c r="J86" s="161">
        <v>0</v>
      </c>
      <c r="K86" s="164">
        <v>0</v>
      </c>
      <c r="L86" s="161">
        <v>0</v>
      </c>
      <c r="M86" s="161">
        <v>0</v>
      </c>
      <c r="N86" s="164">
        <v>0</v>
      </c>
      <c r="O86" s="163" t="s">
        <v>117</v>
      </c>
    </row>
    <row r="87" spans="1:15" s="21" customFormat="1" ht="18" customHeight="1">
      <c r="A87" s="159">
        <v>72</v>
      </c>
      <c r="B87" s="160" t="s">
        <v>197</v>
      </c>
      <c r="C87" s="159" t="s">
        <v>198</v>
      </c>
      <c r="D87" s="161">
        <v>0</v>
      </c>
      <c r="E87" s="162">
        <v>0</v>
      </c>
      <c r="F87" s="161">
        <v>0</v>
      </c>
      <c r="G87" s="161">
        <v>0</v>
      </c>
      <c r="H87" s="163">
        <v>0</v>
      </c>
      <c r="I87" s="163"/>
      <c r="J87" s="161">
        <v>0</v>
      </c>
      <c r="K87" s="164">
        <v>0</v>
      </c>
      <c r="L87" s="161">
        <v>0</v>
      </c>
      <c r="M87" s="161">
        <v>0</v>
      </c>
      <c r="N87" s="164">
        <v>0</v>
      </c>
      <c r="O87" s="163" t="s">
        <v>117</v>
      </c>
    </row>
    <row r="88" spans="1:15" s="21" customFormat="1" ht="18" customHeight="1">
      <c r="A88" s="159">
        <v>73</v>
      </c>
      <c r="B88" s="160" t="s">
        <v>197</v>
      </c>
      <c r="C88" s="159" t="s">
        <v>199</v>
      </c>
      <c r="D88" s="161">
        <v>0</v>
      </c>
      <c r="E88" s="162">
        <v>0</v>
      </c>
      <c r="F88" s="161">
        <v>0</v>
      </c>
      <c r="G88" s="161">
        <v>0</v>
      </c>
      <c r="H88" s="163">
        <v>0</v>
      </c>
      <c r="I88" s="163"/>
      <c r="J88" s="161">
        <v>0</v>
      </c>
      <c r="K88" s="164">
        <v>0</v>
      </c>
      <c r="L88" s="161">
        <v>0</v>
      </c>
      <c r="M88" s="161">
        <v>0</v>
      </c>
      <c r="N88" s="164">
        <v>0</v>
      </c>
      <c r="O88" s="163" t="s">
        <v>117</v>
      </c>
    </row>
    <row r="89" spans="1:15" s="21" customFormat="1" ht="18" customHeight="1">
      <c r="A89" s="159">
        <v>74</v>
      </c>
      <c r="B89" s="160" t="s">
        <v>197</v>
      </c>
      <c r="C89" s="159" t="s">
        <v>200</v>
      </c>
      <c r="D89" s="161">
        <v>0</v>
      </c>
      <c r="E89" s="162">
        <v>0</v>
      </c>
      <c r="F89" s="161">
        <v>0</v>
      </c>
      <c r="G89" s="161">
        <v>0</v>
      </c>
      <c r="H89" s="163">
        <v>0</v>
      </c>
      <c r="I89" s="163"/>
      <c r="J89" s="161">
        <v>0</v>
      </c>
      <c r="K89" s="164">
        <v>0</v>
      </c>
      <c r="L89" s="161">
        <v>0</v>
      </c>
      <c r="M89" s="161">
        <v>0</v>
      </c>
      <c r="N89" s="164">
        <v>0</v>
      </c>
      <c r="O89" s="163" t="s">
        <v>117</v>
      </c>
    </row>
    <row r="90" spans="1:15" s="21" customFormat="1" ht="18" customHeight="1">
      <c r="A90" s="159">
        <v>75</v>
      </c>
      <c r="B90" s="160" t="s">
        <v>197</v>
      </c>
      <c r="C90" s="159" t="s">
        <v>201</v>
      </c>
      <c r="D90" s="161">
        <v>0</v>
      </c>
      <c r="E90" s="162">
        <v>0</v>
      </c>
      <c r="F90" s="161">
        <v>0</v>
      </c>
      <c r="G90" s="161">
        <v>0</v>
      </c>
      <c r="H90" s="163">
        <v>0</v>
      </c>
      <c r="I90" s="163"/>
      <c r="J90" s="161">
        <v>0</v>
      </c>
      <c r="K90" s="164">
        <v>0</v>
      </c>
      <c r="L90" s="161">
        <v>0</v>
      </c>
      <c r="M90" s="161">
        <v>0</v>
      </c>
      <c r="N90" s="164">
        <v>0</v>
      </c>
      <c r="O90" s="163" t="s">
        <v>117</v>
      </c>
    </row>
    <row r="91" spans="1:15" s="21" customFormat="1" ht="18" customHeight="1">
      <c r="A91" s="159">
        <v>76</v>
      </c>
      <c r="B91" s="160" t="s">
        <v>197</v>
      </c>
      <c r="C91" s="159" t="s">
        <v>202</v>
      </c>
      <c r="D91" s="161">
        <v>0</v>
      </c>
      <c r="E91" s="162">
        <v>0</v>
      </c>
      <c r="F91" s="161">
        <v>0</v>
      </c>
      <c r="G91" s="161">
        <v>0</v>
      </c>
      <c r="H91" s="163">
        <v>0</v>
      </c>
      <c r="I91" s="163"/>
      <c r="J91" s="161">
        <v>0</v>
      </c>
      <c r="K91" s="164">
        <v>0</v>
      </c>
      <c r="L91" s="161">
        <v>0</v>
      </c>
      <c r="M91" s="161">
        <v>0</v>
      </c>
      <c r="N91" s="164">
        <v>0</v>
      </c>
      <c r="O91" s="163" t="s">
        <v>117</v>
      </c>
    </row>
    <row r="92" spans="1:15" s="21" customFormat="1" ht="18" customHeight="1">
      <c r="A92" s="159">
        <v>77</v>
      </c>
      <c r="B92" s="160" t="s">
        <v>197</v>
      </c>
      <c r="C92" s="159" t="s">
        <v>203</v>
      </c>
      <c r="D92" s="161">
        <v>0</v>
      </c>
      <c r="E92" s="162">
        <v>0</v>
      </c>
      <c r="F92" s="161">
        <v>0</v>
      </c>
      <c r="G92" s="161">
        <v>0</v>
      </c>
      <c r="H92" s="163">
        <v>0</v>
      </c>
      <c r="I92" s="163"/>
      <c r="J92" s="161">
        <v>0</v>
      </c>
      <c r="K92" s="164">
        <v>0</v>
      </c>
      <c r="L92" s="161">
        <v>0</v>
      </c>
      <c r="M92" s="161">
        <v>0</v>
      </c>
      <c r="N92" s="164">
        <v>0</v>
      </c>
      <c r="O92" s="163" t="s">
        <v>117</v>
      </c>
    </row>
    <row r="93" spans="1:15" s="21" customFormat="1" ht="18" customHeight="1">
      <c r="A93" s="159">
        <v>78</v>
      </c>
      <c r="B93" s="160" t="s">
        <v>197</v>
      </c>
      <c r="C93" s="159" t="s">
        <v>204</v>
      </c>
      <c r="D93" s="161">
        <v>0</v>
      </c>
      <c r="E93" s="162">
        <v>0</v>
      </c>
      <c r="F93" s="161">
        <v>0</v>
      </c>
      <c r="G93" s="161">
        <v>0</v>
      </c>
      <c r="H93" s="163">
        <v>0</v>
      </c>
      <c r="I93" s="163"/>
      <c r="J93" s="161">
        <v>0</v>
      </c>
      <c r="K93" s="164">
        <v>0</v>
      </c>
      <c r="L93" s="161">
        <v>0</v>
      </c>
      <c r="M93" s="161">
        <v>0</v>
      </c>
      <c r="N93" s="164">
        <v>0</v>
      </c>
      <c r="O93" s="163" t="s">
        <v>117</v>
      </c>
    </row>
    <row r="94" spans="1:15" s="21" customFormat="1" ht="18" customHeight="1">
      <c r="A94" s="159">
        <v>79</v>
      </c>
      <c r="B94" s="160" t="s">
        <v>205</v>
      </c>
      <c r="C94" s="159" t="s">
        <v>206</v>
      </c>
      <c r="D94" s="161">
        <v>0</v>
      </c>
      <c r="E94" s="162">
        <v>0</v>
      </c>
      <c r="F94" s="161">
        <v>0</v>
      </c>
      <c r="G94" s="161">
        <v>0</v>
      </c>
      <c r="H94" s="163">
        <v>0</v>
      </c>
      <c r="I94" s="163"/>
      <c r="J94" s="161">
        <v>0</v>
      </c>
      <c r="K94" s="164">
        <v>0</v>
      </c>
      <c r="L94" s="161">
        <v>0</v>
      </c>
      <c r="M94" s="161">
        <v>0</v>
      </c>
      <c r="N94" s="164">
        <v>0</v>
      </c>
      <c r="O94" s="163" t="s">
        <v>117</v>
      </c>
    </row>
    <row r="95" spans="1:15" s="21" customFormat="1" ht="18" customHeight="1">
      <c r="A95" s="159">
        <v>80</v>
      </c>
      <c r="B95" s="160" t="s">
        <v>197</v>
      </c>
      <c r="C95" s="159" t="s">
        <v>207</v>
      </c>
      <c r="D95" s="161">
        <v>0</v>
      </c>
      <c r="E95" s="162">
        <v>0</v>
      </c>
      <c r="F95" s="161">
        <v>0</v>
      </c>
      <c r="G95" s="161">
        <v>0</v>
      </c>
      <c r="H95" s="163">
        <v>0</v>
      </c>
      <c r="I95" s="163"/>
      <c r="J95" s="161">
        <v>0</v>
      </c>
      <c r="K95" s="164">
        <v>0</v>
      </c>
      <c r="L95" s="161">
        <v>0</v>
      </c>
      <c r="M95" s="161">
        <v>0</v>
      </c>
      <c r="N95" s="164">
        <v>0</v>
      </c>
      <c r="O95" s="163" t="s">
        <v>117</v>
      </c>
    </row>
    <row r="96" spans="1:15" s="21" customFormat="1" ht="18" customHeight="1">
      <c r="A96" s="159">
        <v>82</v>
      </c>
      <c r="B96" s="160" t="s">
        <v>205</v>
      </c>
      <c r="C96" s="159" t="s">
        <v>208</v>
      </c>
      <c r="D96" s="161">
        <v>0</v>
      </c>
      <c r="E96" s="162">
        <v>0</v>
      </c>
      <c r="F96" s="161">
        <v>0</v>
      </c>
      <c r="G96" s="161">
        <v>0</v>
      </c>
      <c r="H96" s="163">
        <v>0</v>
      </c>
      <c r="I96" s="163"/>
      <c r="J96" s="161">
        <v>0</v>
      </c>
      <c r="K96" s="164">
        <v>0</v>
      </c>
      <c r="L96" s="161">
        <v>0</v>
      </c>
      <c r="M96" s="161">
        <v>0</v>
      </c>
      <c r="N96" s="164">
        <v>0</v>
      </c>
      <c r="O96" s="163" t="s">
        <v>117</v>
      </c>
    </row>
    <row r="97" spans="1:15" s="21" customFormat="1" ht="18" customHeight="1">
      <c r="A97" s="159">
        <v>83</v>
      </c>
      <c r="B97" s="160" t="s">
        <v>197</v>
      </c>
      <c r="C97" s="159" t="s">
        <v>209</v>
      </c>
      <c r="D97" s="161">
        <v>0</v>
      </c>
      <c r="E97" s="162">
        <v>0</v>
      </c>
      <c r="F97" s="161">
        <v>0</v>
      </c>
      <c r="G97" s="161">
        <v>0</v>
      </c>
      <c r="H97" s="163">
        <v>0</v>
      </c>
      <c r="I97" s="163"/>
      <c r="J97" s="161">
        <v>0</v>
      </c>
      <c r="K97" s="164">
        <v>0</v>
      </c>
      <c r="L97" s="161">
        <v>0</v>
      </c>
      <c r="M97" s="161">
        <v>0</v>
      </c>
      <c r="N97" s="164">
        <v>0</v>
      </c>
      <c r="O97" s="163" t="s">
        <v>117</v>
      </c>
    </row>
    <row r="98" spans="1:15" s="21" customFormat="1" ht="18" customHeight="1">
      <c r="A98" s="159">
        <v>84</v>
      </c>
      <c r="B98" s="160" t="s">
        <v>205</v>
      </c>
      <c r="C98" s="159" t="s">
        <v>210</v>
      </c>
      <c r="D98" s="161">
        <v>0</v>
      </c>
      <c r="E98" s="162">
        <v>0</v>
      </c>
      <c r="F98" s="161">
        <v>0</v>
      </c>
      <c r="G98" s="161">
        <v>0</v>
      </c>
      <c r="H98" s="163">
        <v>0</v>
      </c>
      <c r="I98" s="163"/>
      <c r="J98" s="161">
        <v>0</v>
      </c>
      <c r="K98" s="164">
        <v>0</v>
      </c>
      <c r="L98" s="161">
        <v>0</v>
      </c>
      <c r="M98" s="161">
        <v>0</v>
      </c>
      <c r="N98" s="164">
        <v>0</v>
      </c>
      <c r="O98" s="163" t="s">
        <v>117</v>
      </c>
    </row>
    <row r="99" spans="1:15" s="21" customFormat="1" ht="18" customHeight="1">
      <c r="A99" s="159">
        <v>87</v>
      </c>
      <c r="B99" s="160" t="s">
        <v>197</v>
      </c>
      <c r="C99" s="159" t="s">
        <v>211</v>
      </c>
      <c r="D99" s="161">
        <v>0</v>
      </c>
      <c r="E99" s="162">
        <v>0</v>
      </c>
      <c r="F99" s="161">
        <v>0</v>
      </c>
      <c r="G99" s="161">
        <v>0</v>
      </c>
      <c r="H99" s="163">
        <v>0</v>
      </c>
      <c r="I99" s="163"/>
      <c r="J99" s="161">
        <v>0</v>
      </c>
      <c r="K99" s="164">
        <v>0</v>
      </c>
      <c r="L99" s="161">
        <v>0</v>
      </c>
      <c r="M99" s="161">
        <v>0</v>
      </c>
      <c r="N99" s="164">
        <v>0</v>
      </c>
      <c r="O99" s="163" t="s">
        <v>117</v>
      </c>
    </row>
    <row r="100" spans="1:15" s="21" customFormat="1" ht="18" customHeight="1">
      <c r="A100" s="159">
        <v>90</v>
      </c>
      <c r="B100" s="160" t="s">
        <v>197</v>
      </c>
      <c r="C100" s="159" t="s">
        <v>212</v>
      </c>
      <c r="D100" s="161">
        <v>0</v>
      </c>
      <c r="E100" s="162">
        <v>0</v>
      </c>
      <c r="F100" s="161">
        <v>0</v>
      </c>
      <c r="G100" s="161">
        <v>0</v>
      </c>
      <c r="H100" s="163">
        <v>0</v>
      </c>
      <c r="I100" s="163"/>
      <c r="J100" s="161">
        <v>0</v>
      </c>
      <c r="K100" s="164">
        <v>0</v>
      </c>
      <c r="L100" s="161">
        <v>0</v>
      </c>
      <c r="M100" s="161">
        <v>0</v>
      </c>
      <c r="N100" s="164">
        <v>0</v>
      </c>
      <c r="O100" s="163" t="s">
        <v>117</v>
      </c>
    </row>
    <row r="101" spans="1:15" s="21" customFormat="1" ht="18" customHeight="1">
      <c r="A101" s="159">
        <v>91</v>
      </c>
      <c r="B101" s="160" t="s">
        <v>197</v>
      </c>
      <c r="C101" s="159" t="s">
        <v>213</v>
      </c>
      <c r="D101" s="161">
        <v>0</v>
      </c>
      <c r="E101" s="162">
        <v>0</v>
      </c>
      <c r="F101" s="161">
        <v>0</v>
      </c>
      <c r="G101" s="161">
        <v>0</v>
      </c>
      <c r="H101" s="163">
        <v>0</v>
      </c>
      <c r="I101" s="163"/>
      <c r="J101" s="161">
        <v>0</v>
      </c>
      <c r="K101" s="164">
        <v>0</v>
      </c>
      <c r="L101" s="161">
        <v>0</v>
      </c>
      <c r="M101" s="161">
        <v>0</v>
      </c>
      <c r="N101" s="164">
        <v>0</v>
      </c>
      <c r="O101" s="163" t="s">
        <v>117</v>
      </c>
    </row>
    <row r="102" spans="1:15" s="21" customFormat="1" ht="18" customHeight="1">
      <c r="A102" s="159">
        <v>92</v>
      </c>
      <c r="B102" s="160" t="s">
        <v>197</v>
      </c>
      <c r="C102" s="159" t="s">
        <v>214</v>
      </c>
      <c r="D102" s="161">
        <v>0</v>
      </c>
      <c r="E102" s="162">
        <v>0</v>
      </c>
      <c r="F102" s="161">
        <v>0</v>
      </c>
      <c r="G102" s="161">
        <v>0</v>
      </c>
      <c r="H102" s="163">
        <v>0</v>
      </c>
      <c r="I102" s="163"/>
      <c r="J102" s="161">
        <v>0</v>
      </c>
      <c r="K102" s="164">
        <v>0</v>
      </c>
      <c r="L102" s="161">
        <v>0</v>
      </c>
      <c r="M102" s="161">
        <v>0</v>
      </c>
      <c r="N102" s="164">
        <v>0</v>
      </c>
      <c r="O102" s="163" t="s">
        <v>117</v>
      </c>
    </row>
    <row r="103" spans="1:15" s="21" customFormat="1" ht="18" customHeight="1">
      <c r="A103" s="159">
        <v>93</v>
      </c>
      <c r="B103" s="160" t="s">
        <v>197</v>
      </c>
      <c r="C103" s="159" t="s">
        <v>215</v>
      </c>
      <c r="D103" s="161">
        <v>0</v>
      </c>
      <c r="E103" s="162">
        <v>0</v>
      </c>
      <c r="F103" s="161">
        <v>0</v>
      </c>
      <c r="G103" s="161">
        <v>0</v>
      </c>
      <c r="H103" s="163">
        <v>0</v>
      </c>
      <c r="I103" s="163"/>
      <c r="J103" s="161">
        <v>0</v>
      </c>
      <c r="K103" s="164">
        <v>0</v>
      </c>
      <c r="L103" s="161">
        <v>0</v>
      </c>
      <c r="M103" s="161">
        <v>0</v>
      </c>
      <c r="N103" s="164">
        <v>0</v>
      </c>
      <c r="O103" s="163" t="s">
        <v>117</v>
      </c>
    </row>
    <row r="104" spans="1:15" s="21" customFormat="1" ht="18" customHeight="1">
      <c r="A104" s="159">
        <v>94</v>
      </c>
      <c r="B104" s="160" t="s">
        <v>197</v>
      </c>
      <c r="C104" s="159" t="s">
        <v>216</v>
      </c>
      <c r="D104" s="161">
        <v>0</v>
      </c>
      <c r="E104" s="162">
        <v>0</v>
      </c>
      <c r="F104" s="161">
        <v>0</v>
      </c>
      <c r="G104" s="161">
        <v>0</v>
      </c>
      <c r="H104" s="163">
        <v>0</v>
      </c>
      <c r="I104" s="163"/>
      <c r="J104" s="161">
        <v>0</v>
      </c>
      <c r="K104" s="164">
        <v>0</v>
      </c>
      <c r="L104" s="161">
        <v>0</v>
      </c>
      <c r="M104" s="161">
        <v>0</v>
      </c>
      <c r="N104" s="164">
        <v>0</v>
      </c>
      <c r="O104" s="163" t="s">
        <v>117</v>
      </c>
    </row>
    <row r="105" spans="1:15" s="21" customFormat="1" ht="18" customHeight="1">
      <c r="A105" s="159">
        <v>95</v>
      </c>
      <c r="B105" s="160" t="s">
        <v>132</v>
      </c>
      <c r="C105" s="159" t="s">
        <v>217</v>
      </c>
      <c r="D105" s="161">
        <v>0</v>
      </c>
      <c r="E105" s="162">
        <v>0</v>
      </c>
      <c r="F105" s="161">
        <v>0</v>
      </c>
      <c r="G105" s="161">
        <v>0</v>
      </c>
      <c r="H105" s="163">
        <v>0</v>
      </c>
      <c r="I105" s="163"/>
      <c r="J105" s="161">
        <v>0</v>
      </c>
      <c r="K105" s="164">
        <v>0</v>
      </c>
      <c r="L105" s="161">
        <v>0</v>
      </c>
      <c r="M105" s="161">
        <v>0</v>
      </c>
      <c r="N105" s="164">
        <v>0</v>
      </c>
      <c r="O105" s="163" t="s">
        <v>117</v>
      </c>
    </row>
    <row r="106" spans="1:15" s="21" customFormat="1" ht="18" customHeight="1">
      <c r="A106" s="159">
        <v>98</v>
      </c>
      <c r="B106" s="160" t="s">
        <v>132</v>
      </c>
      <c r="C106" s="159" t="s">
        <v>218</v>
      </c>
      <c r="D106" s="161">
        <v>0</v>
      </c>
      <c r="E106" s="162">
        <v>0</v>
      </c>
      <c r="F106" s="161">
        <v>0</v>
      </c>
      <c r="G106" s="161">
        <v>0</v>
      </c>
      <c r="H106" s="163">
        <v>0</v>
      </c>
      <c r="I106" s="163"/>
      <c r="J106" s="161">
        <v>0</v>
      </c>
      <c r="K106" s="164">
        <v>0</v>
      </c>
      <c r="L106" s="161">
        <v>0</v>
      </c>
      <c r="M106" s="161">
        <v>0</v>
      </c>
      <c r="N106" s="164">
        <v>0</v>
      </c>
      <c r="O106" s="163" t="s">
        <v>117</v>
      </c>
    </row>
    <row r="107" spans="1:15" s="21" customFormat="1" ht="18" customHeight="1">
      <c r="A107" s="159">
        <v>99</v>
      </c>
      <c r="B107" s="160" t="s">
        <v>132</v>
      </c>
      <c r="C107" s="159" t="s">
        <v>219</v>
      </c>
      <c r="D107" s="161">
        <v>0</v>
      </c>
      <c r="E107" s="162">
        <v>0</v>
      </c>
      <c r="F107" s="161">
        <v>0</v>
      </c>
      <c r="G107" s="161">
        <v>0</v>
      </c>
      <c r="H107" s="163">
        <v>0</v>
      </c>
      <c r="I107" s="163"/>
      <c r="J107" s="161">
        <v>0</v>
      </c>
      <c r="K107" s="164">
        <v>0</v>
      </c>
      <c r="L107" s="161">
        <v>0</v>
      </c>
      <c r="M107" s="161">
        <v>0</v>
      </c>
      <c r="N107" s="164">
        <v>0</v>
      </c>
      <c r="O107" s="163" t="s">
        <v>117</v>
      </c>
    </row>
    <row r="108" spans="1:15" s="21" customFormat="1" ht="18" customHeight="1">
      <c r="A108" s="159">
        <v>100</v>
      </c>
      <c r="B108" s="160" t="s">
        <v>220</v>
      </c>
      <c r="C108" s="159" t="s">
        <v>221</v>
      </c>
      <c r="D108" s="161">
        <v>0</v>
      </c>
      <c r="E108" s="162">
        <v>0</v>
      </c>
      <c r="F108" s="161">
        <v>0</v>
      </c>
      <c r="G108" s="161">
        <v>0</v>
      </c>
      <c r="H108" s="163">
        <v>0</v>
      </c>
      <c r="I108" s="163"/>
      <c r="J108" s="161">
        <v>0</v>
      </c>
      <c r="K108" s="164">
        <v>0</v>
      </c>
      <c r="L108" s="161">
        <v>0</v>
      </c>
      <c r="M108" s="161">
        <v>0</v>
      </c>
      <c r="N108" s="164">
        <v>0</v>
      </c>
      <c r="O108" s="163" t="s">
        <v>117</v>
      </c>
    </row>
    <row r="109" spans="1:15" s="21" customFormat="1" ht="18" customHeight="1">
      <c r="A109" s="159">
        <v>101</v>
      </c>
      <c r="B109" s="160" t="s">
        <v>220</v>
      </c>
      <c r="C109" s="159" t="s">
        <v>222</v>
      </c>
      <c r="D109" s="161">
        <v>0</v>
      </c>
      <c r="E109" s="162">
        <v>0</v>
      </c>
      <c r="F109" s="161">
        <v>0</v>
      </c>
      <c r="G109" s="161">
        <v>0</v>
      </c>
      <c r="H109" s="163">
        <v>0</v>
      </c>
      <c r="I109" s="163"/>
      <c r="J109" s="161">
        <v>0</v>
      </c>
      <c r="K109" s="164">
        <v>0</v>
      </c>
      <c r="L109" s="161">
        <v>0</v>
      </c>
      <c r="M109" s="161">
        <v>0</v>
      </c>
      <c r="N109" s="164">
        <v>0</v>
      </c>
      <c r="O109" s="163" t="s">
        <v>117</v>
      </c>
    </row>
    <row r="110" spans="1:15" s="21" customFormat="1" ht="18" customHeight="1">
      <c r="A110" s="159">
        <v>102</v>
      </c>
      <c r="B110" s="160" t="s">
        <v>220</v>
      </c>
      <c r="C110" s="159" t="s">
        <v>223</v>
      </c>
      <c r="D110" s="161">
        <v>0</v>
      </c>
      <c r="E110" s="162">
        <v>0</v>
      </c>
      <c r="F110" s="161">
        <v>0</v>
      </c>
      <c r="G110" s="161">
        <v>0</v>
      </c>
      <c r="H110" s="163">
        <v>0</v>
      </c>
      <c r="I110" s="163"/>
      <c r="J110" s="161">
        <v>0</v>
      </c>
      <c r="K110" s="164">
        <v>0</v>
      </c>
      <c r="L110" s="161">
        <v>0</v>
      </c>
      <c r="M110" s="161">
        <v>0</v>
      </c>
      <c r="N110" s="164">
        <v>0</v>
      </c>
      <c r="O110" s="163" t="s">
        <v>117</v>
      </c>
    </row>
    <row r="111" spans="1:15" s="21" customFormat="1" ht="18" customHeight="1">
      <c r="A111" s="159">
        <v>103</v>
      </c>
      <c r="B111" s="160" t="s">
        <v>220</v>
      </c>
      <c r="C111" s="159" t="s">
        <v>224</v>
      </c>
      <c r="D111" s="161">
        <v>0</v>
      </c>
      <c r="E111" s="162">
        <v>0</v>
      </c>
      <c r="F111" s="161">
        <v>0</v>
      </c>
      <c r="G111" s="161">
        <v>0</v>
      </c>
      <c r="H111" s="163">
        <v>0</v>
      </c>
      <c r="I111" s="163"/>
      <c r="J111" s="161">
        <v>0</v>
      </c>
      <c r="K111" s="164">
        <v>0</v>
      </c>
      <c r="L111" s="161">
        <v>0</v>
      </c>
      <c r="M111" s="161">
        <v>0</v>
      </c>
      <c r="N111" s="164">
        <v>0</v>
      </c>
      <c r="O111" s="163" t="s">
        <v>117</v>
      </c>
    </row>
    <row r="112" spans="1:15" s="21" customFormat="1" ht="18" customHeight="1">
      <c r="A112" s="159">
        <v>104</v>
      </c>
      <c r="B112" s="160" t="s">
        <v>220</v>
      </c>
      <c r="C112" s="159" t="s">
        <v>225</v>
      </c>
      <c r="D112" s="161">
        <v>510.69731999999999</v>
      </c>
      <c r="E112" s="162">
        <v>104.926821</v>
      </c>
      <c r="F112" s="161">
        <v>0</v>
      </c>
      <c r="G112" s="161">
        <v>10.896380000000001</v>
      </c>
      <c r="H112" s="163">
        <v>394.87411899999995</v>
      </c>
      <c r="I112" s="163"/>
      <c r="J112" s="161">
        <v>124.8845319156728</v>
      </c>
      <c r="K112" s="164">
        <v>111.99767301274299</v>
      </c>
      <c r="L112" s="161">
        <v>0</v>
      </c>
      <c r="M112" s="161">
        <v>12.280311279999999</v>
      </c>
      <c r="N112" s="164">
        <v>0.6065476229298028</v>
      </c>
      <c r="O112" s="163">
        <v>-99.846394687890452</v>
      </c>
    </row>
    <row r="113" spans="1:15" s="21" customFormat="1" ht="18" customHeight="1">
      <c r="A113" s="159">
        <v>105</v>
      </c>
      <c r="B113" s="160" t="s">
        <v>220</v>
      </c>
      <c r="C113" s="159" t="s">
        <v>226</v>
      </c>
      <c r="D113" s="161">
        <v>0</v>
      </c>
      <c r="E113" s="162">
        <v>0</v>
      </c>
      <c r="F113" s="161">
        <v>0</v>
      </c>
      <c r="G113" s="161">
        <v>0</v>
      </c>
      <c r="H113" s="163">
        <v>0</v>
      </c>
      <c r="I113" s="163"/>
      <c r="J113" s="161">
        <v>0</v>
      </c>
      <c r="K113" s="164">
        <v>0</v>
      </c>
      <c r="L113" s="161">
        <v>0</v>
      </c>
      <c r="M113" s="161">
        <v>0</v>
      </c>
      <c r="N113" s="164">
        <v>0</v>
      </c>
      <c r="O113" s="163" t="s">
        <v>117</v>
      </c>
    </row>
    <row r="114" spans="1:15" s="21" customFormat="1" ht="18" customHeight="1">
      <c r="A114" s="159">
        <v>106</v>
      </c>
      <c r="B114" s="160" t="s">
        <v>118</v>
      </c>
      <c r="C114" s="159" t="s">
        <v>227</v>
      </c>
      <c r="D114" s="161">
        <v>0</v>
      </c>
      <c r="E114" s="162">
        <v>0</v>
      </c>
      <c r="F114" s="161">
        <v>0</v>
      </c>
      <c r="G114" s="161">
        <v>0</v>
      </c>
      <c r="H114" s="163">
        <v>0</v>
      </c>
      <c r="I114" s="163"/>
      <c r="J114" s="161">
        <v>0</v>
      </c>
      <c r="K114" s="164">
        <v>0</v>
      </c>
      <c r="L114" s="161">
        <v>0</v>
      </c>
      <c r="M114" s="161">
        <v>0</v>
      </c>
      <c r="N114" s="164">
        <v>0</v>
      </c>
      <c r="O114" s="163" t="s">
        <v>117</v>
      </c>
    </row>
    <row r="115" spans="1:15" s="21" customFormat="1" ht="18" customHeight="1">
      <c r="A115" s="159">
        <v>107</v>
      </c>
      <c r="B115" s="160" t="s">
        <v>120</v>
      </c>
      <c r="C115" s="159" t="s">
        <v>228</v>
      </c>
      <c r="D115" s="161">
        <v>0</v>
      </c>
      <c r="E115" s="162">
        <v>0</v>
      </c>
      <c r="F115" s="161">
        <v>0</v>
      </c>
      <c r="G115" s="161">
        <v>0</v>
      </c>
      <c r="H115" s="163">
        <v>0</v>
      </c>
      <c r="I115" s="163"/>
      <c r="J115" s="161">
        <v>0</v>
      </c>
      <c r="K115" s="164">
        <v>0</v>
      </c>
      <c r="L115" s="161">
        <v>0</v>
      </c>
      <c r="M115" s="161">
        <v>0</v>
      </c>
      <c r="N115" s="164">
        <v>0</v>
      </c>
      <c r="O115" s="163" t="s">
        <v>117</v>
      </c>
    </row>
    <row r="116" spans="1:15" s="21" customFormat="1" ht="18" customHeight="1">
      <c r="A116" s="159">
        <v>108</v>
      </c>
      <c r="B116" s="160" t="s">
        <v>128</v>
      </c>
      <c r="C116" s="159" t="s">
        <v>229</v>
      </c>
      <c r="D116" s="161">
        <v>0</v>
      </c>
      <c r="E116" s="162">
        <v>0</v>
      </c>
      <c r="F116" s="161">
        <v>0</v>
      </c>
      <c r="G116" s="161">
        <v>0</v>
      </c>
      <c r="H116" s="163">
        <v>0</v>
      </c>
      <c r="I116" s="163"/>
      <c r="J116" s="161">
        <v>0</v>
      </c>
      <c r="K116" s="164">
        <v>0</v>
      </c>
      <c r="L116" s="161">
        <v>0</v>
      </c>
      <c r="M116" s="161">
        <v>0</v>
      </c>
      <c r="N116" s="164">
        <v>0</v>
      </c>
      <c r="O116" s="163" t="s">
        <v>117</v>
      </c>
    </row>
    <row r="117" spans="1:15" s="21" customFormat="1" ht="18" customHeight="1">
      <c r="A117" s="159">
        <v>110</v>
      </c>
      <c r="B117" s="160" t="s">
        <v>205</v>
      </c>
      <c r="C117" s="159" t="s">
        <v>230</v>
      </c>
      <c r="D117" s="161">
        <v>0</v>
      </c>
      <c r="E117" s="162">
        <v>0</v>
      </c>
      <c r="F117" s="161">
        <v>0</v>
      </c>
      <c r="G117" s="161">
        <v>0</v>
      </c>
      <c r="H117" s="163">
        <v>0</v>
      </c>
      <c r="I117" s="163"/>
      <c r="J117" s="161">
        <v>0</v>
      </c>
      <c r="K117" s="164">
        <v>0</v>
      </c>
      <c r="L117" s="161">
        <v>0</v>
      </c>
      <c r="M117" s="161">
        <v>0</v>
      </c>
      <c r="N117" s="164">
        <v>0</v>
      </c>
      <c r="O117" s="163" t="s">
        <v>117</v>
      </c>
    </row>
    <row r="118" spans="1:15" s="21" customFormat="1" ht="18" customHeight="1">
      <c r="A118" s="159">
        <v>111</v>
      </c>
      <c r="B118" s="160" t="s">
        <v>197</v>
      </c>
      <c r="C118" s="159" t="s">
        <v>231</v>
      </c>
      <c r="D118" s="161">
        <v>0</v>
      </c>
      <c r="E118" s="162">
        <v>0</v>
      </c>
      <c r="F118" s="161">
        <v>0</v>
      </c>
      <c r="G118" s="161">
        <v>0</v>
      </c>
      <c r="H118" s="163">
        <v>0</v>
      </c>
      <c r="I118" s="163"/>
      <c r="J118" s="161">
        <v>0</v>
      </c>
      <c r="K118" s="164">
        <v>0</v>
      </c>
      <c r="L118" s="161">
        <v>0</v>
      </c>
      <c r="M118" s="161">
        <v>0</v>
      </c>
      <c r="N118" s="164">
        <v>0</v>
      </c>
      <c r="O118" s="163" t="s">
        <v>117</v>
      </c>
    </row>
    <row r="119" spans="1:15" s="21" customFormat="1" ht="18" customHeight="1">
      <c r="A119" s="159">
        <v>112</v>
      </c>
      <c r="B119" s="160" t="s">
        <v>197</v>
      </c>
      <c r="C119" s="159" t="s">
        <v>232</v>
      </c>
      <c r="D119" s="161">
        <v>0</v>
      </c>
      <c r="E119" s="162">
        <v>0</v>
      </c>
      <c r="F119" s="161">
        <v>0</v>
      </c>
      <c r="G119" s="161">
        <v>0</v>
      </c>
      <c r="H119" s="163">
        <v>0</v>
      </c>
      <c r="I119" s="163"/>
      <c r="J119" s="161">
        <v>0</v>
      </c>
      <c r="K119" s="164">
        <v>0</v>
      </c>
      <c r="L119" s="161">
        <v>0</v>
      </c>
      <c r="M119" s="161">
        <v>0</v>
      </c>
      <c r="N119" s="164">
        <v>0</v>
      </c>
      <c r="O119" s="163" t="s">
        <v>117</v>
      </c>
    </row>
    <row r="120" spans="1:15" s="21" customFormat="1" ht="18" customHeight="1">
      <c r="A120" s="159">
        <v>113</v>
      </c>
      <c r="B120" s="160" t="s">
        <v>205</v>
      </c>
      <c r="C120" s="159" t="s">
        <v>233</v>
      </c>
      <c r="D120" s="161">
        <v>0</v>
      </c>
      <c r="E120" s="162">
        <v>0</v>
      </c>
      <c r="F120" s="161">
        <v>0</v>
      </c>
      <c r="G120" s="161">
        <v>0</v>
      </c>
      <c r="H120" s="163">
        <v>0</v>
      </c>
      <c r="I120" s="163"/>
      <c r="J120" s="161">
        <v>0</v>
      </c>
      <c r="K120" s="164">
        <v>0</v>
      </c>
      <c r="L120" s="161">
        <v>0</v>
      </c>
      <c r="M120" s="161">
        <v>0</v>
      </c>
      <c r="N120" s="164">
        <v>0</v>
      </c>
      <c r="O120" s="163" t="s">
        <v>117</v>
      </c>
    </row>
    <row r="121" spans="1:15" s="21" customFormat="1" ht="18" customHeight="1">
      <c r="A121" s="159">
        <v>114</v>
      </c>
      <c r="B121" s="160" t="s">
        <v>205</v>
      </c>
      <c r="C121" s="159" t="s">
        <v>234</v>
      </c>
      <c r="D121" s="161">
        <v>0</v>
      </c>
      <c r="E121" s="162">
        <v>0</v>
      </c>
      <c r="F121" s="161">
        <v>0</v>
      </c>
      <c r="G121" s="161">
        <v>0</v>
      </c>
      <c r="H121" s="163">
        <v>0</v>
      </c>
      <c r="I121" s="163"/>
      <c r="J121" s="161">
        <v>0</v>
      </c>
      <c r="K121" s="164">
        <v>0</v>
      </c>
      <c r="L121" s="161">
        <v>0</v>
      </c>
      <c r="M121" s="161">
        <v>0</v>
      </c>
      <c r="N121" s="164">
        <v>0</v>
      </c>
      <c r="O121" s="163" t="s">
        <v>117</v>
      </c>
    </row>
    <row r="122" spans="1:15" s="21" customFormat="1" ht="18" customHeight="1">
      <c r="A122" s="159">
        <v>117</v>
      </c>
      <c r="B122" s="160" t="s">
        <v>205</v>
      </c>
      <c r="C122" s="159" t="s">
        <v>235</v>
      </c>
      <c r="D122" s="161">
        <v>0</v>
      </c>
      <c r="E122" s="162">
        <v>0</v>
      </c>
      <c r="F122" s="161">
        <v>0</v>
      </c>
      <c r="G122" s="161">
        <v>0</v>
      </c>
      <c r="H122" s="163">
        <v>0</v>
      </c>
      <c r="I122" s="163"/>
      <c r="J122" s="161">
        <v>0</v>
      </c>
      <c r="K122" s="164">
        <v>0</v>
      </c>
      <c r="L122" s="161">
        <v>0</v>
      </c>
      <c r="M122" s="161">
        <v>0</v>
      </c>
      <c r="N122" s="164">
        <v>0</v>
      </c>
      <c r="O122" s="163" t="s">
        <v>117</v>
      </c>
    </row>
    <row r="123" spans="1:15" s="21" customFormat="1" ht="18" customHeight="1">
      <c r="A123" s="159">
        <v>118</v>
      </c>
      <c r="B123" s="160" t="s">
        <v>197</v>
      </c>
      <c r="C123" s="159" t="s">
        <v>236</v>
      </c>
      <c r="D123" s="161">
        <v>0</v>
      </c>
      <c r="E123" s="162">
        <v>0</v>
      </c>
      <c r="F123" s="161">
        <v>0</v>
      </c>
      <c r="G123" s="161">
        <v>0</v>
      </c>
      <c r="H123" s="163">
        <v>0</v>
      </c>
      <c r="I123" s="163"/>
      <c r="J123" s="161">
        <v>0</v>
      </c>
      <c r="K123" s="164">
        <v>0</v>
      </c>
      <c r="L123" s="161">
        <v>0</v>
      </c>
      <c r="M123" s="161">
        <v>0</v>
      </c>
      <c r="N123" s="164">
        <v>0</v>
      </c>
      <c r="O123" s="163" t="s">
        <v>117</v>
      </c>
    </row>
    <row r="124" spans="1:15" s="21" customFormat="1" ht="18" customHeight="1">
      <c r="A124" s="159">
        <v>122</v>
      </c>
      <c r="B124" s="160" t="s">
        <v>132</v>
      </c>
      <c r="C124" s="159" t="s">
        <v>237</v>
      </c>
      <c r="D124" s="161">
        <v>0</v>
      </c>
      <c r="E124" s="162">
        <v>0</v>
      </c>
      <c r="F124" s="161">
        <v>0</v>
      </c>
      <c r="G124" s="161">
        <v>0</v>
      </c>
      <c r="H124" s="163">
        <v>0</v>
      </c>
      <c r="I124" s="163"/>
      <c r="J124" s="161">
        <v>0</v>
      </c>
      <c r="K124" s="164">
        <v>0</v>
      </c>
      <c r="L124" s="161">
        <v>0</v>
      </c>
      <c r="M124" s="161">
        <v>0</v>
      </c>
      <c r="N124" s="164">
        <v>0</v>
      </c>
      <c r="O124" s="163" t="s">
        <v>117</v>
      </c>
    </row>
    <row r="125" spans="1:15" s="21" customFormat="1" ht="18" customHeight="1">
      <c r="A125" s="159">
        <v>123</v>
      </c>
      <c r="B125" s="160" t="s">
        <v>238</v>
      </c>
      <c r="C125" s="159" t="s">
        <v>239</v>
      </c>
      <c r="D125" s="161">
        <v>0</v>
      </c>
      <c r="E125" s="162">
        <v>0</v>
      </c>
      <c r="F125" s="161">
        <v>0</v>
      </c>
      <c r="G125" s="161">
        <v>0</v>
      </c>
      <c r="H125" s="163">
        <v>0</v>
      </c>
      <c r="I125" s="163"/>
      <c r="J125" s="161">
        <v>0</v>
      </c>
      <c r="K125" s="164">
        <v>0</v>
      </c>
      <c r="L125" s="161">
        <v>0</v>
      </c>
      <c r="M125" s="161">
        <v>0</v>
      </c>
      <c r="N125" s="164">
        <v>0</v>
      </c>
      <c r="O125" s="163" t="s">
        <v>117</v>
      </c>
    </row>
    <row r="126" spans="1:15" s="21" customFormat="1" ht="18" customHeight="1">
      <c r="A126" s="159">
        <v>124</v>
      </c>
      <c r="B126" s="160" t="s">
        <v>132</v>
      </c>
      <c r="C126" s="159" t="s">
        <v>240</v>
      </c>
      <c r="D126" s="161">
        <v>0</v>
      </c>
      <c r="E126" s="162">
        <v>0</v>
      </c>
      <c r="F126" s="161">
        <v>0</v>
      </c>
      <c r="G126" s="161">
        <v>0</v>
      </c>
      <c r="H126" s="163">
        <v>0</v>
      </c>
      <c r="I126" s="163"/>
      <c r="J126" s="161">
        <v>0</v>
      </c>
      <c r="K126" s="164">
        <v>0</v>
      </c>
      <c r="L126" s="161">
        <v>0</v>
      </c>
      <c r="M126" s="161">
        <v>0</v>
      </c>
      <c r="N126" s="164">
        <v>0</v>
      </c>
      <c r="O126" s="163" t="s">
        <v>117</v>
      </c>
    </row>
    <row r="127" spans="1:15" s="21" customFormat="1" ht="18" customHeight="1">
      <c r="A127" s="159">
        <v>126</v>
      </c>
      <c r="B127" s="160" t="s">
        <v>220</v>
      </c>
      <c r="C127" s="159" t="s">
        <v>241</v>
      </c>
      <c r="D127" s="161">
        <v>0</v>
      </c>
      <c r="E127" s="162">
        <v>0</v>
      </c>
      <c r="F127" s="161">
        <v>0</v>
      </c>
      <c r="G127" s="161">
        <v>0</v>
      </c>
      <c r="H127" s="163">
        <v>0</v>
      </c>
      <c r="I127" s="163"/>
      <c r="J127" s="161">
        <v>0</v>
      </c>
      <c r="K127" s="164">
        <v>0</v>
      </c>
      <c r="L127" s="161">
        <v>0</v>
      </c>
      <c r="M127" s="161">
        <v>0</v>
      </c>
      <c r="N127" s="164">
        <v>0</v>
      </c>
      <c r="O127" s="163" t="s">
        <v>117</v>
      </c>
    </row>
    <row r="128" spans="1:15" s="21" customFormat="1" ht="18" customHeight="1">
      <c r="A128" s="159">
        <v>127</v>
      </c>
      <c r="B128" s="160" t="s">
        <v>242</v>
      </c>
      <c r="C128" s="159" t="s">
        <v>243</v>
      </c>
      <c r="D128" s="161">
        <v>0</v>
      </c>
      <c r="E128" s="162">
        <v>0</v>
      </c>
      <c r="F128" s="161">
        <v>0</v>
      </c>
      <c r="G128" s="161">
        <v>0</v>
      </c>
      <c r="H128" s="163">
        <v>0</v>
      </c>
      <c r="I128" s="163"/>
      <c r="J128" s="161">
        <v>0</v>
      </c>
      <c r="K128" s="164">
        <v>0</v>
      </c>
      <c r="L128" s="161">
        <v>0</v>
      </c>
      <c r="M128" s="161">
        <v>0</v>
      </c>
      <c r="N128" s="164">
        <v>0</v>
      </c>
      <c r="O128" s="163" t="s">
        <v>117</v>
      </c>
    </row>
    <row r="129" spans="1:15" s="21" customFormat="1" ht="18" customHeight="1">
      <c r="A129" s="159">
        <v>128</v>
      </c>
      <c r="B129" s="160" t="s">
        <v>220</v>
      </c>
      <c r="C129" s="159" t="s">
        <v>244</v>
      </c>
      <c r="D129" s="161">
        <v>0</v>
      </c>
      <c r="E129" s="162">
        <v>0</v>
      </c>
      <c r="F129" s="161">
        <v>0</v>
      </c>
      <c r="G129" s="161">
        <v>0</v>
      </c>
      <c r="H129" s="163">
        <v>0</v>
      </c>
      <c r="I129" s="163"/>
      <c r="J129" s="161">
        <v>0</v>
      </c>
      <c r="K129" s="164">
        <v>0</v>
      </c>
      <c r="L129" s="161">
        <v>0</v>
      </c>
      <c r="M129" s="161">
        <v>0</v>
      </c>
      <c r="N129" s="164">
        <v>0</v>
      </c>
      <c r="O129" s="163" t="s">
        <v>117</v>
      </c>
    </row>
    <row r="130" spans="1:15" s="21" customFormat="1" ht="18" customHeight="1">
      <c r="A130" s="159">
        <v>130</v>
      </c>
      <c r="B130" s="160" t="s">
        <v>220</v>
      </c>
      <c r="C130" s="159" t="s">
        <v>245</v>
      </c>
      <c r="D130" s="161">
        <v>433.61217999999991</v>
      </c>
      <c r="E130" s="162">
        <v>47.327600000000004</v>
      </c>
      <c r="F130" s="161">
        <v>0</v>
      </c>
      <c r="G130" s="161">
        <v>1.3888799999999997</v>
      </c>
      <c r="H130" s="163">
        <v>384.89569999999992</v>
      </c>
      <c r="I130" s="163"/>
      <c r="J130" s="161">
        <v>36.178741977400882</v>
      </c>
      <c r="K130" s="164">
        <v>33.401212153298964</v>
      </c>
      <c r="L130" s="161">
        <v>0</v>
      </c>
      <c r="M130" s="161">
        <v>2.3099940699999997</v>
      </c>
      <c r="N130" s="164">
        <v>0.46753575410191894</v>
      </c>
      <c r="O130" s="163">
        <v>-99.878529234257002</v>
      </c>
    </row>
    <row r="131" spans="1:15" s="21" customFormat="1" ht="18" customHeight="1">
      <c r="A131" s="159">
        <v>132</v>
      </c>
      <c r="B131" s="160" t="s">
        <v>246</v>
      </c>
      <c r="C131" s="159" t="s">
        <v>247</v>
      </c>
      <c r="D131" s="161">
        <v>395.50185999999991</v>
      </c>
      <c r="E131" s="162">
        <v>113.813481</v>
      </c>
      <c r="F131" s="161">
        <v>0</v>
      </c>
      <c r="G131" s="161">
        <v>25.758500000000002</v>
      </c>
      <c r="H131" s="163">
        <v>255.92987899999994</v>
      </c>
      <c r="I131" s="163"/>
      <c r="J131" s="161">
        <v>106.93646119986116</v>
      </c>
      <c r="K131" s="164">
        <v>219.31817604390704</v>
      </c>
      <c r="L131" s="161">
        <v>0</v>
      </c>
      <c r="M131" s="161">
        <v>11.384990509999998</v>
      </c>
      <c r="N131" s="164">
        <v>-123.76670535404588</v>
      </c>
      <c r="O131" s="163">
        <v>-148.35961546875342</v>
      </c>
    </row>
    <row r="132" spans="1:15" s="21" customFormat="1" ht="18" customHeight="1">
      <c r="A132" s="159">
        <v>136</v>
      </c>
      <c r="B132" s="160" t="s">
        <v>128</v>
      </c>
      <c r="C132" s="159" t="s">
        <v>248</v>
      </c>
      <c r="D132" s="161">
        <v>0</v>
      </c>
      <c r="E132" s="162">
        <v>0</v>
      </c>
      <c r="F132" s="161">
        <v>0</v>
      </c>
      <c r="G132" s="161">
        <v>0</v>
      </c>
      <c r="H132" s="163">
        <v>0</v>
      </c>
      <c r="I132" s="163"/>
      <c r="J132" s="161">
        <v>0</v>
      </c>
      <c r="K132" s="164">
        <v>0</v>
      </c>
      <c r="L132" s="161">
        <v>0</v>
      </c>
      <c r="M132" s="161">
        <v>0</v>
      </c>
      <c r="N132" s="164">
        <v>0</v>
      </c>
      <c r="O132" s="163" t="s">
        <v>117</v>
      </c>
    </row>
    <row r="133" spans="1:15" s="21" customFormat="1" ht="18" customHeight="1">
      <c r="A133" s="159">
        <v>138</v>
      </c>
      <c r="B133" s="160" t="s">
        <v>132</v>
      </c>
      <c r="C133" s="159" t="s">
        <v>249</v>
      </c>
      <c r="D133" s="161">
        <v>0</v>
      </c>
      <c r="E133" s="162">
        <v>0</v>
      </c>
      <c r="F133" s="161">
        <v>0</v>
      </c>
      <c r="G133" s="161">
        <v>0</v>
      </c>
      <c r="H133" s="163">
        <v>0</v>
      </c>
      <c r="I133" s="163"/>
      <c r="J133" s="161">
        <v>0</v>
      </c>
      <c r="K133" s="164">
        <v>0</v>
      </c>
      <c r="L133" s="161">
        <v>0</v>
      </c>
      <c r="M133" s="161">
        <v>0</v>
      </c>
      <c r="N133" s="164">
        <v>0</v>
      </c>
      <c r="O133" s="163" t="s">
        <v>117</v>
      </c>
    </row>
    <row r="134" spans="1:15" s="21" customFormat="1" ht="18" customHeight="1">
      <c r="A134" s="159">
        <v>139</v>
      </c>
      <c r="B134" s="160" t="s">
        <v>132</v>
      </c>
      <c r="C134" s="159" t="s">
        <v>250</v>
      </c>
      <c r="D134" s="161">
        <v>0</v>
      </c>
      <c r="E134" s="162">
        <v>0</v>
      </c>
      <c r="F134" s="161">
        <v>0</v>
      </c>
      <c r="G134" s="161">
        <v>0</v>
      </c>
      <c r="H134" s="163">
        <v>0</v>
      </c>
      <c r="I134" s="163"/>
      <c r="J134" s="161">
        <v>0</v>
      </c>
      <c r="K134" s="164">
        <v>0</v>
      </c>
      <c r="L134" s="161">
        <v>0</v>
      </c>
      <c r="M134" s="161">
        <v>0</v>
      </c>
      <c r="N134" s="164">
        <v>0</v>
      </c>
      <c r="O134" s="163" t="s">
        <v>117</v>
      </c>
    </row>
    <row r="135" spans="1:15" s="21" customFormat="1" ht="18" customHeight="1">
      <c r="A135" s="159">
        <v>140</v>
      </c>
      <c r="B135" s="160" t="s">
        <v>238</v>
      </c>
      <c r="C135" s="159" t="s">
        <v>251</v>
      </c>
      <c r="D135" s="161">
        <v>51.902060000000013</v>
      </c>
      <c r="E135" s="162">
        <v>20.419160999999999</v>
      </c>
      <c r="F135" s="161">
        <v>0</v>
      </c>
      <c r="G135" s="161">
        <v>3.5982200000000004</v>
      </c>
      <c r="H135" s="163">
        <v>27.884679000000013</v>
      </c>
      <c r="I135" s="163"/>
      <c r="J135" s="161">
        <v>24.445253746676979</v>
      </c>
      <c r="K135" s="164">
        <v>20.585346795761748</v>
      </c>
      <c r="L135" s="161">
        <v>0</v>
      </c>
      <c r="M135" s="161">
        <v>3.3805882500000002</v>
      </c>
      <c r="N135" s="164">
        <v>0.47931870091523132</v>
      </c>
      <c r="O135" s="163">
        <v>-98.281067890667728</v>
      </c>
    </row>
    <row r="136" spans="1:15" s="21" customFormat="1" ht="18" customHeight="1">
      <c r="A136" s="159">
        <v>141</v>
      </c>
      <c r="B136" s="160" t="s">
        <v>132</v>
      </c>
      <c r="C136" s="159" t="s">
        <v>252</v>
      </c>
      <c r="D136" s="161">
        <v>0</v>
      </c>
      <c r="E136" s="162">
        <v>0</v>
      </c>
      <c r="F136" s="161">
        <v>0</v>
      </c>
      <c r="G136" s="161">
        <v>0</v>
      </c>
      <c r="H136" s="163">
        <v>0</v>
      </c>
      <c r="I136" s="163"/>
      <c r="J136" s="161">
        <v>0</v>
      </c>
      <c r="K136" s="164">
        <v>0</v>
      </c>
      <c r="L136" s="161">
        <v>0</v>
      </c>
      <c r="M136" s="161">
        <v>0</v>
      </c>
      <c r="N136" s="164">
        <v>0</v>
      </c>
      <c r="O136" s="163" t="s">
        <v>117</v>
      </c>
    </row>
    <row r="137" spans="1:15" s="21" customFormat="1" ht="18" customHeight="1">
      <c r="A137" s="159">
        <v>142</v>
      </c>
      <c r="B137" s="160" t="s">
        <v>220</v>
      </c>
      <c r="C137" s="159" t="s">
        <v>253</v>
      </c>
      <c r="D137" s="161">
        <v>0</v>
      </c>
      <c r="E137" s="162">
        <v>0</v>
      </c>
      <c r="F137" s="161">
        <v>0</v>
      </c>
      <c r="G137" s="161">
        <v>0</v>
      </c>
      <c r="H137" s="163">
        <v>0</v>
      </c>
      <c r="I137" s="163"/>
      <c r="J137" s="161">
        <v>0</v>
      </c>
      <c r="K137" s="164">
        <v>0</v>
      </c>
      <c r="L137" s="161">
        <v>0</v>
      </c>
      <c r="M137" s="161">
        <v>0</v>
      </c>
      <c r="N137" s="164">
        <v>0</v>
      </c>
      <c r="O137" s="163" t="s">
        <v>117</v>
      </c>
    </row>
    <row r="138" spans="1:15" s="21" customFormat="1" ht="18" customHeight="1">
      <c r="A138" s="159">
        <v>143</v>
      </c>
      <c r="B138" s="160" t="s">
        <v>220</v>
      </c>
      <c r="C138" s="159" t="s">
        <v>254</v>
      </c>
      <c r="D138" s="161">
        <v>0</v>
      </c>
      <c r="E138" s="162">
        <v>0</v>
      </c>
      <c r="F138" s="161">
        <v>0</v>
      </c>
      <c r="G138" s="161">
        <v>0</v>
      </c>
      <c r="H138" s="163">
        <v>0</v>
      </c>
      <c r="I138" s="163"/>
      <c r="J138" s="161">
        <v>0</v>
      </c>
      <c r="K138" s="164">
        <v>0</v>
      </c>
      <c r="L138" s="161">
        <v>0</v>
      </c>
      <c r="M138" s="161">
        <v>0</v>
      </c>
      <c r="N138" s="164">
        <v>0</v>
      </c>
      <c r="O138" s="163" t="s">
        <v>117</v>
      </c>
    </row>
    <row r="139" spans="1:15" s="21" customFormat="1" ht="18" customHeight="1">
      <c r="A139" s="159">
        <v>144</v>
      </c>
      <c r="B139" s="160" t="s">
        <v>242</v>
      </c>
      <c r="C139" s="159" t="s">
        <v>255</v>
      </c>
      <c r="D139" s="161">
        <v>0</v>
      </c>
      <c r="E139" s="162">
        <v>0</v>
      </c>
      <c r="F139" s="161">
        <v>0</v>
      </c>
      <c r="G139" s="161">
        <v>0</v>
      </c>
      <c r="H139" s="163">
        <v>0</v>
      </c>
      <c r="I139" s="163"/>
      <c r="J139" s="161">
        <v>0</v>
      </c>
      <c r="K139" s="164">
        <v>0</v>
      </c>
      <c r="L139" s="161">
        <v>0</v>
      </c>
      <c r="M139" s="161">
        <v>0</v>
      </c>
      <c r="N139" s="164">
        <v>0</v>
      </c>
      <c r="O139" s="163" t="s">
        <v>117</v>
      </c>
    </row>
    <row r="140" spans="1:15" s="21" customFormat="1" ht="18" customHeight="1">
      <c r="A140" s="159">
        <v>146</v>
      </c>
      <c r="B140" s="160" t="s">
        <v>186</v>
      </c>
      <c r="C140" s="159" t="s">
        <v>256</v>
      </c>
      <c r="D140" s="161">
        <v>3459.9010600000006</v>
      </c>
      <c r="E140" s="162">
        <v>774.92523499999993</v>
      </c>
      <c r="F140" s="161">
        <v>0</v>
      </c>
      <c r="G140" s="161">
        <v>900</v>
      </c>
      <c r="H140" s="163">
        <v>1784.9758250000004</v>
      </c>
      <c r="I140" s="163"/>
      <c r="J140" s="161">
        <v>2005.97486359</v>
      </c>
      <c r="K140" s="164">
        <v>742.2170706500001</v>
      </c>
      <c r="L140" s="161">
        <v>0</v>
      </c>
      <c r="M140" s="161">
        <v>862.04210729999988</v>
      </c>
      <c r="N140" s="164">
        <v>401.71568564000006</v>
      </c>
      <c r="O140" s="163">
        <v>-77.494614772163644</v>
      </c>
    </row>
    <row r="141" spans="1:15" s="21" customFormat="1" ht="18" customHeight="1">
      <c r="A141" s="159">
        <v>147</v>
      </c>
      <c r="B141" s="160" t="s">
        <v>184</v>
      </c>
      <c r="C141" s="159" t="s">
        <v>257</v>
      </c>
      <c r="D141" s="161">
        <v>0</v>
      </c>
      <c r="E141" s="162">
        <v>0</v>
      </c>
      <c r="F141" s="161">
        <v>0</v>
      </c>
      <c r="G141" s="161">
        <v>0</v>
      </c>
      <c r="H141" s="163">
        <v>0</v>
      </c>
      <c r="I141" s="163"/>
      <c r="J141" s="161">
        <v>0</v>
      </c>
      <c r="K141" s="164">
        <v>0</v>
      </c>
      <c r="L141" s="161">
        <v>0</v>
      </c>
      <c r="M141" s="161">
        <v>0</v>
      </c>
      <c r="N141" s="164">
        <v>0</v>
      </c>
      <c r="O141" s="163" t="s">
        <v>117</v>
      </c>
    </row>
    <row r="142" spans="1:15" s="21" customFormat="1" ht="18" customHeight="1">
      <c r="A142" s="159">
        <v>148</v>
      </c>
      <c r="B142" s="160" t="s">
        <v>258</v>
      </c>
      <c r="C142" s="159" t="s">
        <v>259</v>
      </c>
      <c r="D142" s="161">
        <v>0</v>
      </c>
      <c r="E142" s="162">
        <v>0</v>
      </c>
      <c r="F142" s="161">
        <v>0</v>
      </c>
      <c r="G142" s="161">
        <v>0</v>
      </c>
      <c r="H142" s="163">
        <v>0</v>
      </c>
      <c r="I142" s="163"/>
      <c r="J142" s="161">
        <v>0</v>
      </c>
      <c r="K142" s="164">
        <v>0</v>
      </c>
      <c r="L142" s="161">
        <v>0</v>
      </c>
      <c r="M142" s="161">
        <v>0</v>
      </c>
      <c r="N142" s="164">
        <v>0</v>
      </c>
      <c r="O142" s="163" t="s">
        <v>117</v>
      </c>
    </row>
    <row r="143" spans="1:15" s="21" customFormat="1" ht="18" customHeight="1">
      <c r="A143" s="159">
        <v>149</v>
      </c>
      <c r="B143" s="160" t="s">
        <v>258</v>
      </c>
      <c r="C143" s="159" t="s">
        <v>260</v>
      </c>
      <c r="D143" s="161">
        <v>0</v>
      </c>
      <c r="E143" s="162">
        <v>0</v>
      </c>
      <c r="F143" s="161">
        <v>0</v>
      </c>
      <c r="G143" s="161">
        <v>0</v>
      </c>
      <c r="H143" s="163">
        <v>0</v>
      </c>
      <c r="I143" s="163"/>
      <c r="J143" s="161">
        <v>0</v>
      </c>
      <c r="K143" s="164">
        <v>0</v>
      </c>
      <c r="L143" s="161">
        <v>0</v>
      </c>
      <c r="M143" s="161">
        <v>0</v>
      </c>
      <c r="N143" s="164">
        <v>0</v>
      </c>
      <c r="O143" s="163" t="s">
        <v>117</v>
      </c>
    </row>
    <row r="144" spans="1:15" s="21" customFormat="1" ht="18" customHeight="1">
      <c r="A144" s="159">
        <v>150</v>
      </c>
      <c r="B144" s="160" t="s">
        <v>258</v>
      </c>
      <c r="C144" s="159" t="s">
        <v>261</v>
      </c>
      <c r="D144" s="161">
        <v>333.72468000000003</v>
      </c>
      <c r="E144" s="162">
        <v>143.20554000000001</v>
      </c>
      <c r="F144" s="161">
        <v>0</v>
      </c>
      <c r="G144" s="161">
        <v>0.25605999999999995</v>
      </c>
      <c r="H144" s="163">
        <v>190.26308000000003</v>
      </c>
      <c r="I144" s="163"/>
      <c r="J144" s="161">
        <v>441.82346047000004</v>
      </c>
      <c r="K144" s="164">
        <v>343.42499914000001</v>
      </c>
      <c r="L144" s="161">
        <v>0</v>
      </c>
      <c r="M144" s="161">
        <v>0.20205592</v>
      </c>
      <c r="N144" s="164">
        <v>98.196405410000025</v>
      </c>
      <c r="O144" s="163">
        <v>-48.389143385043482</v>
      </c>
    </row>
    <row r="145" spans="1:15" s="21" customFormat="1" ht="18" customHeight="1">
      <c r="A145" s="159">
        <v>151</v>
      </c>
      <c r="B145" s="160" t="s">
        <v>238</v>
      </c>
      <c r="C145" s="159" t="s">
        <v>262</v>
      </c>
      <c r="D145" s="161">
        <v>107.18292000000001</v>
      </c>
      <c r="E145" s="162">
        <v>24.881079999999997</v>
      </c>
      <c r="F145" s="161">
        <v>0</v>
      </c>
      <c r="G145" s="161">
        <v>4.5000799999999996</v>
      </c>
      <c r="H145" s="163">
        <v>77.801760000000016</v>
      </c>
      <c r="I145" s="163"/>
      <c r="J145" s="161">
        <v>28.679561937948304</v>
      </c>
      <c r="K145" s="164">
        <v>25.184005086223827</v>
      </c>
      <c r="L145" s="161">
        <v>0</v>
      </c>
      <c r="M145" s="161">
        <v>2.9332124999999998</v>
      </c>
      <c r="N145" s="164">
        <v>0.56234435172447661</v>
      </c>
      <c r="O145" s="163">
        <v>-99.277208701031341</v>
      </c>
    </row>
    <row r="146" spans="1:15" s="21" customFormat="1" ht="18" customHeight="1">
      <c r="A146" s="159">
        <v>152</v>
      </c>
      <c r="B146" s="160" t="s">
        <v>238</v>
      </c>
      <c r="C146" s="159" t="s">
        <v>263</v>
      </c>
      <c r="D146" s="161">
        <v>309.94340000000005</v>
      </c>
      <c r="E146" s="162">
        <v>41.634799999999998</v>
      </c>
      <c r="F146" s="161">
        <v>0</v>
      </c>
      <c r="G146" s="161">
        <v>6.4150799999999997</v>
      </c>
      <c r="H146" s="163">
        <v>261.89352000000008</v>
      </c>
      <c r="I146" s="163"/>
      <c r="J146" s="161">
        <v>41.006707982895797</v>
      </c>
      <c r="K146" s="164">
        <v>34.26014725519196</v>
      </c>
      <c r="L146" s="161">
        <v>0</v>
      </c>
      <c r="M146" s="161">
        <v>5.9425076300000006</v>
      </c>
      <c r="N146" s="164">
        <v>0.80405309770383671</v>
      </c>
      <c r="O146" s="163">
        <v>-99.692984729937635</v>
      </c>
    </row>
    <row r="147" spans="1:15" s="21" customFormat="1" ht="18" customHeight="1">
      <c r="A147" s="159">
        <v>156</v>
      </c>
      <c r="B147" s="160" t="s">
        <v>197</v>
      </c>
      <c r="C147" s="159" t="s">
        <v>264</v>
      </c>
      <c r="D147" s="161">
        <v>119.44810000000001</v>
      </c>
      <c r="E147" s="162">
        <v>2.48</v>
      </c>
      <c r="F147" s="161">
        <v>0</v>
      </c>
      <c r="G147" s="161">
        <v>0.19767999999999999</v>
      </c>
      <c r="H147" s="163">
        <v>116.77042</v>
      </c>
      <c r="I147" s="163"/>
      <c r="J147" s="161">
        <v>2874.8531990000001</v>
      </c>
      <c r="K147" s="164">
        <v>2.5673965799999992</v>
      </c>
      <c r="L147" s="161">
        <v>0</v>
      </c>
      <c r="M147" s="161">
        <v>0.26541428</v>
      </c>
      <c r="N147" s="164">
        <v>2872.0203881399998</v>
      </c>
      <c r="O147" s="163" t="s">
        <v>265</v>
      </c>
    </row>
    <row r="148" spans="1:15" s="21" customFormat="1" ht="18" customHeight="1">
      <c r="A148" s="159">
        <v>157</v>
      </c>
      <c r="B148" s="160" t="s">
        <v>205</v>
      </c>
      <c r="C148" s="159" t="s">
        <v>266</v>
      </c>
      <c r="D148" s="161">
        <v>0</v>
      </c>
      <c r="E148" s="162">
        <v>0</v>
      </c>
      <c r="F148" s="161">
        <v>0</v>
      </c>
      <c r="G148" s="161">
        <v>0</v>
      </c>
      <c r="H148" s="163">
        <v>0</v>
      </c>
      <c r="I148" s="163"/>
      <c r="J148" s="161">
        <v>801.07571343999973</v>
      </c>
      <c r="K148" s="164">
        <v>1.66951527</v>
      </c>
      <c r="L148" s="161">
        <v>0</v>
      </c>
      <c r="M148" s="161">
        <v>3.1781265100000002</v>
      </c>
      <c r="N148" s="164">
        <v>796.22807165999973</v>
      </c>
      <c r="O148" s="163" t="s">
        <v>117</v>
      </c>
    </row>
    <row r="149" spans="1:15" s="21" customFormat="1" ht="18" customHeight="1">
      <c r="A149" s="159">
        <v>158</v>
      </c>
      <c r="B149" s="160" t="s">
        <v>197</v>
      </c>
      <c r="C149" s="159" t="s">
        <v>267</v>
      </c>
      <c r="D149" s="161">
        <v>0</v>
      </c>
      <c r="E149" s="162">
        <v>0</v>
      </c>
      <c r="F149" s="161">
        <v>0</v>
      </c>
      <c r="G149" s="161">
        <v>0</v>
      </c>
      <c r="H149" s="163">
        <v>0</v>
      </c>
      <c r="I149" s="163"/>
      <c r="J149" s="161">
        <v>0</v>
      </c>
      <c r="K149" s="164">
        <v>0</v>
      </c>
      <c r="L149" s="161">
        <v>0</v>
      </c>
      <c r="M149" s="161">
        <v>0</v>
      </c>
      <c r="N149" s="164">
        <v>0</v>
      </c>
      <c r="O149" s="163" t="s">
        <v>117</v>
      </c>
    </row>
    <row r="150" spans="1:15" s="21" customFormat="1" ht="18" customHeight="1">
      <c r="A150" s="159">
        <v>159</v>
      </c>
      <c r="B150" s="160" t="s">
        <v>205</v>
      </c>
      <c r="C150" s="159" t="s">
        <v>268</v>
      </c>
      <c r="D150" s="161">
        <v>0</v>
      </c>
      <c r="E150" s="162">
        <v>0</v>
      </c>
      <c r="F150" s="161">
        <v>0</v>
      </c>
      <c r="G150" s="161">
        <v>0</v>
      </c>
      <c r="H150" s="163">
        <v>0</v>
      </c>
      <c r="I150" s="163"/>
      <c r="J150" s="161">
        <v>0</v>
      </c>
      <c r="K150" s="164">
        <v>0</v>
      </c>
      <c r="L150" s="161">
        <v>0</v>
      </c>
      <c r="M150" s="161">
        <v>0</v>
      </c>
      <c r="N150" s="164">
        <v>0</v>
      </c>
      <c r="O150" s="163" t="s">
        <v>117</v>
      </c>
    </row>
    <row r="151" spans="1:15" s="21" customFormat="1" ht="18" customHeight="1">
      <c r="A151" s="159">
        <v>160</v>
      </c>
      <c r="B151" s="160" t="s">
        <v>205</v>
      </c>
      <c r="C151" s="159" t="s">
        <v>269</v>
      </c>
      <c r="D151" s="161">
        <v>0</v>
      </c>
      <c r="E151" s="162">
        <v>0</v>
      </c>
      <c r="F151" s="161">
        <v>0</v>
      </c>
      <c r="G151" s="161">
        <v>0</v>
      </c>
      <c r="H151" s="163">
        <v>0</v>
      </c>
      <c r="I151" s="163"/>
      <c r="J151" s="161">
        <v>0</v>
      </c>
      <c r="K151" s="164">
        <v>0</v>
      </c>
      <c r="L151" s="161">
        <v>0</v>
      </c>
      <c r="M151" s="161">
        <v>0</v>
      </c>
      <c r="N151" s="164">
        <v>0</v>
      </c>
      <c r="O151" s="163" t="s">
        <v>117</v>
      </c>
    </row>
    <row r="152" spans="1:15" s="21" customFormat="1" ht="18" customHeight="1">
      <c r="A152" s="159">
        <v>161</v>
      </c>
      <c r="B152" s="160" t="s">
        <v>205</v>
      </c>
      <c r="C152" s="159" t="s">
        <v>270</v>
      </c>
      <c r="D152" s="161">
        <v>0</v>
      </c>
      <c r="E152" s="162">
        <v>0</v>
      </c>
      <c r="F152" s="161">
        <v>0</v>
      </c>
      <c r="G152" s="161">
        <v>0</v>
      </c>
      <c r="H152" s="163">
        <v>0</v>
      </c>
      <c r="I152" s="163"/>
      <c r="J152" s="161">
        <v>0</v>
      </c>
      <c r="K152" s="164">
        <v>0</v>
      </c>
      <c r="L152" s="161">
        <v>0</v>
      </c>
      <c r="M152" s="161">
        <v>0</v>
      </c>
      <c r="N152" s="164">
        <v>0</v>
      </c>
      <c r="O152" s="163" t="s">
        <v>117</v>
      </c>
    </row>
    <row r="153" spans="1:15" s="21" customFormat="1" ht="18" customHeight="1">
      <c r="A153" s="159">
        <v>162</v>
      </c>
      <c r="B153" s="160" t="s">
        <v>197</v>
      </c>
      <c r="C153" s="159" t="s">
        <v>271</v>
      </c>
      <c r="D153" s="161">
        <v>0</v>
      </c>
      <c r="E153" s="162">
        <v>0</v>
      </c>
      <c r="F153" s="161">
        <v>0</v>
      </c>
      <c r="G153" s="161">
        <v>0</v>
      </c>
      <c r="H153" s="163">
        <v>0</v>
      </c>
      <c r="I153" s="163"/>
      <c r="J153" s="161">
        <v>0</v>
      </c>
      <c r="K153" s="164">
        <v>0</v>
      </c>
      <c r="L153" s="161">
        <v>0</v>
      </c>
      <c r="M153" s="161">
        <v>0</v>
      </c>
      <c r="N153" s="164">
        <v>0</v>
      </c>
      <c r="O153" s="163" t="s">
        <v>117</v>
      </c>
    </row>
    <row r="154" spans="1:15" s="21" customFormat="1" ht="18" customHeight="1">
      <c r="A154" s="159">
        <v>163</v>
      </c>
      <c r="B154" s="160" t="s">
        <v>132</v>
      </c>
      <c r="C154" s="159" t="s">
        <v>272</v>
      </c>
      <c r="D154" s="161">
        <v>0</v>
      </c>
      <c r="E154" s="162">
        <v>0</v>
      </c>
      <c r="F154" s="161">
        <v>0</v>
      </c>
      <c r="G154" s="161">
        <v>0</v>
      </c>
      <c r="H154" s="163">
        <v>0</v>
      </c>
      <c r="I154" s="163"/>
      <c r="J154" s="161">
        <v>0</v>
      </c>
      <c r="K154" s="164">
        <v>0</v>
      </c>
      <c r="L154" s="161">
        <v>0</v>
      </c>
      <c r="M154" s="161">
        <v>0</v>
      </c>
      <c r="N154" s="164">
        <v>0</v>
      </c>
      <c r="O154" s="163" t="s">
        <v>117</v>
      </c>
    </row>
    <row r="155" spans="1:15" s="21" customFormat="1" ht="18" customHeight="1">
      <c r="A155" s="159">
        <v>164</v>
      </c>
      <c r="B155" s="160" t="s">
        <v>238</v>
      </c>
      <c r="C155" s="159" t="s">
        <v>273</v>
      </c>
      <c r="D155" s="161">
        <v>316.24536000000001</v>
      </c>
      <c r="E155" s="162">
        <v>70.373640999999992</v>
      </c>
      <c r="F155" s="161">
        <v>0</v>
      </c>
      <c r="G155" s="161">
        <v>6.6555600000000004</v>
      </c>
      <c r="H155" s="163">
        <v>239.216159</v>
      </c>
      <c r="I155" s="163"/>
      <c r="J155" s="161">
        <v>77.865543430734789</v>
      </c>
      <c r="K155" s="164">
        <v>72.671626659347851</v>
      </c>
      <c r="L155" s="161">
        <v>0</v>
      </c>
      <c r="M155" s="161">
        <v>3.6671414099999997</v>
      </c>
      <c r="N155" s="164">
        <v>1.5267753613869384</v>
      </c>
      <c r="O155" s="163">
        <v>-99.361759101989861</v>
      </c>
    </row>
    <row r="156" spans="1:15" s="21" customFormat="1" ht="18" customHeight="1">
      <c r="A156" s="159">
        <v>165</v>
      </c>
      <c r="B156" s="160" t="s">
        <v>128</v>
      </c>
      <c r="C156" s="159" t="s">
        <v>274</v>
      </c>
      <c r="D156" s="161">
        <v>0</v>
      </c>
      <c r="E156" s="162">
        <v>0</v>
      </c>
      <c r="F156" s="161">
        <v>0</v>
      </c>
      <c r="G156" s="161">
        <v>0</v>
      </c>
      <c r="H156" s="163">
        <v>0</v>
      </c>
      <c r="I156" s="163"/>
      <c r="J156" s="161">
        <v>0</v>
      </c>
      <c r="K156" s="164">
        <v>0</v>
      </c>
      <c r="L156" s="161">
        <v>0</v>
      </c>
      <c r="M156" s="161">
        <v>0</v>
      </c>
      <c r="N156" s="164">
        <v>0</v>
      </c>
      <c r="O156" s="163" t="s">
        <v>117</v>
      </c>
    </row>
    <row r="157" spans="1:15" s="21" customFormat="1" ht="18" customHeight="1">
      <c r="A157" s="159">
        <v>166</v>
      </c>
      <c r="B157" s="160" t="s">
        <v>220</v>
      </c>
      <c r="C157" s="159" t="s">
        <v>275</v>
      </c>
      <c r="D157" s="161">
        <v>0</v>
      </c>
      <c r="E157" s="162">
        <v>0</v>
      </c>
      <c r="F157" s="161">
        <v>0</v>
      </c>
      <c r="G157" s="161">
        <v>0</v>
      </c>
      <c r="H157" s="163">
        <v>0</v>
      </c>
      <c r="I157" s="163"/>
      <c r="J157" s="161">
        <v>7.9688823959132051</v>
      </c>
      <c r="K157" s="164">
        <v>0.49861415000000009</v>
      </c>
      <c r="L157" s="161">
        <v>0</v>
      </c>
      <c r="M157" s="161">
        <v>0.94917298999999999</v>
      </c>
      <c r="N157" s="164">
        <v>6.5210952559132052</v>
      </c>
      <c r="O157" s="163" t="s">
        <v>117</v>
      </c>
    </row>
    <row r="158" spans="1:15" s="21" customFormat="1" ht="18" customHeight="1">
      <c r="A158" s="159">
        <v>167</v>
      </c>
      <c r="B158" s="160" t="s">
        <v>118</v>
      </c>
      <c r="C158" s="159" t="s">
        <v>276</v>
      </c>
      <c r="D158" s="161">
        <v>1432.6628000000003</v>
      </c>
      <c r="E158" s="162">
        <v>449.63278000000003</v>
      </c>
      <c r="F158" s="161">
        <v>0</v>
      </c>
      <c r="G158" s="161">
        <v>46.523939999999996</v>
      </c>
      <c r="H158" s="163">
        <v>936.50608000000022</v>
      </c>
      <c r="I158" s="163"/>
      <c r="J158" s="161">
        <v>4204.1542716600006</v>
      </c>
      <c r="K158" s="164">
        <v>749.56120947649993</v>
      </c>
      <c r="L158" s="161">
        <v>0</v>
      </c>
      <c r="M158" s="161">
        <v>44.195436559999997</v>
      </c>
      <c r="N158" s="164">
        <v>3410.3976256235005</v>
      </c>
      <c r="O158" s="163">
        <v>264.16182430161047</v>
      </c>
    </row>
    <row r="159" spans="1:15" s="21" customFormat="1" ht="18" customHeight="1">
      <c r="A159" s="159">
        <v>168</v>
      </c>
      <c r="B159" s="160" t="s">
        <v>242</v>
      </c>
      <c r="C159" s="159" t="s">
        <v>277</v>
      </c>
      <c r="D159" s="161">
        <v>0</v>
      </c>
      <c r="E159" s="162">
        <v>0</v>
      </c>
      <c r="F159" s="161">
        <v>0</v>
      </c>
      <c r="G159" s="161">
        <v>0</v>
      </c>
      <c r="H159" s="163">
        <v>0</v>
      </c>
      <c r="I159" s="163"/>
      <c r="J159" s="161">
        <v>0</v>
      </c>
      <c r="K159" s="164">
        <v>0</v>
      </c>
      <c r="L159" s="161">
        <v>0</v>
      </c>
      <c r="M159" s="161">
        <v>0</v>
      </c>
      <c r="N159" s="164">
        <v>0</v>
      </c>
      <c r="O159" s="163" t="s">
        <v>117</v>
      </c>
    </row>
    <row r="160" spans="1:15" s="21" customFormat="1" ht="18" customHeight="1">
      <c r="A160" s="159">
        <v>170</v>
      </c>
      <c r="B160" s="160" t="s">
        <v>128</v>
      </c>
      <c r="C160" s="159" t="s">
        <v>278</v>
      </c>
      <c r="D160" s="161">
        <v>464.59213999999992</v>
      </c>
      <c r="E160" s="162">
        <v>125.58352099999999</v>
      </c>
      <c r="F160" s="161">
        <v>0</v>
      </c>
      <c r="G160" s="161">
        <v>30.377659999999999</v>
      </c>
      <c r="H160" s="163">
        <v>308.63095899999996</v>
      </c>
      <c r="I160" s="163"/>
      <c r="J160" s="161">
        <v>65.836628880208679</v>
      </c>
      <c r="K160" s="164">
        <v>45.686763678439888</v>
      </c>
      <c r="L160" s="161">
        <v>0</v>
      </c>
      <c r="M160" s="161">
        <v>18.858950910000001</v>
      </c>
      <c r="N160" s="164">
        <v>1.2909142917687895</v>
      </c>
      <c r="O160" s="163">
        <v>-99.581728840181327</v>
      </c>
    </row>
    <row r="161" spans="1:15" s="21" customFormat="1" ht="18" customHeight="1">
      <c r="A161" s="159">
        <v>171</v>
      </c>
      <c r="B161" s="160" t="s">
        <v>118</v>
      </c>
      <c r="C161" s="159" t="s">
        <v>279</v>
      </c>
      <c r="D161" s="161">
        <v>1465.9188000000004</v>
      </c>
      <c r="E161" s="162">
        <v>843.08429999999998</v>
      </c>
      <c r="F161" s="161">
        <v>0</v>
      </c>
      <c r="G161" s="161">
        <v>486.47185999999999</v>
      </c>
      <c r="H161" s="163">
        <v>136.3626400000004</v>
      </c>
      <c r="I161" s="163"/>
      <c r="J161" s="161">
        <v>1475.1368261416114</v>
      </c>
      <c r="K161" s="164">
        <v>1555.0735606600001</v>
      </c>
      <c r="L161" s="161">
        <v>0</v>
      </c>
      <c r="M161" s="161">
        <v>402.36728945999999</v>
      </c>
      <c r="N161" s="164">
        <v>-482.30402397838867</v>
      </c>
      <c r="O161" s="163">
        <v>-453.6922018951725</v>
      </c>
    </row>
    <row r="162" spans="1:15" s="21" customFormat="1" ht="18" customHeight="1">
      <c r="A162" s="159">
        <v>176</v>
      </c>
      <c r="B162" s="160" t="s">
        <v>128</v>
      </c>
      <c r="C162" s="159" t="s">
        <v>280</v>
      </c>
      <c r="D162" s="161">
        <v>271.28821999999997</v>
      </c>
      <c r="E162" s="162">
        <v>55.76832000000001</v>
      </c>
      <c r="F162" s="161">
        <v>0</v>
      </c>
      <c r="G162" s="161">
        <v>12.45506</v>
      </c>
      <c r="H162" s="163">
        <v>203.06483999999995</v>
      </c>
      <c r="I162" s="163"/>
      <c r="J162" s="161">
        <v>65.521011238628162</v>
      </c>
      <c r="K162" s="164">
        <v>56.306878928066837</v>
      </c>
      <c r="L162" s="161">
        <v>0</v>
      </c>
      <c r="M162" s="161">
        <v>7.9294066000000001</v>
      </c>
      <c r="N162" s="164">
        <v>1.2847257105613252</v>
      </c>
      <c r="O162" s="163">
        <v>-99.367332271524049</v>
      </c>
    </row>
    <row r="163" spans="1:15" s="21" customFormat="1" ht="18" customHeight="1">
      <c r="A163" s="159">
        <v>177</v>
      </c>
      <c r="B163" s="160" t="s">
        <v>128</v>
      </c>
      <c r="C163" s="159" t="s">
        <v>281</v>
      </c>
      <c r="D163" s="161">
        <v>0</v>
      </c>
      <c r="E163" s="162">
        <v>0</v>
      </c>
      <c r="F163" s="161">
        <v>0</v>
      </c>
      <c r="G163" s="161">
        <v>0</v>
      </c>
      <c r="H163" s="163">
        <v>0</v>
      </c>
      <c r="I163" s="163"/>
      <c r="J163" s="161">
        <v>0.12525055558248643</v>
      </c>
      <c r="K163" s="164">
        <v>2.7182549999999996E-2</v>
      </c>
      <c r="L163" s="161">
        <v>0</v>
      </c>
      <c r="M163" s="161">
        <v>5.1745279999999991E-2</v>
      </c>
      <c r="N163" s="164">
        <v>4.6322725582486443E-2</v>
      </c>
      <c r="O163" s="163" t="s">
        <v>117</v>
      </c>
    </row>
    <row r="164" spans="1:15" s="21" customFormat="1" ht="18" customHeight="1">
      <c r="A164" s="159">
        <v>181</v>
      </c>
      <c r="B164" s="160" t="s">
        <v>197</v>
      </c>
      <c r="C164" s="159" t="s">
        <v>282</v>
      </c>
      <c r="D164" s="161">
        <v>3601.40164</v>
      </c>
      <c r="E164" s="162">
        <v>546.26361999999995</v>
      </c>
      <c r="F164" s="161">
        <v>0</v>
      </c>
      <c r="G164" s="161">
        <v>231.09092000000001</v>
      </c>
      <c r="H164" s="163">
        <v>2824.0471000000002</v>
      </c>
      <c r="I164" s="163"/>
      <c r="J164" s="161">
        <v>24113.259981159979</v>
      </c>
      <c r="K164" s="164">
        <v>574.71170289000008</v>
      </c>
      <c r="L164" s="161">
        <v>0</v>
      </c>
      <c r="M164" s="161">
        <v>242.78632155999998</v>
      </c>
      <c r="N164" s="164">
        <v>23295.761956709979</v>
      </c>
      <c r="O164" s="163" t="s">
        <v>265</v>
      </c>
    </row>
    <row r="165" spans="1:15" s="21" customFormat="1" ht="18" customHeight="1">
      <c r="A165" s="159">
        <v>182</v>
      </c>
      <c r="B165" s="160" t="s">
        <v>205</v>
      </c>
      <c r="C165" s="159" t="s">
        <v>283</v>
      </c>
      <c r="D165" s="161">
        <v>0</v>
      </c>
      <c r="E165" s="162">
        <v>0</v>
      </c>
      <c r="F165" s="161">
        <v>0</v>
      </c>
      <c r="G165" s="161">
        <v>0</v>
      </c>
      <c r="H165" s="163">
        <v>0</v>
      </c>
      <c r="I165" s="163"/>
      <c r="J165" s="161">
        <v>0</v>
      </c>
      <c r="K165" s="164">
        <v>0</v>
      </c>
      <c r="L165" s="161">
        <v>0</v>
      </c>
      <c r="M165" s="161">
        <v>0</v>
      </c>
      <c r="N165" s="164">
        <v>0</v>
      </c>
      <c r="O165" s="163" t="s">
        <v>117</v>
      </c>
    </row>
    <row r="166" spans="1:15" s="21" customFormat="1" ht="18" customHeight="1">
      <c r="A166" s="159">
        <v>183</v>
      </c>
      <c r="B166" s="160" t="s">
        <v>197</v>
      </c>
      <c r="C166" s="159" t="s">
        <v>284</v>
      </c>
      <c r="D166" s="161">
        <v>0</v>
      </c>
      <c r="E166" s="162">
        <v>0</v>
      </c>
      <c r="F166" s="161">
        <v>0</v>
      </c>
      <c r="G166" s="161">
        <v>0</v>
      </c>
      <c r="H166" s="163">
        <v>0</v>
      </c>
      <c r="I166" s="163"/>
      <c r="J166" s="161">
        <v>0</v>
      </c>
      <c r="K166" s="164">
        <v>0</v>
      </c>
      <c r="L166" s="161">
        <v>0</v>
      </c>
      <c r="M166" s="161">
        <v>0</v>
      </c>
      <c r="N166" s="164">
        <v>0</v>
      </c>
      <c r="O166" s="163" t="s">
        <v>117</v>
      </c>
    </row>
    <row r="167" spans="1:15" s="21" customFormat="1" ht="18" customHeight="1">
      <c r="A167" s="159">
        <v>185</v>
      </c>
      <c r="B167" s="160" t="s">
        <v>132</v>
      </c>
      <c r="C167" s="159" t="s">
        <v>285</v>
      </c>
      <c r="D167" s="161">
        <v>191.82474000000002</v>
      </c>
      <c r="E167" s="162">
        <v>84.188159999999996</v>
      </c>
      <c r="F167" s="161">
        <v>0</v>
      </c>
      <c r="G167" s="161">
        <v>7.8626799999999992</v>
      </c>
      <c r="H167" s="163">
        <v>99.773900000000026</v>
      </c>
      <c r="I167" s="163"/>
      <c r="J167" s="161">
        <v>94.049157916783656</v>
      </c>
      <c r="K167" s="164">
        <v>87.706205261160449</v>
      </c>
      <c r="L167" s="161">
        <v>0</v>
      </c>
      <c r="M167" s="161">
        <v>4.4988515199999997</v>
      </c>
      <c r="N167" s="164">
        <v>1.844101135623208</v>
      </c>
      <c r="O167" s="163">
        <v>-98.151719903077648</v>
      </c>
    </row>
    <row r="168" spans="1:15" s="21" customFormat="1" ht="18" customHeight="1">
      <c r="A168" s="159">
        <v>188</v>
      </c>
      <c r="B168" s="160" t="s">
        <v>132</v>
      </c>
      <c r="C168" s="159" t="s">
        <v>286</v>
      </c>
      <c r="D168" s="161">
        <v>2998.0795000000012</v>
      </c>
      <c r="E168" s="162">
        <v>423.81306000000001</v>
      </c>
      <c r="F168" s="161">
        <v>0</v>
      </c>
      <c r="G168" s="161">
        <v>110.12032000000001</v>
      </c>
      <c r="H168" s="163">
        <v>2464.1461200000012</v>
      </c>
      <c r="I168" s="163"/>
      <c r="J168" s="161">
        <v>277.24302641976544</v>
      </c>
      <c r="K168" s="164">
        <v>251.67163852682881</v>
      </c>
      <c r="L168" s="161">
        <v>0</v>
      </c>
      <c r="M168" s="161">
        <v>20.135250119999995</v>
      </c>
      <c r="N168" s="164">
        <v>5.4361377729366325</v>
      </c>
      <c r="O168" s="163">
        <v>-99.779390608015703</v>
      </c>
    </row>
    <row r="169" spans="1:15" s="21" customFormat="1" ht="18" customHeight="1">
      <c r="A169" s="159">
        <v>189</v>
      </c>
      <c r="B169" s="160" t="s">
        <v>132</v>
      </c>
      <c r="C169" s="159" t="s">
        <v>287</v>
      </c>
      <c r="D169" s="161">
        <v>92.63242000000001</v>
      </c>
      <c r="E169" s="162">
        <v>26.709360000000004</v>
      </c>
      <c r="F169" s="161">
        <v>0</v>
      </c>
      <c r="G169" s="161">
        <v>5.1486199999999993</v>
      </c>
      <c r="H169" s="163">
        <v>60.774440000000006</v>
      </c>
      <c r="I169" s="163"/>
      <c r="J169" s="161">
        <v>15.237035803826739</v>
      </c>
      <c r="K169" s="164">
        <v>12.045676715908566</v>
      </c>
      <c r="L169" s="161">
        <v>0</v>
      </c>
      <c r="M169" s="161">
        <v>2.8925936800000001</v>
      </c>
      <c r="N169" s="164">
        <v>0.29876540791817252</v>
      </c>
      <c r="O169" s="163">
        <v>-99.508402861600743</v>
      </c>
    </row>
    <row r="170" spans="1:15" s="21" customFormat="1" ht="18" customHeight="1">
      <c r="A170" s="159">
        <v>190</v>
      </c>
      <c r="B170" s="160" t="s">
        <v>132</v>
      </c>
      <c r="C170" s="159" t="s">
        <v>288</v>
      </c>
      <c r="D170" s="161">
        <v>347.77447999999998</v>
      </c>
      <c r="E170" s="162">
        <v>66.454678999999999</v>
      </c>
      <c r="F170" s="161">
        <v>0</v>
      </c>
      <c r="G170" s="161">
        <v>13.4625</v>
      </c>
      <c r="H170" s="163">
        <v>267.85730100000001</v>
      </c>
      <c r="I170" s="163"/>
      <c r="J170" s="161">
        <v>63.401163084915702</v>
      </c>
      <c r="K170" s="164">
        <v>50.276810134427151</v>
      </c>
      <c r="L170" s="161">
        <v>0</v>
      </c>
      <c r="M170" s="161">
        <v>11.881192889999998</v>
      </c>
      <c r="N170" s="164">
        <v>1.2431600604885524</v>
      </c>
      <c r="O170" s="163">
        <v>-99.535887184763155</v>
      </c>
    </row>
    <row r="171" spans="1:15" s="21" customFormat="1" ht="18" customHeight="1">
      <c r="A171" s="159">
        <v>191</v>
      </c>
      <c r="B171" s="160" t="s">
        <v>238</v>
      </c>
      <c r="C171" s="159" t="s">
        <v>289</v>
      </c>
      <c r="D171" s="161">
        <v>23.540620000000001</v>
      </c>
      <c r="E171" s="162">
        <v>8.9272399999999994</v>
      </c>
      <c r="F171" s="161">
        <v>0</v>
      </c>
      <c r="G171" s="161">
        <v>1.0950799999999998</v>
      </c>
      <c r="H171" s="163">
        <v>13.518300000000002</v>
      </c>
      <c r="I171" s="163"/>
      <c r="J171" s="161">
        <v>10.224020266937554</v>
      </c>
      <c r="K171" s="164">
        <v>9.0720779913113319</v>
      </c>
      <c r="L171" s="161">
        <v>0</v>
      </c>
      <c r="M171" s="161">
        <v>0.95147128999999997</v>
      </c>
      <c r="N171" s="164">
        <v>0.20047098562622234</v>
      </c>
      <c r="O171" s="163">
        <v>-98.517039970808298</v>
      </c>
    </row>
    <row r="172" spans="1:15" s="21" customFormat="1" ht="18" customHeight="1">
      <c r="A172" s="159">
        <v>192</v>
      </c>
      <c r="B172" s="160" t="s">
        <v>132</v>
      </c>
      <c r="C172" s="159" t="s">
        <v>290</v>
      </c>
      <c r="D172" s="161">
        <v>281.39114000000001</v>
      </c>
      <c r="E172" s="162">
        <v>32.337980000000002</v>
      </c>
      <c r="F172" s="161">
        <v>0</v>
      </c>
      <c r="G172" s="161">
        <v>8.4922200000000014</v>
      </c>
      <c r="H172" s="163">
        <v>240.56093999999999</v>
      </c>
      <c r="I172" s="163"/>
      <c r="J172" s="161">
        <v>39.594799344574895</v>
      </c>
      <c r="K172" s="164">
        <v>33.267085469975399</v>
      </c>
      <c r="L172" s="161">
        <v>0</v>
      </c>
      <c r="M172" s="161">
        <v>5.5513452599999979</v>
      </c>
      <c r="N172" s="164">
        <v>0.77636861459949813</v>
      </c>
      <c r="O172" s="163">
        <v>-99.677267384056819</v>
      </c>
    </row>
    <row r="173" spans="1:15" s="21" customFormat="1" ht="18" customHeight="1">
      <c r="A173" s="159">
        <v>193</v>
      </c>
      <c r="B173" s="160" t="s">
        <v>238</v>
      </c>
      <c r="C173" s="159" t="s">
        <v>291</v>
      </c>
      <c r="D173" s="161">
        <v>25.94744</v>
      </c>
      <c r="E173" s="162">
        <v>9.7487200000000005</v>
      </c>
      <c r="F173" s="161">
        <v>0</v>
      </c>
      <c r="G173" s="161">
        <v>0.18570000000000003</v>
      </c>
      <c r="H173" s="163">
        <v>16.013020000000001</v>
      </c>
      <c r="I173" s="163"/>
      <c r="J173" s="161">
        <v>10.538491448253616</v>
      </c>
      <c r="K173" s="164">
        <v>10.233122831032958</v>
      </c>
      <c r="L173" s="161">
        <v>0</v>
      </c>
      <c r="M173" s="161">
        <v>9.8731529999999998E-2</v>
      </c>
      <c r="N173" s="164">
        <v>0.20663708722065821</v>
      </c>
      <c r="O173" s="163">
        <v>-98.709568293671907</v>
      </c>
    </row>
    <row r="174" spans="1:15" s="21" customFormat="1" ht="18" customHeight="1">
      <c r="A174" s="159">
        <v>194</v>
      </c>
      <c r="B174" s="160" t="s">
        <v>132</v>
      </c>
      <c r="C174" s="159" t="s">
        <v>292</v>
      </c>
      <c r="D174" s="161">
        <v>277.37124</v>
      </c>
      <c r="E174" s="162">
        <v>42.358719000000008</v>
      </c>
      <c r="F174" s="161">
        <v>0</v>
      </c>
      <c r="G174" s="161">
        <v>6.8229199999999999</v>
      </c>
      <c r="H174" s="163">
        <v>228.18960099999998</v>
      </c>
      <c r="I174" s="163"/>
      <c r="J174" s="161">
        <v>42.094407944166313</v>
      </c>
      <c r="K174" s="164">
        <v>37.330217196241485</v>
      </c>
      <c r="L174" s="161">
        <v>0</v>
      </c>
      <c r="M174" s="161">
        <v>3.9388101999999998</v>
      </c>
      <c r="N174" s="164">
        <v>0.82538054792482907</v>
      </c>
      <c r="O174" s="163">
        <v>-99.638291778280987</v>
      </c>
    </row>
    <row r="175" spans="1:15" s="21" customFormat="1" ht="18" customHeight="1">
      <c r="A175" s="159">
        <v>195</v>
      </c>
      <c r="B175" s="160" t="s">
        <v>132</v>
      </c>
      <c r="C175" s="159" t="s">
        <v>293</v>
      </c>
      <c r="D175" s="161">
        <v>468.74707999999993</v>
      </c>
      <c r="E175" s="162">
        <v>105.15787899999999</v>
      </c>
      <c r="F175" s="161">
        <v>0</v>
      </c>
      <c r="G175" s="161">
        <v>14.8779</v>
      </c>
      <c r="H175" s="163">
        <v>348.71130099999993</v>
      </c>
      <c r="I175" s="163"/>
      <c r="J175" s="161">
        <v>63.965117416247985</v>
      </c>
      <c r="K175" s="164">
        <v>52.559613637694099</v>
      </c>
      <c r="L175" s="161">
        <v>0</v>
      </c>
      <c r="M175" s="161">
        <v>10.16309098</v>
      </c>
      <c r="N175" s="164">
        <v>1.242412798553886</v>
      </c>
      <c r="O175" s="163">
        <v>-99.643713067230394</v>
      </c>
    </row>
    <row r="176" spans="1:15" s="21" customFormat="1" ht="18" customHeight="1">
      <c r="A176" s="159">
        <v>197</v>
      </c>
      <c r="B176" s="160" t="s">
        <v>132</v>
      </c>
      <c r="C176" s="159" t="s">
        <v>294</v>
      </c>
      <c r="D176" s="161">
        <v>97.107439999999997</v>
      </c>
      <c r="E176" s="162">
        <v>15.280760000000003</v>
      </c>
      <c r="F176" s="161">
        <v>0</v>
      </c>
      <c r="G176" s="161">
        <v>1.2321799999999998</v>
      </c>
      <c r="H176" s="163">
        <v>80.594499999999996</v>
      </c>
      <c r="I176" s="163"/>
      <c r="J176" s="161">
        <v>5.7528192140439227</v>
      </c>
      <c r="K176" s="164">
        <v>4.1607456572979631</v>
      </c>
      <c r="L176" s="161">
        <v>0</v>
      </c>
      <c r="M176" s="161">
        <v>1.4674679899999998</v>
      </c>
      <c r="N176" s="164">
        <v>0.12460556674595979</v>
      </c>
      <c r="O176" s="163">
        <v>-99.845391972472115</v>
      </c>
    </row>
    <row r="177" spans="1:15" s="21" customFormat="1" ht="18" customHeight="1">
      <c r="A177" s="159">
        <v>198</v>
      </c>
      <c r="B177" s="160" t="s">
        <v>132</v>
      </c>
      <c r="C177" s="159" t="s">
        <v>295</v>
      </c>
      <c r="D177" s="161">
        <v>134.63498000000001</v>
      </c>
      <c r="E177" s="162">
        <v>41.678961000000001</v>
      </c>
      <c r="F177" s="161">
        <v>0</v>
      </c>
      <c r="G177" s="161">
        <v>9.8858599999999992</v>
      </c>
      <c r="H177" s="163">
        <v>83.070159000000018</v>
      </c>
      <c r="I177" s="163"/>
      <c r="J177" s="161">
        <v>45.391580275466524</v>
      </c>
      <c r="K177" s="164">
        <v>39.09958577967307</v>
      </c>
      <c r="L177" s="161">
        <v>0</v>
      </c>
      <c r="M177" s="161">
        <v>5.4019635099999999</v>
      </c>
      <c r="N177" s="164">
        <v>0.89003098579345341</v>
      </c>
      <c r="O177" s="163">
        <v>-98.928579171500729</v>
      </c>
    </row>
    <row r="178" spans="1:15" s="21" customFormat="1" ht="18" customHeight="1">
      <c r="A178" s="159">
        <v>199</v>
      </c>
      <c r="B178" s="160" t="s">
        <v>132</v>
      </c>
      <c r="C178" s="159" t="s">
        <v>296</v>
      </c>
      <c r="D178" s="161">
        <v>81.667079999999999</v>
      </c>
      <c r="E178" s="162">
        <v>22.118880000000004</v>
      </c>
      <c r="F178" s="161">
        <v>0</v>
      </c>
      <c r="G178" s="161">
        <v>1.8732199999999999</v>
      </c>
      <c r="H178" s="163">
        <v>57.674979999999991</v>
      </c>
      <c r="I178" s="163"/>
      <c r="J178" s="161">
        <v>21.439318222099999</v>
      </c>
      <c r="K178" s="164">
        <v>18.899300803431373</v>
      </c>
      <c r="L178" s="161">
        <v>0</v>
      </c>
      <c r="M178" s="161">
        <v>2.1196386299999994</v>
      </c>
      <c r="N178" s="164">
        <v>0.42037878866862632</v>
      </c>
      <c r="O178" s="163">
        <v>-99.271124517652837</v>
      </c>
    </row>
    <row r="179" spans="1:15" s="21" customFormat="1" ht="18" customHeight="1">
      <c r="A179" s="159">
        <v>200</v>
      </c>
      <c r="B179" s="160" t="s">
        <v>220</v>
      </c>
      <c r="C179" s="159" t="s">
        <v>297</v>
      </c>
      <c r="D179" s="161">
        <v>706.63538000000017</v>
      </c>
      <c r="E179" s="162">
        <v>118.735079</v>
      </c>
      <c r="F179" s="161">
        <v>0</v>
      </c>
      <c r="G179" s="161">
        <v>31.965899999999998</v>
      </c>
      <c r="H179" s="163">
        <v>555.93440100000009</v>
      </c>
      <c r="I179" s="163"/>
      <c r="J179" s="161">
        <v>132.24808869141836</v>
      </c>
      <c r="K179" s="164">
        <v>111.23197201315526</v>
      </c>
      <c r="L179" s="161">
        <v>0</v>
      </c>
      <c r="M179" s="161">
        <v>18.423016899999997</v>
      </c>
      <c r="N179" s="164">
        <v>2.593099778263106</v>
      </c>
      <c r="O179" s="163">
        <v>-99.53356011543832</v>
      </c>
    </row>
    <row r="180" spans="1:15" s="21" customFormat="1" ht="18" customHeight="1">
      <c r="A180" s="159">
        <v>201</v>
      </c>
      <c r="B180" s="160" t="s">
        <v>220</v>
      </c>
      <c r="C180" s="159" t="s">
        <v>298</v>
      </c>
      <c r="D180" s="161">
        <v>673.37059999999997</v>
      </c>
      <c r="E180" s="162">
        <v>105.83145999999999</v>
      </c>
      <c r="F180" s="161">
        <v>0</v>
      </c>
      <c r="G180" s="161">
        <v>42.383220000000001</v>
      </c>
      <c r="H180" s="163">
        <v>525.15591999999992</v>
      </c>
      <c r="I180" s="163"/>
      <c r="J180" s="161">
        <v>68.589680569255719</v>
      </c>
      <c r="K180" s="164">
        <v>43.846796091819321</v>
      </c>
      <c r="L180" s="161">
        <v>0</v>
      </c>
      <c r="M180" s="161">
        <v>23.397988779999999</v>
      </c>
      <c r="N180" s="164">
        <v>1.3448956974363995</v>
      </c>
      <c r="O180" s="163">
        <v>-99.743905448607265</v>
      </c>
    </row>
    <row r="181" spans="1:15" s="21" customFormat="1" ht="18" customHeight="1">
      <c r="A181" s="159">
        <v>202</v>
      </c>
      <c r="B181" s="160" t="s">
        <v>220</v>
      </c>
      <c r="C181" s="159" t="s">
        <v>299</v>
      </c>
      <c r="D181" s="161">
        <v>979.72395999999969</v>
      </c>
      <c r="E181" s="162">
        <v>230.84989899999999</v>
      </c>
      <c r="F181" s="161">
        <v>0</v>
      </c>
      <c r="G181" s="161">
        <v>72.593879999999999</v>
      </c>
      <c r="H181" s="163">
        <v>676.28018099999974</v>
      </c>
      <c r="I181" s="163"/>
      <c r="J181" s="161">
        <v>282.80574099361394</v>
      </c>
      <c r="K181" s="164">
        <v>233.15886256589604</v>
      </c>
      <c r="L181" s="161">
        <v>0</v>
      </c>
      <c r="M181" s="161">
        <v>44.10166782000001</v>
      </c>
      <c r="N181" s="164">
        <v>5.545210607717884</v>
      </c>
      <c r="O181" s="163">
        <v>-99.180042419767759</v>
      </c>
    </row>
    <row r="182" spans="1:15" s="21" customFormat="1" ht="18" customHeight="1">
      <c r="A182" s="159">
        <v>203</v>
      </c>
      <c r="B182" s="160" t="s">
        <v>242</v>
      </c>
      <c r="C182" s="159" t="s">
        <v>300</v>
      </c>
      <c r="D182" s="161">
        <v>84.212199999999996</v>
      </c>
      <c r="E182" s="162">
        <v>36.034339000000003</v>
      </c>
      <c r="F182" s="161">
        <v>0</v>
      </c>
      <c r="G182" s="161">
        <v>4.387319999999999</v>
      </c>
      <c r="H182" s="163">
        <v>43.79054099999999</v>
      </c>
      <c r="I182" s="163"/>
      <c r="J182" s="161">
        <v>44.406320805846867</v>
      </c>
      <c r="K182" s="164">
        <v>36.865342965843823</v>
      </c>
      <c r="L182" s="161">
        <v>0</v>
      </c>
      <c r="M182" s="161">
        <v>4.2119371599999997</v>
      </c>
      <c r="N182" s="164">
        <v>3.329040680003045</v>
      </c>
      <c r="O182" s="163">
        <v>-92.397808741383102</v>
      </c>
    </row>
    <row r="183" spans="1:15" s="21" customFormat="1" ht="18" customHeight="1">
      <c r="A183" s="159">
        <v>204</v>
      </c>
      <c r="B183" s="160" t="s">
        <v>220</v>
      </c>
      <c r="C183" s="159" t="s">
        <v>301</v>
      </c>
      <c r="D183" s="161">
        <v>848.26309999999978</v>
      </c>
      <c r="E183" s="162">
        <v>81.647479999999987</v>
      </c>
      <c r="F183" s="161">
        <v>0</v>
      </c>
      <c r="G183" s="161">
        <v>2.1288200000000002</v>
      </c>
      <c r="H183" s="163">
        <v>764.48679999999979</v>
      </c>
      <c r="I183" s="163"/>
      <c r="J183" s="161">
        <v>74.923348542843428</v>
      </c>
      <c r="K183" s="164">
        <v>71.343007377297482</v>
      </c>
      <c r="L183" s="161">
        <v>0</v>
      </c>
      <c r="M183" s="161">
        <v>2.1112559000000002</v>
      </c>
      <c r="N183" s="164">
        <v>1.4690852655459454</v>
      </c>
      <c r="O183" s="163">
        <v>-99.807833795750838</v>
      </c>
    </row>
    <row r="184" spans="1:15" s="21" customFormat="1" ht="18" customHeight="1">
      <c r="A184" s="159">
        <v>205</v>
      </c>
      <c r="B184" s="160" t="s">
        <v>181</v>
      </c>
      <c r="C184" s="159" t="s">
        <v>302</v>
      </c>
      <c r="D184" s="161">
        <v>537.6112599999999</v>
      </c>
      <c r="E184" s="162">
        <v>161.06647999999998</v>
      </c>
      <c r="F184" s="161">
        <v>0</v>
      </c>
      <c r="G184" s="161">
        <v>1.5939599999999998</v>
      </c>
      <c r="H184" s="163">
        <v>374.95081999999996</v>
      </c>
      <c r="I184" s="163"/>
      <c r="J184" s="161">
        <v>2796.5292256300004</v>
      </c>
      <c r="K184" s="164">
        <v>51.080380704999996</v>
      </c>
      <c r="L184" s="161">
        <v>0</v>
      </c>
      <c r="M184" s="161">
        <v>3.5137103700000001</v>
      </c>
      <c r="N184" s="164">
        <v>2741.9351345550003</v>
      </c>
      <c r="O184" s="163" t="s">
        <v>265</v>
      </c>
    </row>
    <row r="185" spans="1:15" s="21" customFormat="1" ht="18" customHeight="1">
      <c r="A185" s="159">
        <v>206</v>
      </c>
      <c r="B185" s="160" t="s">
        <v>238</v>
      </c>
      <c r="C185" s="159" t="s">
        <v>303</v>
      </c>
      <c r="D185" s="161">
        <v>0</v>
      </c>
      <c r="E185" s="162">
        <v>0</v>
      </c>
      <c r="F185" s="161">
        <v>0</v>
      </c>
      <c r="G185" s="161">
        <v>0</v>
      </c>
      <c r="H185" s="163">
        <v>0</v>
      </c>
      <c r="I185" s="163"/>
      <c r="J185" s="161">
        <v>0</v>
      </c>
      <c r="K185" s="164">
        <v>0</v>
      </c>
      <c r="L185" s="161">
        <v>0</v>
      </c>
      <c r="M185" s="161">
        <v>0</v>
      </c>
      <c r="N185" s="164">
        <v>0</v>
      </c>
      <c r="O185" s="163" t="s">
        <v>117</v>
      </c>
    </row>
    <row r="186" spans="1:15" s="21" customFormat="1" ht="18" customHeight="1">
      <c r="A186" s="159">
        <v>207</v>
      </c>
      <c r="B186" s="160" t="s">
        <v>238</v>
      </c>
      <c r="C186" s="159" t="s">
        <v>304</v>
      </c>
      <c r="D186" s="161">
        <v>373.14243999999985</v>
      </c>
      <c r="E186" s="162">
        <v>54.73669799999999</v>
      </c>
      <c r="F186" s="161">
        <v>0</v>
      </c>
      <c r="G186" s="161">
        <v>2.3798999999999992</v>
      </c>
      <c r="H186" s="163">
        <v>316.02584199999984</v>
      </c>
      <c r="I186" s="163"/>
      <c r="J186" s="161">
        <v>49.617147580553606</v>
      </c>
      <c r="K186" s="164">
        <v>46.404922183876081</v>
      </c>
      <c r="L186" s="161">
        <v>0</v>
      </c>
      <c r="M186" s="161">
        <v>2.2393401500000003</v>
      </c>
      <c r="N186" s="164">
        <v>0.97288524667752441</v>
      </c>
      <c r="O186" s="163">
        <v>-99.69215009743489</v>
      </c>
    </row>
    <row r="187" spans="1:15" s="21" customFormat="1" ht="18" customHeight="1">
      <c r="A187" s="159">
        <v>208</v>
      </c>
      <c r="B187" s="160" t="s">
        <v>132</v>
      </c>
      <c r="C187" s="159" t="s">
        <v>305</v>
      </c>
      <c r="D187" s="161">
        <v>38.695480000000003</v>
      </c>
      <c r="E187" s="162">
        <v>23.017223000000001</v>
      </c>
      <c r="F187" s="161">
        <v>0</v>
      </c>
      <c r="G187" s="161">
        <v>3.0308400000000004</v>
      </c>
      <c r="H187" s="163">
        <v>12.647417000000001</v>
      </c>
      <c r="I187" s="163"/>
      <c r="J187" s="161">
        <v>26.806700837760289</v>
      </c>
      <c r="K187" s="164">
        <v>23.334402492706161</v>
      </c>
      <c r="L187" s="161">
        <v>0</v>
      </c>
      <c r="M187" s="161">
        <v>2.9466767599999999</v>
      </c>
      <c r="N187" s="164">
        <v>0.52562158505412793</v>
      </c>
      <c r="O187" s="163">
        <v>-95.844040051386543</v>
      </c>
    </row>
    <row r="188" spans="1:15" s="21" customFormat="1" ht="18" customHeight="1">
      <c r="A188" s="159">
        <v>209</v>
      </c>
      <c r="B188" s="160" t="s">
        <v>132</v>
      </c>
      <c r="C188" s="159" t="s">
        <v>306</v>
      </c>
      <c r="D188" s="161">
        <v>536.78743999999995</v>
      </c>
      <c r="E188" s="162">
        <v>215.92590300000001</v>
      </c>
      <c r="F188" s="161">
        <v>0</v>
      </c>
      <c r="G188" s="161">
        <v>39.255479999999991</v>
      </c>
      <c r="H188" s="163">
        <v>281.60605699999996</v>
      </c>
      <c r="I188" s="163"/>
      <c r="J188" s="161">
        <v>105.37372139449559</v>
      </c>
      <c r="K188" s="164">
        <v>78.248509164659026</v>
      </c>
      <c r="L188" s="161">
        <v>0</v>
      </c>
      <c r="M188" s="161">
        <v>18.36218676</v>
      </c>
      <c r="N188" s="164">
        <v>8.7630254698365633</v>
      </c>
      <c r="O188" s="163">
        <v>-96.888197092352826</v>
      </c>
    </row>
    <row r="189" spans="1:15" s="21" customFormat="1" ht="18" customHeight="1">
      <c r="A189" s="159">
        <v>210</v>
      </c>
      <c r="B189" s="160" t="s">
        <v>220</v>
      </c>
      <c r="C189" s="159" t="s">
        <v>307</v>
      </c>
      <c r="D189" s="161">
        <v>850.2237600000002</v>
      </c>
      <c r="E189" s="162">
        <v>246.694841</v>
      </c>
      <c r="F189" s="161">
        <v>0</v>
      </c>
      <c r="G189" s="161">
        <v>8.6828000000000003</v>
      </c>
      <c r="H189" s="163">
        <v>594.84611900000016</v>
      </c>
      <c r="I189" s="163"/>
      <c r="J189" s="161">
        <v>226.74489610717245</v>
      </c>
      <c r="K189" s="164">
        <v>219.25598639410561</v>
      </c>
      <c r="L189" s="161">
        <v>0</v>
      </c>
      <c r="M189" s="161">
        <v>6.9243852500000003</v>
      </c>
      <c r="N189" s="164">
        <v>0.56452446306684578</v>
      </c>
      <c r="O189" s="163">
        <v>-99.905097394933691</v>
      </c>
    </row>
    <row r="190" spans="1:15" s="21" customFormat="1" ht="18" customHeight="1">
      <c r="A190" s="159">
        <v>211</v>
      </c>
      <c r="B190" s="160" t="s">
        <v>220</v>
      </c>
      <c r="C190" s="159" t="s">
        <v>308</v>
      </c>
      <c r="D190" s="161">
        <v>884.94927999999993</v>
      </c>
      <c r="E190" s="162">
        <v>183.94324299999997</v>
      </c>
      <c r="F190" s="161">
        <v>0</v>
      </c>
      <c r="G190" s="161">
        <v>29.242180000000005</v>
      </c>
      <c r="H190" s="163">
        <v>671.76385700000003</v>
      </c>
      <c r="I190" s="163"/>
      <c r="J190" s="161">
        <v>146.62974456477318</v>
      </c>
      <c r="K190" s="164">
        <v>125.71508989409138</v>
      </c>
      <c r="L190" s="161">
        <v>0</v>
      </c>
      <c r="M190" s="161">
        <v>18.039561640000002</v>
      </c>
      <c r="N190" s="164">
        <v>2.8750930306817963</v>
      </c>
      <c r="O190" s="163">
        <v>-99.572008377538864</v>
      </c>
    </row>
    <row r="191" spans="1:15" s="21" customFormat="1" ht="18" customHeight="1">
      <c r="A191" s="159">
        <v>212</v>
      </c>
      <c r="B191" s="160" t="s">
        <v>132</v>
      </c>
      <c r="C191" s="159" t="s">
        <v>309</v>
      </c>
      <c r="D191" s="161">
        <v>281.93698000000006</v>
      </c>
      <c r="E191" s="162">
        <v>43.017060000000001</v>
      </c>
      <c r="F191" s="161">
        <v>0</v>
      </c>
      <c r="G191" s="161">
        <v>0.83301999999999987</v>
      </c>
      <c r="H191" s="163">
        <v>238.08690000000004</v>
      </c>
      <c r="I191" s="163"/>
      <c r="J191" s="161">
        <v>52.516967683348547</v>
      </c>
      <c r="K191" s="164">
        <v>44.936565490362682</v>
      </c>
      <c r="L191" s="161">
        <v>0</v>
      </c>
      <c r="M191" s="161">
        <v>0.43338062999999999</v>
      </c>
      <c r="N191" s="164">
        <v>7.1470215629858647</v>
      </c>
      <c r="O191" s="163">
        <v>-96.998145818612514</v>
      </c>
    </row>
    <row r="192" spans="1:15" s="21" customFormat="1" ht="18" customHeight="1">
      <c r="A192" s="159">
        <v>213</v>
      </c>
      <c r="B192" s="160" t="s">
        <v>132</v>
      </c>
      <c r="C192" s="159" t="s">
        <v>310</v>
      </c>
      <c r="D192" s="161">
        <v>429.06074000000007</v>
      </c>
      <c r="E192" s="162">
        <v>103.025358</v>
      </c>
      <c r="F192" s="161">
        <v>0</v>
      </c>
      <c r="G192" s="161">
        <v>49.847259999999999</v>
      </c>
      <c r="H192" s="163">
        <v>276.18812200000008</v>
      </c>
      <c r="I192" s="163"/>
      <c r="J192" s="161">
        <v>153.89576867270094</v>
      </c>
      <c r="K192" s="164">
        <v>100.11587098329016</v>
      </c>
      <c r="L192" s="161">
        <v>0</v>
      </c>
      <c r="M192" s="161">
        <v>39.386417360000003</v>
      </c>
      <c r="N192" s="164">
        <v>14.393480329410771</v>
      </c>
      <c r="O192" s="163">
        <v>-94.788523045386171</v>
      </c>
    </row>
    <row r="193" spans="1:15" s="21" customFormat="1" ht="18" customHeight="1">
      <c r="A193" s="159">
        <v>214</v>
      </c>
      <c r="B193" s="160" t="s">
        <v>132</v>
      </c>
      <c r="C193" s="159" t="s">
        <v>311</v>
      </c>
      <c r="D193" s="161">
        <v>947.71811999999989</v>
      </c>
      <c r="E193" s="162">
        <v>267.04493600000001</v>
      </c>
      <c r="F193" s="161">
        <v>0</v>
      </c>
      <c r="G193" s="161">
        <v>56.804120000000005</v>
      </c>
      <c r="H193" s="163">
        <v>623.86906399999987</v>
      </c>
      <c r="I193" s="163"/>
      <c r="J193" s="161">
        <v>155.25626981285578</v>
      </c>
      <c r="K193" s="164">
        <v>127.99089696828997</v>
      </c>
      <c r="L193" s="161">
        <v>0</v>
      </c>
      <c r="M193" s="161">
        <v>24.221132259999997</v>
      </c>
      <c r="N193" s="164">
        <v>3.0442405845658058</v>
      </c>
      <c r="O193" s="163">
        <v>-99.512038541381202</v>
      </c>
    </row>
    <row r="194" spans="1:15" s="21" customFormat="1" ht="18" customHeight="1">
      <c r="A194" s="159">
        <v>215</v>
      </c>
      <c r="B194" s="160" t="s">
        <v>220</v>
      </c>
      <c r="C194" s="159" t="s">
        <v>312</v>
      </c>
      <c r="D194" s="161">
        <v>531.89400000000001</v>
      </c>
      <c r="E194" s="162">
        <v>80.502179999999996</v>
      </c>
      <c r="F194" s="161">
        <v>0</v>
      </c>
      <c r="G194" s="161">
        <v>31.065160000000002</v>
      </c>
      <c r="H194" s="163">
        <v>420.32666</v>
      </c>
      <c r="I194" s="163"/>
      <c r="J194" s="161">
        <v>103.51631185116952</v>
      </c>
      <c r="K194" s="164">
        <v>77.784846926244612</v>
      </c>
      <c r="L194" s="161">
        <v>0</v>
      </c>
      <c r="M194" s="161">
        <v>23.701733319999999</v>
      </c>
      <c r="N194" s="164">
        <v>2.0297316049249083</v>
      </c>
      <c r="O194" s="163">
        <v>-99.51710614669912</v>
      </c>
    </row>
    <row r="195" spans="1:15" s="21" customFormat="1" ht="18" customHeight="1">
      <c r="A195" s="159">
        <v>216</v>
      </c>
      <c r="B195" s="160" t="s">
        <v>197</v>
      </c>
      <c r="C195" s="159" t="s">
        <v>313</v>
      </c>
      <c r="D195" s="161">
        <v>515.75670000000014</v>
      </c>
      <c r="E195" s="162">
        <v>282.2</v>
      </c>
      <c r="F195" s="161">
        <v>0</v>
      </c>
      <c r="G195" s="161">
        <v>162.77528000000001</v>
      </c>
      <c r="H195" s="163">
        <v>70.781420000000139</v>
      </c>
      <c r="I195" s="163"/>
      <c r="J195" s="161">
        <v>643.33704982496351</v>
      </c>
      <c r="K195" s="164">
        <v>282.18356361999997</v>
      </c>
      <c r="L195" s="161">
        <v>0</v>
      </c>
      <c r="M195" s="161">
        <v>111.50565825</v>
      </c>
      <c r="N195" s="164">
        <v>249.64782795496353</v>
      </c>
      <c r="O195" s="163">
        <v>252.702485984264</v>
      </c>
    </row>
    <row r="196" spans="1:15" s="21" customFormat="1" ht="18" customHeight="1">
      <c r="A196" s="159">
        <v>217</v>
      </c>
      <c r="B196" s="160" t="s">
        <v>197</v>
      </c>
      <c r="C196" s="159" t="s">
        <v>314</v>
      </c>
      <c r="D196" s="161">
        <v>1800.8926000000001</v>
      </c>
      <c r="E196" s="162">
        <v>203.63500099999999</v>
      </c>
      <c r="F196" s="161">
        <v>0</v>
      </c>
      <c r="G196" s="161">
        <v>99.389620000000008</v>
      </c>
      <c r="H196" s="163">
        <v>1497.8679790000001</v>
      </c>
      <c r="I196" s="163"/>
      <c r="J196" s="161">
        <v>6431.7193583799999</v>
      </c>
      <c r="K196" s="164">
        <v>166.79882545999999</v>
      </c>
      <c r="L196" s="161">
        <v>0</v>
      </c>
      <c r="M196" s="161">
        <v>74.651858579999995</v>
      </c>
      <c r="N196" s="164">
        <v>6190.2686743399991</v>
      </c>
      <c r="O196" s="163">
        <v>313.27198131792085</v>
      </c>
    </row>
    <row r="197" spans="1:15" s="21" customFormat="1" ht="18" customHeight="1">
      <c r="A197" s="159">
        <v>218</v>
      </c>
      <c r="B197" s="160" t="s">
        <v>128</v>
      </c>
      <c r="C197" s="159" t="s">
        <v>315</v>
      </c>
      <c r="D197" s="161">
        <v>376.42538000000008</v>
      </c>
      <c r="E197" s="162">
        <v>84.628818999999993</v>
      </c>
      <c r="F197" s="161">
        <v>0</v>
      </c>
      <c r="G197" s="161">
        <v>0.53778000000000004</v>
      </c>
      <c r="H197" s="163">
        <v>291.25878100000011</v>
      </c>
      <c r="I197" s="163"/>
      <c r="J197" s="161">
        <v>4.7342325928608995</v>
      </c>
      <c r="K197" s="164">
        <v>4.0915230128048048</v>
      </c>
      <c r="L197" s="161">
        <v>0</v>
      </c>
      <c r="M197" s="161">
        <v>0.54988149000000008</v>
      </c>
      <c r="N197" s="164">
        <v>9.2828090056094603E-2</v>
      </c>
      <c r="O197" s="163">
        <v>-99.968128655301854</v>
      </c>
    </row>
    <row r="198" spans="1:15" s="21" customFormat="1" ht="18" customHeight="1">
      <c r="A198" s="159">
        <v>219</v>
      </c>
      <c r="B198" s="160" t="s">
        <v>220</v>
      </c>
      <c r="C198" s="159" t="s">
        <v>316</v>
      </c>
      <c r="D198" s="161">
        <v>307.13804000000005</v>
      </c>
      <c r="E198" s="162">
        <v>54.871220000000008</v>
      </c>
      <c r="F198" s="161">
        <v>0</v>
      </c>
      <c r="G198" s="161">
        <v>13.42088</v>
      </c>
      <c r="H198" s="163">
        <v>238.84594000000004</v>
      </c>
      <c r="I198" s="163"/>
      <c r="J198" s="161">
        <v>15.089943329201871</v>
      </c>
      <c r="K198" s="164">
        <v>5.6952502874528133</v>
      </c>
      <c r="L198" s="161">
        <v>0</v>
      </c>
      <c r="M198" s="161">
        <v>9.0988118</v>
      </c>
      <c r="N198" s="164">
        <v>0.29588124174905772</v>
      </c>
      <c r="O198" s="163">
        <v>-99.876120464200042</v>
      </c>
    </row>
    <row r="199" spans="1:15" s="21" customFormat="1" ht="18" customHeight="1">
      <c r="A199" s="159">
        <v>222</v>
      </c>
      <c r="B199" s="160" t="s">
        <v>118</v>
      </c>
      <c r="C199" s="159" t="s">
        <v>317</v>
      </c>
      <c r="D199" s="161">
        <v>7199.0350400000016</v>
      </c>
      <c r="E199" s="162">
        <v>1808.8119380000003</v>
      </c>
      <c r="F199" s="161">
        <v>0</v>
      </c>
      <c r="G199" s="161">
        <v>446.81716000000006</v>
      </c>
      <c r="H199" s="163">
        <v>4943.4059420000012</v>
      </c>
      <c r="I199" s="163"/>
      <c r="J199" s="161">
        <v>12797.622765338841</v>
      </c>
      <c r="K199" s="164">
        <v>8037.8850734379985</v>
      </c>
      <c r="L199" s="161">
        <v>0</v>
      </c>
      <c r="M199" s="161">
        <v>348.75139992999999</v>
      </c>
      <c r="N199" s="164">
        <v>4410.986291970843</v>
      </c>
      <c r="O199" s="163">
        <v>-10.770299997126113</v>
      </c>
    </row>
    <row r="200" spans="1:15" s="21" customFormat="1" ht="18" customHeight="1">
      <c r="A200" s="159">
        <v>223</v>
      </c>
      <c r="B200" s="160" t="s">
        <v>128</v>
      </c>
      <c r="C200" s="159" t="s">
        <v>318</v>
      </c>
      <c r="D200" s="161">
        <v>25.420900000000007</v>
      </c>
      <c r="E200" s="162">
        <v>4.4057000000000004</v>
      </c>
      <c r="F200" s="161">
        <v>0</v>
      </c>
      <c r="G200" s="161">
        <v>0.24631999999999998</v>
      </c>
      <c r="H200" s="163">
        <v>20.768880000000006</v>
      </c>
      <c r="I200" s="163"/>
      <c r="J200" s="161">
        <v>4.6988467457542464</v>
      </c>
      <c r="K200" s="164">
        <v>4.4692934258374954</v>
      </c>
      <c r="L200" s="161">
        <v>0</v>
      </c>
      <c r="M200" s="161">
        <v>0.13741907000000003</v>
      </c>
      <c r="N200" s="164">
        <v>9.2134249916750954E-2</v>
      </c>
      <c r="O200" s="163">
        <v>-99.556383156353405</v>
      </c>
    </row>
    <row r="201" spans="1:15" s="21" customFormat="1" ht="18" customHeight="1">
      <c r="A201" s="159">
        <v>225</v>
      </c>
      <c r="B201" s="160" t="s">
        <v>128</v>
      </c>
      <c r="C201" s="159" t="s">
        <v>319</v>
      </c>
      <c r="D201" s="161">
        <v>6.0914999999999999</v>
      </c>
      <c r="E201" s="162">
        <v>1.85568</v>
      </c>
      <c r="F201" s="161">
        <v>0</v>
      </c>
      <c r="G201" s="161">
        <v>0.18516000000000002</v>
      </c>
      <c r="H201" s="163">
        <v>4.0506600000000006</v>
      </c>
      <c r="I201" s="163"/>
      <c r="J201" s="161">
        <v>2.0314591984758437</v>
      </c>
      <c r="K201" s="164">
        <v>1.8805753051723957</v>
      </c>
      <c r="L201" s="161">
        <v>0</v>
      </c>
      <c r="M201" s="161">
        <v>0.11105136000000002</v>
      </c>
      <c r="N201" s="164">
        <v>3.9832533303447965E-2</v>
      </c>
      <c r="O201" s="163">
        <v>-99.016640910285034</v>
      </c>
    </row>
    <row r="202" spans="1:15" s="21" customFormat="1" ht="18" customHeight="1">
      <c r="A202" s="159">
        <v>226</v>
      </c>
      <c r="B202" s="160" t="s">
        <v>120</v>
      </c>
      <c r="C202" s="159" t="s">
        <v>320</v>
      </c>
      <c r="D202" s="161">
        <v>421.67885999999999</v>
      </c>
      <c r="E202" s="162">
        <v>82.835700000000003</v>
      </c>
      <c r="F202" s="161">
        <v>0</v>
      </c>
      <c r="G202" s="161">
        <v>28.972619999999999</v>
      </c>
      <c r="H202" s="163">
        <v>309.87054000000001</v>
      </c>
      <c r="I202" s="163"/>
      <c r="J202" s="161">
        <v>116.59038728000002</v>
      </c>
      <c r="K202" s="164">
        <v>117.13891375000003</v>
      </c>
      <c r="L202" s="161">
        <v>0</v>
      </c>
      <c r="M202" s="161">
        <v>20.325582300000001</v>
      </c>
      <c r="N202" s="164">
        <v>-20.874108770000014</v>
      </c>
      <c r="O202" s="163">
        <v>-106.73639668036851</v>
      </c>
    </row>
    <row r="203" spans="1:15" s="21" customFormat="1" ht="18" customHeight="1">
      <c r="A203" s="159">
        <v>227</v>
      </c>
      <c r="B203" s="160" t="s">
        <v>115</v>
      </c>
      <c r="C203" s="159" t="s">
        <v>321</v>
      </c>
      <c r="D203" s="161">
        <v>657.08975999999996</v>
      </c>
      <c r="E203" s="162">
        <v>238.08164100000005</v>
      </c>
      <c r="F203" s="161">
        <v>0</v>
      </c>
      <c r="G203" s="161">
        <v>46.544519999999999</v>
      </c>
      <c r="H203" s="163">
        <v>372.46359899999993</v>
      </c>
      <c r="I203" s="163"/>
      <c r="J203" s="161">
        <v>361.79406837930645</v>
      </c>
      <c r="K203" s="164">
        <v>179.35921352160003</v>
      </c>
      <c r="L203" s="161">
        <v>0</v>
      </c>
      <c r="M203" s="161">
        <v>25.909251649999998</v>
      </c>
      <c r="N203" s="164">
        <v>156.52560320770644</v>
      </c>
      <c r="O203" s="163">
        <v>-57.975597178368432</v>
      </c>
    </row>
    <row r="204" spans="1:15" s="21" customFormat="1" ht="18" customHeight="1">
      <c r="A204" s="159">
        <v>228</v>
      </c>
      <c r="B204" s="160" t="s">
        <v>128</v>
      </c>
      <c r="C204" s="159" t="s">
        <v>322</v>
      </c>
      <c r="D204" s="161">
        <v>113.34624000000001</v>
      </c>
      <c r="E204" s="162">
        <v>29.53838</v>
      </c>
      <c r="F204" s="161">
        <v>0</v>
      </c>
      <c r="G204" s="161">
        <v>8.5983199999999993</v>
      </c>
      <c r="H204" s="163">
        <v>75.209540000000004</v>
      </c>
      <c r="I204" s="163"/>
      <c r="J204" s="161">
        <v>35.448773802481973</v>
      </c>
      <c r="K204" s="164">
        <v>29.695659226354874</v>
      </c>
      <c r="L204" s="161">
        <v>0</v>
      </c>
      <c r="M204" s="161">
        <v>5.0580405799999992</v>
      </c>
      <c r="N204" s="164">
        <v>0.69507399612710064</v>
      </c>
      <c r="O204" s="163">
        <v>-99.07581671669962</v>
      </c>
    </row>
    <row r="205" spans="1:15" s="21" customFormat="1" ht="18" customHeight="1">
      <c r="A205" s="159">
        <v>229</v>
      </c>
      <c r="B205" s="160" t="s">
        <v>126</v>
      </c>
      <c r="C205" s="159" t="s">
        <v>323</v>
      </c>
      <c r="D205" s="161">
        <v>836.12302</v>
      </c>
      <c r="E205" s="162">
        <v>186.41971999999998</v>
      </c>
      <c r="F205" s="161">
        <v>0</v>
      </c>
      <c r="G205" s="161">
        <v>62.082459999999983</v>
      </c>
      <c r="H205" s="163">
        <v>587.62084000000004</v>
      </c>
      <c r="I205" s="163"/>
      <c r="J205" s="161">
        <v>539.85226146333343</v>
      </c>
      <c r="K205" s="164">
        <v>175.29912990000003</v>
      </c>
      <c r="L205" s="161">
        <v>0</v>
      </c>
      <c r="M205" s="161">
        <v>35.749215129999996</v>
      </c>
      <c r="N205" s="164">
        <v>328.80391643333343</v>
      </c>
      <c r="O205" s="163">
        <v>-44.044885060010223</v>
      </c>
    </row>
    <row r="206" spans="1:15" s="21" customFormat="1" ht="18" customHeight="1">
      <c r="A206" s="159">
        <v>231</v>
      </c>
      <c r="B206" s="160" t="s">
        <v>220</v>
      </c>
      <c r="C206" s="159" t="s">
        <v>324</v>
      </c>
      <c r="D206" s="161">
        <v>66.354640000000003</v>
      </c>
      <c r="E206" s="162">
        <v>25.720359999999999</v>
      </c>
      <c r="F206" s="161">
        <v>0</v>
      </c>
      <c r="G206" s="161">
        <v>0.32407999999999998</v>
      </c>
      <c r="H206" s="163">
        <v>40.310200000000002</v>
      </c>
      <c r="I206" s="163"/>
      <c r="J206" s="161">
        <v>24.384940249771198</v>
      </c>
      <c r="K206" s="164">
        <v>23.361773706442346</v>
      </c>
      <c r="L206" s="161">
        <v>0</v>
      </c>
      <c r="M206" s="161">
        <v>0.54503045999999999</v>
      </c>
      <c r="N206" s="164">
        <v>0.47813608332885194</v>
      </c>
      <c r="O206" s="163">
        <v>-98.813858320403142</v>
      </c>
    </row>
    <row r="207" spans="1:15" s="21" customFormat="1" ht="18" customHeight="1">
      <c r="A207" s="159">
        <v>233</v>
      </c>
      <c r="B207" s="160" t="s">
        <v>220</v>
      </c>
      <c r="C207" s="159" t="s">
        <v>325</v>
      </c>
      <c r="D207" s="161">
        <v>65.506720000000016</v>
      </c>
      <c r="E207" s="162">
        <v>86.200879999999998</v>
      </c>
      <c r="F207" s="161">
        <v>0</v>
      </c>
      <c r="G207" s="161">
        <v>0.433</v>
      </c>
      <c r="H207" s="163">
        <v>-21.127159999999982</v>
      </c>
      <c r="I207" s="163"/>
      <c r="J207" s="161">
        <v>10.121245939380467</v>
      </c>
      <c r="K207" s="164">
        <v>9.1945690466475174</v>
      </c>
      <c r="L207" s="161">
        <v>0</v>
      </c>
      <c r="M207" s="161">
        <v>0.72822109000000002</v>
      </c>
      <c r="N207" s="164">
        <v>0.19845580273294938</v>
      </c>
      <c r="O207" s="163">
        <v>-100.93933970648656</v>
      </c>
    </row>
    <row r="208" spans="1:15" s="21" customFormat="1" ht="18" customHeight="1">
      <c r="A208" s="159">
        <v>234</v>
      </c>
      <c r="B208" s="160" t="s">
        <v>220</v>
      </c>
      <c r="C208" s="159" t="s">
        <v>326</v>
      </c>
      <c r="D208" s="161">
        <v>175.62281999999996</v>
      </c>
      <c r="E208" s="162">
        <v>31.904741000000001</v>
      </c>
      <c r="F208" s="161">
        <v>0</v>
      </c>
      <c r="G208" s="161">
        <v>37.534040000000005</v>
      </c>
      <c r="H208" s="163">
        <v>106.18403899999996</v>
      </c>
      <c r="I208" s="163"/>
      <c r="J208" s="161">
        <v>97.571323454184409</v>
      </c>
      <c r="K208" s="164">
        <v>60.079609109200405</v>
      </c>
      <c r="L208" s="161">
        <v>0</v>
      </c>
      <c r="M208" s="161">
        <v>35.578551140000009</v>
      </c>
      <c r="N208" s="164">
        <v>1.9131632049839951</v>
      </c>
      <c r="O208" s="163">
        <v>-98.198257268228431</v>
      </c>
    </row>
    <row r="209" spans="1:15" s="21" customFormat="1" ht="18" customHeight="1">
      <c r="A209" s="159">
        <v>235</v>
      </c>
      <c r="B209" s="160" t="s">
        <v>120</v>
      </c>
      <c r="C209" s="159" t="s">
        <v>327</v>
      </c>
      <c r="D209" s="161">
        <v>1058.6646999999996</v>
      </c>
      <c r="E209" s="162">
        <v>28.702080000000009</v>
      </c>
      <c r="F209" s="161">
        <v>0</v>
      </c>
      <c r="G209" s="161">
        <v>77.171199999999999</v>
      </c>
      <c r="H209" s="163">
        <v>952.79141999999956</v>
      </c>
      <c r="I209" s="163"/>
      <c r="J209" s="161">
        <v>446.22583873250005</v>
      </c>
      <c r="K209" s="164">
        <v>420.33589049000005</v>
      </c>
      <c r="L209" s="161">
        <v>0</v>
      </c>
      <c r="M209" s="161">
        <v>43.310339459999994</v>
      </c>
      <c r="N209" s="164">
        <v>-17.420391217499997</v>
      </c>
      <c r="O209" s="163">
        <v>-101.82835307411773</v>
      </c>
    </row>
    <row r="210" spans="1:15" s="21" customFormat="1" ht="18" customHeight="1">
      <c r="A210" s="159">
        <v>236</v>
      </c>
      <c r="B210" s="160" t="s">
        <v>120</v>
      </c>
      <c r="C210" s="159" t="s">
        <v>328</v>
      </c>
      <c r="D210" s="161">
        <v>705.28859999999997</v>
      </c>
      <c r="E210" s="162">
        <v>144.86688000000001</v>
      </c>
      <c r="F210" s="161">
        <v>0</v>
      </c>
      <c r="G210" s="161">
        <v>29.959179999999989</v>
      </c>
      <c r="H210" s="163">
        <v>530.46253999999999</v>
      </c>
      <c r="I210" s="163"/>
      <c r="J210" s="161">
        <v>415.27411838250015</v>
      </c>
      <c r="K210" s="164">
        <v>519.15219664000006</v>
      </c>
      <c r="L210" s="161">
        <v>0</v>
      </c>
      <c r="M210" s="161">
        <v>19.815525199999996</v>
      </c>
      <c r="N210" s="164">
        <v>-123.6936034574999</v>
      </c>
      <c r="O210" s="163">
        <v>-123.31806567481654</v>
      </c>
    </row>
    <row r="211" spans="1:15" s="21" customFormat="1" ht="18" customHeight="1">
      <c r="A211" s="159">
        <v>237</v>
      </c>
      <c r="B211" s="160" t="s">
        <v>128</v>
      </c>
      <c r="C211" s="159" t="s">
        <v>329</v>
      </c>
      <c r="D211" s="161">
        <v>122.63288000000001</v>
      </c>
      <c r="E211" s="162">
        <v>22.665820000000004</v>
      </c>
      <c r="F211" s="161">
        <v>0</v>
      </c>
      <c r="G211" s="161">
        <v>12.65696</v>
      </c>
      <c r="H211" s="163">
        <v>87.310100000000006</v>
      </c>
      <c r="I211" s="163"/>
      <c r="J211" s="161">
        <v>33.010113912786665</v>
      </c>
      <c r="K211" s="164">
        <v>22.738720997241824</v>
      </c>
      <c r="L211" s="161">
        <v>0</v>
      </c>
      <c r="M211" s="161">
        <v>9.6241357799999996</v>
      </c>
      <c r="N211" s="164">
        <v>0.64725713554484088</v>
      </c>
      <c r="O211" s="163">
        <v>-99.258668658557454</v>
      </c>
    </row>
    <row r="212" spans="1:15" s="21" customFormat="1" ht="18" customHeight="1">
      <c r="A212" s="159">
        <v>242</v>
      </c>
      <c r="B212" s="160" t="s">
        <v>132</v>
      </c>
      <c r="C212" s="159" t="s">
        <v>330</v>
      </c>
      <c r="D212" s="161">
        <v>101.76137999999999</v>
      </c>
      <c r="E212" s="162">
        <v>39.731200999999999</v>
      </c>
      <c r="F212" s="161">
        <v>0</v>
      </c>
      <c r="G212" s="161">
        <v>9.9999999999999982</v>
      </c>
      <c r="H212" s="163">
        <v>52.03017899999999</v>
      </c>
      <c r="I212" s="163"/>
      <c r="J212" s="161">
        <v>53.073842078830303</v>
      </c>
      <c r="K212" s="164">
        <v>41.679925548657167</v>
      </c>
      <c r="L212" s="161">
        <v>0</v>
      </c>
      <c r="M212" s="161">
        <v>10.353252959999999</v>
      </c>
      <c r="N212" s="164">
        <v>1.0406635701731375</v>
      </c>
      <c r="O212" s="163">
        <v>-97.999884701197857</v>
      </c>
    </row>
    <row r="213" spans="1:15" s="21" customFormat="1" ht="18" customHeight="1">
      <c r="A213" s="159">
        <v>243</v>
      </c>
      <c r="B213" s="160" t="s">
        <v>132</v>
      </c>
      <c r="C213" s="159" t="s">
        <v>331</v>
      </c>
      <c r="D213" s="161">
        <v>719.2744399999998</v>
      </c>
      <c r="E213" s="162">
        <v>155.99637800000002</v>
      </c>
      <c r="F213" s="161">
        <v>0</v>
      </c>
      <c r="G213" s="161">
        <v>79.299000000000007</v>
      </c>
      <c r="H213" s="163">
        <v>483.97906199999977</v>
      </c>
      <c r="I213" s="163"/>
      <c r="J213" s="161">
        <v>212.90636175125098</v>
      </c>
      <c r="K213" s="164">
        <v>156.68156476089609</v>
      </c>
      <c r="L213" s="161">
        <v>0</v>
      </c>
      <c r="M213" s="161">
        <v>53.429226919999984</v>
      </c>
      <c r="N213" s="164">
        <v>2.7955700703549056</v>
      </c>
      <c r="O213" s="163">
        <v>-99.422377889902407</v>
      </c>
    </row>
    <row r="214" spans="1:15" s="21" customFormat="1" ht="18" customHeight="1">
      <c r="A214" s="159">
        <v>244</v>
      </c>
      <c r="B214" s="160" t="s">
        <v>132</v>
      </c>
      <c r="C214" s="159" t="s">
        <v>332</v>
      </c>
      <c r="D214" s="161">
        <v>452.90054000000003</v>
      </c>
      <c r="E214" s="162">
        <v>104.996303</v>
      </c>
      <c r="F214" s="161">
        <v>0</v>
      </c>
      <c r="G214" s="161">
        <v>38.421520000000001</v>
      </c>
      <c r="H214" s="163">
        <v>309.48271700000004</v>
      </c>
      <c r="I214" s="163"/>
      <c r="J214" s="161">
        <v>109.15520623270228</v>
      </c>
      <c r="K214" s="164">
        <v>82.774503851276762</v>
      </c>
      <c r="L214" s="161">
        <v>0</v>
      </c>
      <c r="M214" s="161">
        <v>24.240404219999995</v>
      </c>
      <c r="N214" s="164">
        <v>2.1402981614255268</v>
      </c>
      <c r="O214" s="163">
        <v>-99.308427242020912</v>
      </c>
    </row>
    <row r="215" spans="1:15" s="21" customFormat="1" ht="18" customHeight="1">
      <c r="A215" s="159">
        <v>245</v>
      </c>
      <c r="B215" s="160" t="s">
        <v>132</v>
      </c>
      <c r="C215" s="159" t="s">
        <v>333</v>
      </c>
      <c r="D215" s="161">
        <v>364.67144000000008</v>
      </c>
      <c r="E215" s="162">
        <v>155.69227999999998</v>
      </c>
      <c r="F215" s="161">
        <v>0</v>
      </c>
      <c r="G215" s="161">
        <v>22.73292</v>
      </c>
      <c r="H215" s="163">
        <v>186.24624000000009</v>
      </c>
      <c r="I215" s="163"/>
      <c r="J215" s="161">
        <v>84.000223297872566</v>
      </c>
      <c r="K215" s="164">
        <v>68.077251816080633</v>
      </c>
      <c r="L215" s="161">
        <v>0</v>
      </c>
      <c r="M215" s="161">
        <v>14.318998330000001</v>
      </c>
      <c r="N215" s="164">
        <v>1.6039731517919318</v>
      </c>
      <c r="O215" s="163">
        <v>-99.138788975395187</v>
      </c>
    </row>
    <row r="216" spans="1:15" s="21" customFormat="1" ht="18" customHeight="1">
      <c r="A216" s="159">
        <v>247</v>
      </c>
      <c r="B216" s="160" t="s">
        <v>220</v>
      </c>
      <c r="C216" s="159" t="s">
        <v>334</v>
      </c>
      <c r="D216" s="161">
        <v>159.44362000000001</v>
      </c>
      <c r="E216" s="162">
        <v>45.815660000000001</v>
      </c>
      <c r="F216" s="161">
        <v>0</v>
      </c>
      <c r="G216" s="161">
        <v>9.7603200000000001</v>
      </c>
      <c r="H216" s="163">
        <v>103.86763999999999</v>
      </c>
      <c r="I216" s="163"/>
      <c r="J216" s="161">
        <v>47.57075300480939</v>
      </c>
      <c r="K216" s="164">
        <v>40.784434741969989</v>
      </c>
      <c r="L216" s="161">
        <v>0</v>
      </c>
      <c r="M216" s="161">
        <v>5.8535583999999998</v>
      </c>
      <c r="N216" s="164">
        <v>0.9327598628394016</v>
      </c>
      <c r="O216" s="163">
        <v>-99.101972603941519</v>
      </c>
    </row>
    <row r="217" spans="1:15" s="21" customFormat="1" ht="18" customHeight="1">
      <c r="A217" s="159">
        <v>248</v>
      </c>
      <c r="B217" s="160" t="s">
        <v>220</v>
      </c>
      <c r="C217" s="159" t="s">
        <v>335</v>
      </c>
      <c r="D217" s="161">
        <v>618.95715999999993</v>
      </c>
      <c r="E217" s="162">
        <v>124.017438</v>
      </c>
      <c r="F217" s="161">
        <v>0</v>
      </c>
      <c r="G217" s="161">
        <v>19.636339999999997</v>
      </c>
      <c r="H217" s="163">
        <v>475.30338199999994</v>
      </c>
      <c r="I217" s="163"/>
      <c r="J217" s="161">
        <v>114.00302634093191</v>
      </c>
      <c r="K217" s="164">
        <v>98.946362983266596</v>
      </c>
      <c r="L217" s="161">
        <v>0</v>
      </c>
      <c r="M217" s="161">
        <v>12.821309899999999</v>
      </c>
      <c r="N217" s="164">
        <v>2.2353534576653153</v>
      </c>
      <c r="O217" s="163">
        <v>-99.529699652407416</v>
      </c>
    </row>
    <row r="218" spans="1:15" s="21" customFormat="1" ht="18" customHeight="1">
      <c r="A218" s="159">
        <v>249</v>
      </c>
      <c r="B218" s="160" t="s">
        <v>220</v>
      </c>
      <c r="C218" s="159" t="s">
        <v>336</v>
      </c>
      <c r="D218" s="161">
        <v>910.42430000000013</v>
      </c>
      <c r="E218" s="162">
        <v>115.62758099999999</v>
      </c>
      <c r="F218" s="161">
        <v>0</v>
      </c>
      <c r="G218" s="161">
        <v>50.592400000000005</v>
      </c>
      <c r="H218" s="163">
        <v>744.20431900000017</v>
      </c>
      <c r="I218" s="163"/>
      <c r="J218" s="161">
        <v>95.184795540769741</v>
      </c>
      <c r="K218" s="164">
        <v>69.536712070754618</v>
      </c>
      <c r="L218" s="161">
        <v>0</v>
      </c>
      <c r="M218" s="161">
        <v>23.78171493</v>
      </c>
      <c r="N218" s="164">
        <v>1.8663685400151238</v>
      </c>
      <c r="O218" s="163">
        <v>-99.749212885176078</v>
      </c>
    </row>
    <row r="219" spans="1:15" s="21" customFormat="1" ht="18" customHeight="1">
      <c r="A219" s="159">
        <v>250</v>
      </c>
      <c r="B219" s="160" t="s">
        <v>220</v>
      </c>
      <c r="C219" s="159" t="s">
        <v>337</v>
      </c>
      <c r="D219" s="161">
        <v>396.3011800000001</v>
      </c>
      <c r="E219" s="162">
        <v>85.274841000000009</v>
      </c>
      <c r="F219" s="161">
        <v>0</v>
      </c>
      <c r="G219" s="161">
        <v>6.1249399999999987</v>
      </c>
      <c r="H219" s="163">
        <v>304.90139900000014</v>
      </c>
      <c r="I219" s="163"/>
      <c r="J219" s="161">
        <v>78.753876817103418</v>
      </c>
      <c r="K219" s="164">
        <v>70.698885412006604</v>
      </c>
      <c r="L219" s="161">
        <v>0</v>
      </c>
      <c r="M219" s="161">
        <v>4.1427742099999998</v>
      </c>
      <c r="N219" s="164">
        <v>3.9122171950968143</v>
      </c>
      <c r="O219" s="163">
        <v>-98.716891031681769</v>
      </c>
    </row>
    <row r="220" spans="1:15" s="21" customFormat="1" ht="18" customHeight="1">
      <c r="A220" s="159">
        <v>251</v>
      </c>
      <c r="B220" s="160" t="s">
        <v>132</v>
      </c>
      <c r="C220" s="159" t="s">
        <v>338</v>
      </c>
      <c r="D220" s="161">
        <v>160.11576000000002</v>
      </c>
      <c r="E220" s="162">
        <v>44.224481000000004</v>
      </c>
      <c r="F220" s="161">
        <v>0</v>
      </c>
      <c r="G220" s="161">
        <v>20.65042</v>
      </c>
      <c r="H220" s="163">
        <v>95.240859000000029</v>
      </c>
      <c r="I220" s="163"/>
      <c r="J220" s="161">
        <v>56.449074015595635</v>
      </c>
      <c r="K220" s="164">
        <v>40.51986426705453</v>
      </c>
      <c r="L220" s="161">
        <v>0</v>
      </c>
      <c r="M220" s="161">
        <v>14.822365159999999</v>
      </c>
      <c r="N220" s="164">
        <v>1.1068445885411062</v>
      </c>
      <c r="O220" s="163">
        <v>-98.837846907133525</v>
      </c>
    </row>
    <row r="221" spans="1:15" s="21" customFormat="1" ht="18" customHeight="1">
      <c r="A221" s="159">
        <v>252</v>
      </c>
      <c r="B221" s="160" t="s">
        <v>132</v>
      </c>
      <c r="C221" s="159" t="s">
        <v>339</v>
      </c>
      <c r="D221" s="161">
        <v>55.648800000000001</v>
      </c>
      <c r="E221" s="162">
        <v>23.838880000000003</v>
      </c>
      <c r="F221" s="161">
        <v>0</v>
      </c>
      <c r="G221" s="161">
        <v>0.40662000000000009</v>
      </c>
      <c r="H221" s="163">
        <v>31.403299999999998</v>
      </c>
      <c r="I221" s="163"/>
      <c r="J221" s="161">
        <v>25.733233678897435</v>
      </c>
      <c r="K221" s="164">
        <v>25.034634359507287</v>
      </c>
      <c r="L221" s="161">
        <v>0</v>
      </c>
      <c r="M221" s="161">
        <v>0.19402611</v>
      </c>
      <c r="N221" s="164">
        <v>0.50457320939014783</v>
      </c>
      <c r="O221" s="163">
        <v>-98.393247813477728</v>
      </c>
    </row>
    <row r="222" spans="1:15" s="21" customFormat="1" ht="18" customHeight="1">
      <c r="A222" s="159">
        <v>253</v>
      </c>
      <c r="B222" s="160" t="s">
        <v>132</v>
      </c>
      <c r="C222" s="159" t="s">
        <v>340</v>
      </c>
      <c r="D222" s="161">
        <v>302.72319999999996</v>
      </c>
      <c r="E222" s="162">
        <v>73.852759999999989</v>
      </c>
      <c r="F222" s="161">
        <v>0</v>
      </c>
      <c r="G222" s="161">
        <v>30.5068068</v>
      </c>
      <c r="H222" s="163">
        <v>198.36363319999998</v>
      </c>
      <c r="I222" s="163"/>
      <c r="J222" s="161">
        <v>94.012919628305013</v>
      </c>
      <c r="K222" s="164">
        <v>68.748785664220634</v>
      </c>
      <c r="L222" s="161">
        <v>0</v>
      </c>
      <c r="M222" s="161">
        <v>24.401135540000006</v>
      </c>
      <c r="N222" s="164">
        <v>0.86299842408437399</v>
      </c>
      <c r="O222" s="163">
        <v>-99.564941209150845</v>
      </c>
    </row>
    <row r="223" spans="1:15" s="21" customFormat="1" ht="18" customHeight="1">
      <c r="A223" s="159">
        <v>258</v>
      </c>
      <c r="B223" s="160" t="s">
        <v>197</v>
      </c>
      <c r="C223" s="159" t="s">
        <v>341</v>
      </c>
      <c r="D223" s="161">
        <v>0</v>
      </c>
      <c r="E223" s="162">
        <v>0</v>
      </c>
      <c r="F223" s="161">
        <v>0</v>
      </c>
      <c r="G223" s="161">
        <v>0</v>
      </c>
      <c r="H223" s="163">
        <v>0</v>
      </c>
      <c r="I223" s="163"/>
      <c r="J223" s="161">
        <v>0</v>
      </c>
      <c r="K223" s="164">
        <v>0</v>
      </c>
      <c r="L223" s="161">
        <v>0</v>
      </c>
      <c r="M223" s="161">
        <v>0</v>
      </c>
      <c r="N223" s="164">
        <v>0</v>
      </c>
      <c r="O223" s="163" t="s">
        <v>117</v>
      </c>
    </row>
    <row r="224" spans="1:15" s="21" customFormat="1" ht="18" customHeight="1">
      <c r="A224" s="159">
        <v>259</v>
      </c>
      <c r="B224" s="160" t="s">
        <v>132</v>
      </c>
      <c r="C224" s="159" t="s">
        <v>342</v>
      </c>
      <c r="D224" s="161">
        <v>221.33039999999997</v>
      </c>
      <c r="E224" s="162">
        <v>62.551200999999992</v>
      </c>
      <c r="F224" s="161">
        <v>0</v>
      </c>
      <c r="G224" s="161">
        <v>29</v>
      </c>
      <c r="H224" s="163">
        <v>129.77919899999998</v>
      </c>
      <c r="I224" s="163"/>
      <c r="J224" s="161">
        <v>88.445967752357873</v>
      </c>
      <c r="K224" s="164">
        <v>60.503034121012931</v>
      </c>
      <c r="L224" s="161">
        <v>0</v>
      </c>
      <c r="M224" s="161">
        <v>27.076678149999999</v>
      </c>
      <c r="N224" s="164">
        <v>0.86625548134494323</v>
      </c>
      <c r="O224" s="163">
        <v>-99.332515928577308</v>
      </c>
    </row>
    <row r="225" spans="1:15" s="21" customFormat="1" ht="18" customHeight="1">
      <c r="A225" s="159">
        <v>260</v>
      </c>
      <c r="B225" s="160" t="s">
        <v>132</v>
      </c>
      <c r="C225" s="159" t="s">
        <v>343</v>
      </c>
      <c r="D225" s="161">
        <v>45.496659999999991</v>
      </c>
      <c r="E225" s="162">
        <v>20.935922000000005</v>
      </c>
      <c r="F225" s="161">
        <v>0</v>
      </c>
      <c r="G225" s="161">
        <v>9.9086599999999976</v>
      </c>
      <c r="H225" s="163">
        <v>14.652077999999989</v>
      </c>
      <c r="I225" s="163"/>
      <c r="J225" s="161">
        <v>32.570534072500692</v>
      </c>
      <c r="K225" s="164">
        <v>22.126351679160614</v>
      </c>
      <c r="L225" s="161">
        <v>0</v>
      </c>
      <c r="M225" s="161">
        <v>10.071278210000004</v>
      </c>
      <c r="N225" s="164">
        <v>0.37290418334007391</v>
      </c>
      <c r="O225" s="163">
        <v>-97.454939952271118</v>
      </c>
    </row>
    <row r="226" spans="1:15" s="21" customFormat="1" ht="18" customHeight="1">
      <c r="A226" s="159">
        <v>261</v>
      </c>
      <c r="B226" s="160" t="s">
        <v>184</v>
      </c>
      <c r="C226" s="159" t="s">
        <v>344</v>
      </c>
      <c r="D226" s="161">
        <v>4102.940160000001</v>
      </c>
      <c r="E226" s="162">
        <v>1837.3179620000001</v>
      </c>
      <c r="F226" s="161">
        <v>0</v>
      </c>
      <c r="G226" s="161">
        <v>431.42169999999999</v>
      </c>
      <c r="H226" s="163">
        <v>1834.2004980000011</v>
      </c>
      <c r="I226" s="163"/>
      <c r="J226" s="161">
        <v>1851.9953114599996</v>
      </c>
      <c r="K226" s="164">
        <v>2888.3920632899999</v>
      </c>
      <c r="L226" s="161">
        <v>0</v>
      </c>
      <c r="M226" s="161">
        <v>233.58258700000002</v>
      </c>
      <c r="N226" s="164">
        <v>-1269.9793388300004</v>
      </c>
      <c r="O226" s="163">
        <v>-169.23885039911269</v>
      </c>
    </row>
    <row r="227" spans="1:15" s="21" customFormat="1" ht="18" customHeight="1">
      <c r="A227" s="159">
        <v>262</v>
      </c>
      <c r="B227" s="160" t="s">
        <v>220</v>
      </c>
      <c r="C227" s="159" t="s">
        <v>345</v>
      </c>
      <c r="D227" s="161">
        <v>301.57334000000003</v>
      </c>
      <c r="E227" s="162">
        <v>66.524737999999999</v>
      </c>
      <c r="F227" s="161">
        <v>0</v>
      </c>
      <c r="G227" s="161">
        <v>21.101900000000001</v>
      </c>
      <c r="H227" s="163">
        <v>213.94670200000002</v>
      </c>
      <c r="I227" s="163"/>
      <c r="J227" s="161">
        <v>60.82219820534192</v>
      </c>
      <c r="K227" s="164">
        <v>47.479422223668536</v>
      </c>
      <c r="L227" s="161">
        <v>0</v>
      </c>
      <c r="M227" s="161">
        <v>12.150183860000002</v>
      </c>
      <c r="N227" s="164">
        <v>1.1925921216733819</v>
      </c>
      <c r="O227" s="163">
        <v>-99.442575131785219</v>
      </c>
    </row>
    <row r="228" spans="1:15" s="21" customFormat="1" ht="18" customHeight="1">
      <c r="A228" s="159">
        <v>264</v>
      </c>
      <c r="B228" s="160" t="s">
        <v>118</v>
      </c>
      <c r="C228" s="159" t="s">
        <v>346</v>
      </c>
      <c r="D228" s="161">
        <v>1699.1673599999997</v>
      </c>
      <c r="E228" s="162">
        <v>1064.4812200000001</v>
      </c>
      <c r="F228" s="161">
        <v>0</v>
      </c>
      <c r="G228" s="161">
        <v>591.3502400000001</v>
      </c>
      <c r="H228" s="163">
        <v>43.335899999999469</v>
      </c>
      <c r="I228" s="163"/>
      <c r="J228" s="161">
        <v>0</v>
      </c>
      <c r="K228" s="164">
        <v>1728.22295497</v>
      </c>
      <c r="L228" s="161">
        <v>0</v>
      </c>
      <c r="M228" s="161">
        <v>833.61136840999995</v>
      </c>
      <c r="N228" s="164">
        <v>-2561.8343233800001</v>
      </c>
      <c r="O228" s="163" t="s">
        <v>347</v>
      </c>
    </row>
    <row r="229" spans="1:15" s="21" customFormat="1" ht="18" customHeight="1">
      <c r="A229" s="159">
        <v>266</v>
      </c>
      <c r="B229" s="160" t="s">
        <v>220</v>
      </c>
      <c r="C229" s="159" t="s">
        <v>348</v>
      </c>
      <c r="D229" s="161">
        <v>858.17413999999997</v>
      </c>
      <c r="E229" s="162">
        <v>189.14295899999999</v>
      </c>
      <c r="F229" s="161">
        <v>0</v>
      </c>
      <c r="G229" s="161">
        <v>75</v>
      </c>
      <c r="H229" s="163">
        <v>594.03118099999995</v>
      </c>
      <c r="I229" s="163"/>
      <c r="J229" s="161">
        <v>107.58375989703103</v>
      </c>
      <c r="K229" s="164">
        <v>66.191410896088698</v>
      </c>
      <c r="L229" s="161">
        <v>0</v>
      </c>
      <c r="M229" s="161">
        <v>41.160266150000005</v>
      </c>
      <c r="N229" s="164">
        <v>0.2320828509423265</v>
      </c>
      <c r="O229" s="163">
        <v>-99.960930863839224</v>
      </c>
    </row>
    <row r="230" spans="1:15" s="21" customFormat="1" ht="18" customHeight="1">
      <c r="A230" s="159">
        <v>267</v>
      </c>
      <c r="B230" s="160" t="s">
        <v>220</v>
      </c>
      <c r="C230" s="159" t="s">
        <v>349</v>
      </c>
      <c r="D230" s="161">
        <v>186.80273999999997</v>
      </c>
      <c r="E230" s="162">
        <v>46.201799999999992</v>
      </c>
      <c r="F230" s="161">
        <v>0</v>
      </c>
      <c r="G230" s="161">
        <v>21.407979999999998</v>
      </c>
      <c r="H230" s="163">
        <v>119.19295999999999</v>
      </c>
      <c r="I230" s="163"/>
      <c r="J230" s="161">
        <v>87.03690002298066</v>
      </c>
      <c r="K230" s="164">
        <v>46.687177615220477</v>
      </c>
      <c r="L230" s="161">
        <v>0</v>
      </c>
      <c r="M230" s="161">
        <v>13.292852020000002</v>
      </c>
      <c r="N230" s="164">
        <v>27.056870387760181</v>
      </c>
      <c r="O230" s="163">
        <v>-77.299942557211281</v>
      </c>
    </row>
    <row r="231" spans="1:15" s="21" customFormat="1" ht="18" customHeight="1">
      <c r="A231" s="159">
        <v>268</v>
      </c>
      <c r="B231" s="160" t="s">
        <v>120</v>
      </c>
      <c r="C231" s="159" t="s">
        <v>350</v>
      </c>
      <c r="D231" s="161">
        <v>156.04903999999999</v>
      </c>
      <c r="E231" s="162">
        <v>93.40173999999999</v>
      </c>
      <c r="F231" s="161">
        <v>0</v>
      </c>
      <c r="G231" s="161">
        <v>22.268280000000001</v>
      </c>
      <c r="H231" s="163">
        <v>40.379019999999997</v>
      </c>
      <c r="I231" s="163"/>
      <c r="J231" s="161">
        <v>0</v>
      </c>
      <c r="K231" s="164">
        <v>2.8659132500000002</v>
      </c>
      <c r="L231" s="161">
        <v>0</v>
      </c>
      <c r="M231" s="161">
        <v>0</v>
      </c>
      <c r="N231" s="164">
        <v>-2.8659132500000002</v>
      </c>
      <c r="O231" s="163">
        <v>-107.0975304749843</v>
      </c>
    </row>
    <row r="232" spans="1:15" s="21" customFormat="1" ht="18" customHeight="1">
      <c r="A232" s="159">
        <v>269</v>
      </c>
      <c r="B232" s="160" t="s">
        <v>128</v>
      </c>
      <c r="C232" s="159" t="s">
        <v>351</v>
      </c>
      <c r="D232" s="161">
        <v>23.735580000000002</v>
      </c>
      <c r="E232" s="162">
        <v>6.460818999999999</v>
      </c>
      <c r="F232" s="161">
        <v>0</v>
      </c>
      <c r="G232" s="161">
        <v>2.59206</v>
      </c>
      <c r="H232" s="163">
        <v>14.682701000000005</v>
      </c>
      <c r="I232" s="163"/>
      <c r="J232" s="161">
        <v>8.2670540662287113</v>
      </c>
      <c r="K232" s="164">
        <v>6.5857738330617321</v>
      </c>
      <c r="L232" s="161">
        <v>0</v>
      </c>
      <c r="M232" s="161">
        <v>1.6085982200000002</v>
      </c>
      <c r="N232" s="164">
        <v>7.2682013166978976E-2</v>
      </c>
      <c r="O232" s="163">
        <v>-99.504981997747009</v>
      </c>
    </row>
    <row r="233" spans="1:15" s="21" customFormat="1" ht="18" customHeight="1">
      <c r="A233" s="159">
        <v>273</v>
      </c>
      <c r="B233" s="160" t="s">
        <v>132</v>
      </c>
      <c r="C233" s="159" t="s">
        <v>352</v>
      </c>
      <c r="D233" s="161">
        <v>368.34735999999992</v>
      </c>
      <c r="E233" s="162">
        <v>108.77854199999999</v>
      </c>
      <c r="F233" s="161">
        <v>0</v>
      </c>
      <c r="G233" s="161">
        <v>51.138440000000003</v>
      </c>
      <c r="H233" s="163">
        <v>208.43037799999996</v>
      </c>
      <c r="I233" s="163"/>
      <c r="J233" s="161">
        <v>113.57571955725268</v>
      </c>
      <c r="K233" s="164">
        <v>81.350921097110501</v>
      </c>
      <c r="L233" s="161">
        <v>0</v>
      </c>
      <c r="M233" s="161">
        <v>29.017431410000007</v>
      </c>
      <c r="N233" s="164">
        <v>3.2073670501421745</v>
      </c>
      <c r="O233" s="163">
        <v>-98.46118062015789</v>
      </c>
    </row>
    <row r="234" spans="1:15" s="21" customFormat="1" ht="18" customHeight="1">
      <c r="A234" s="159">
        <v>274</v>
      </c>
      <c r="B234" s="160" t="s">
        <v>132</v>
      </c>
      <c r="C234" s="159" t="s">
        <v>353</v>
      </c>
      <c r="D234" s="161">
        <v>981.91115999999977</v>
      </c>
      <c r="E234" s="162">
        <v>541.47032300000001</v>
      </c>
      <c r="F234" s="161">
        <v>0</v>
      </c>
      <c r="G234" s="161">
        <v>254.36082000000005</v>
      </c>
      <c r="H234" s="163">
        <v>186.08001699999971</v>
      </c>
      <c r="I234" s="163"/>
      <c r="J234" s="161">
        <v>309.89836646443416</v>
      </c>
      <c r="K234" s="164">
        <v>234.53472715630801</v>
      </c>
      <c r="L234" s="161">
        <v>0</v>
      </c>
      <c r="M234" s="161">
        <v>69.287200749999997</v>
      </c>
      <c r="N234" s="164">
        <v>6.0764385581261564</v>
      </c>
      <c r="O234" s="163">
        <v>-96.734502362966708</v>
      </c>
    </row>
    <row r="235" spans="1:15" s="21" customFormat="1" ht="18" customHeight="1">
      <c r="A235" s="159">
        <v>275</v>
      </c>
      <c r="B235" s="160" t="s">
        <v>115</v>
      </c>
      <c r="C235" s="159" t="s">
        <v>354</v>
      </c>
      <c r="D235" s="161">
        <v>566.18635999999981</v>
      </c>
      <c r="E235" s="162">
        <v>416.23635999999993</v>
      </c>
      <c r="F235" s="161">
        <v>0</v>
      </c>
      <c r="G235" s="161">
        <v>62.757739999999984</v>
      </c>
      <c r="H235" s="163">
        <v>87.192259999999891</v>
      </c>
      <c r="I235" s="163"/>
      <c r="J235" s="161">
        <v>165.74470569260251</v>
      </c>
      <c r="K235" s="164">
        <v>165.34613494000001</v>
      </c>
      <c r="L235" s="161">
        <v>0</v>
      </c>
      <c r="M235" s="161">
        <v>39.239305250000008</v>
      </c>
      <c r="N235" s="164">
        <v>-38.840734497397513</v>
      </c>
      <c r="O235" s="163">
        <v>-144.54608069271006</v>
      </c>
    </row>
    <row r="236" spans="1:15" s="21" customFormat="1" ht="18" customHeight="1">
      <c r="A236" s="159">
        <v>278</v>
      </c>
      <c r="B236" s="160" t="s">
        <v>197</v>
      </c>
      <c r="C236" s="159" t="s">
        <v>355</v>
      </c>
      <c r="D236" s="161">
        <v>631.43575999999996</v>
      </c>
      <c r="E236" s="162">
        <v>215.000001</v>
      </c>
      <c r="F236" s="161">
        <v>0</v>
      </c>
      <c r="G236" s="161">
        <v>246.85024000000001</v>
      </c>
      <c r="H236" s="163">
        <v>169.58551899999995</v>
      </c>
      <c r="I236" s="163"/>
      <c r="J236" s="161">
        <v>5655.3808286886233</v>
      </c>
      <c r="K236" s="164">
        <v>217.77317644000001</v>
      </c>
      <c r="L236" s="161">
        <v>0</v>
      </c>
      <c r="M236" s="161">
        <v>233.74490050999998</v>
      </c>
      <c r="N236" s="164">
        <v>5203.862751738624</v>
      </c>
      <c r="O236" s="163" t="s">
        <v>265</v>
      </c>
    </row>
    <row r="237" spans="1:15" s="21" customFormat="1" ht="18" customHeight="1">
      <c r="A237" s="159">
        <v>280</v>
      </c>
      <c r="B237" s="160" t="s">
        <v>220</v>
      </c>
      <c r="C237" s="159" t="s">
        <v>356</v>
      </c>
      <c r="D237" s="161">
        <v>227.02661999999995</v>
      </c>
      <c r="E237" s="162">
        <v>72.428919000000008</v>
      </c>
      <c r="F237" s="161">
        <v>0</v>
      </c>
      <c r="G237" s="161">
        <v>33.575180000000003</v>
      </c>
      <c r="H237" s="163">
        <v>121.02252099999994</v>
      </c>
      <c r="I237" s="163"/>
      <c r="J237" s="161">
        <v>78.656025591344473</v>
      </c>
      <c r="K237" s="164">
        <v>59.958659679749474</v>
      </c>
      <c r="L237" s="161">
        <v>0</v>
      </c>
      <c r="M237" s="161">
        <v>17.155090899999998</v>
      </c>
      <c r="N237" s="164">
        <v>1.5422750115950024</v>
      </c>
      <c r="O237" s="163">
        <v>-98.725629743248362</v>
      </c>
    </row>
    <row r="238" spans="1:15" s="21" customFormat="1" ht="18" customHeight="1">
      <c r="A238" s="159">
        <v>281</v>
      </c>
      <c r="B238" s="160" t="s">
        <v>128</v>
      </c>
      <c r="C238" s="159" t="s">
        <v>357</v>
      </c>
      <c r="D238" s="161">
        <v>420.91493999999989</v>
      </c>
      <c r="E238" s="162">
        <v>146.87531799999999</v>
      </c>
      <c r="F238" s="161">
        <v>0</v>
      </c>
      <c r="G238" s="161">
        <v>110.99650000000001</v>
      </c>
      <c r="H238" s="163">
        <v>163.04312199999987</v>
      </c>
      <c r="I238" s="163"/>
      <c r="J238" s="161">
        <v>207.73311274028904</v>
      </c>
      <c r="K238" s="164">
        <v>100.53537409126379</v>
      </c>
      <c r="L238" s="161">
        <v>0</v>
      </c>
      <c r="M238" s="161">
        <v>103.12454036</v>
      </c>
      <c r="N238" s="164">
        <v>4.0731982890252567</v>
      </c>
      <c r="O238" s="163">
        <v>-97.501766257257245</v>
      </c>
    </row>
    <row r="239" spans="1:15" s="21" customFormat="1" ht="18" customHeight="1">
      <c r="A239" s="159">
        <v>282</v>
      </c>
      <c r="B239" s="160" t="s">
        <v>220</v>
      </c>
      <c r="C239" s="159" t="s">
        <v>358</v>
      </c>
      <c r="D239" s="161">
        <v>500.28035999999992</v>
      </c>
      <c r="E239" s="162">
        <v>15.817100000000003</v>
      </c>
      <c r="F239" s="161">
        <v>0</v>
      </c>
      <c r="G239" s="161">
        <v>17.008599999999998</v>
      </c>
      <c r="H239" s="163">
        <v>467.45465999999993</v>
      </c>
      <c r="I239" s="163"/>
      <c r="J239" s="161">
        <v>48.540863754514646</v>
      </c>
      <c r="K239" s="164">
        <v>30.625297582269255</v>
      </c>
      <c r="L239" s="161">
        <v>0</v>
      </c>
      <c r="M239" s="161">
        <v>16.963784530000002</v>
      </c>
      <c r="N239" s="164">
        <v>0.95178164224538975</v>
      </c>
      <c r="O239" s="163">
        <v>-99.796390597059101</v>
      </c>
    </row>
    <row r="240" spans="1:15" s="21" customFormat="1" ht="18" customHeight="1">
      <c r="A240" s="159">
        <v>283</v>
      </c>
      <c r="B240" s="160" t="s">
        <v>128</v>
      </c>
      <c r="C240" s="159" t="s">
        <v>359</v>
      </c>
      <c r="D240" s="161">
        <v>795.51062000000002</v>
      </c>
      <c r="E240" s="162">
        <v>45.484140000000011</v>
      </c>
      <c r="F240" s="161">
        <v>0</v>
      </c>
      <c r="G240" s="161">
        <v>11.0016</v>
      </c>
      <c r="H240" s="163">
        <v>739.02487999999994</v>
      </c>
      <c r="I240" s="163"/>
      <c r="J240" s="161">
        <v>71.186485527201029</v>
      </c>
      <c r="K240" s="164">
        <v>41.433190895491187</v>
      </c>
      <c r="L240" s="161">
        <v>0</v>
      </c>
      <c r="M240" s="161">
        <v>28.357481189999998</v>
      </c>
      <c r="N240" s="164">
        <v>1.3958134417098442</v>
      </c>
      <c r="O240" s="163">
        <v>-99.811127679258931</v>
      </c>
    </row>
    <row r="241" spans="1:15" s="21" customFormat="1" ht="18" customHeight="1">
      <c r="A241" s="159">
        <v>284</v>
      </c>
      <c r="B241" s="160" t="s">
        <v>115</v>
      </c>
      <c r="C241" s="159" t="s">
        <v>360</v>
      </c>
      <c r="D241" s="161">
        <v>536.45506</v>
      </c>
      <c r="E241" s="162">
        <v>90.505259999999993</v>
      </c>
      <c r="F241" s="161">
        <v>0</v>
      </c>
      <c r="G241" s="161">
        <v>76.60548</v>
      </c>
      <c r="H241" s="163">
        <v>369.34431999999998</v>
      </c>
      <c r="I241" s="163"/>
      <c r="J241" s="161">
        <v>147.71793474324258</v>
      </c>
      <c r="K241" s="164">
        <v>127.77304771840001</v>
      </c>
      <c r="L241" s="161">
        <v>0</v>
      </c>
      <c r="M241" s="161">
        <v>22.842508509999998</v>
      </c>
      <c r="N241" s="164">
        <v>-2.8976214851574262</v>
      </c>
      <c r="O241" s="163">
        <v>-100.78453121606347</v>
      </c>
    </row>
    <row r="242" spans="1:15" s="21" customFormat="1" ht="18" customHeight="1">
      <c r="A242" s="159">
        <v>286</v>
      </c>
      <c r="B242" s="160" t="s">
        <v>120</v>
      </c>
      <c r="C242" s="159" t="s">
        <v>361</v>
      </c>
      <c r="D242" s="161">
        <v>766.06723999999997</v>
      </c>
      <c r="E242" s="162">
        <v>230.77987999999999</v>
      </c>
      <c r="F242" s="161">
        <v>0</v>
      </c>
      <c r="G242" s="161">
        <v>122.46788000000001</v>
      </c>
      <c r="H242" s="163">
        <v>412.81948</v>
      </c>
      <c r="I242" s="163"/>
      <c r="J242" s="161">
        <v>645.27569676999997</v>
      </c>
      <c r="K242" s="164">
        <v>605.06495482000014</v>
      </c>
      <c r="L242" s="161">
        <v>0</v>
      </c>
      <c r="M242" s="161">
        <v>85.092867689999991</v>
      </c>
      <c r="N242" s="164">
        <v>-44.882125740000163</v>
      </c>
      <c r="O242" s="163">
        <v>-110.87209492633443</v>
      </c>
    </row>
    <row r="243" spans="1:15" s="21" customFormat="1" ht="18" customHeight="1">
      <c r="A243" s="159">
        <v>288</v>
      </c>
      <c r="B243" s="160" t="s">
        <v>220</v>
      </c>
      <c r="C243" s="159" t="s">
        <v>362</v>
      </c>
      <c r="D243" s="161">
        <v>212.39846</v>
      </c>
      <c r="E243" s="162">
        <v>56.356622999999999</v>
      </c>
      <c r="F243" s="161">
        <v>0</v>
      </c>
      <c r="G243" s="161">
        <v>27.959480000000006</v>
      </c>
      <c r="H243" s="163">
        <v>128.08235699999997</v>
      </c>
      <c r="I243" s="163"/>
      <c r="J243" s="161">
        <v>78.828595939278799</v>
      </c>
      <c r="K243" s="164">
        <v>51.053801385371372</v>
      </c>
      <c r="L243" s="161">
        <v>0</v>
      </c>
      <c r="M243" s="161">
        <v>26.229135809999999</v>
      </c>
      <c r="N243" s="164">
        <v>1.5456587439074276</v>
      </c>
      <c r="O243" s="163">
        <v>-98.79323055875102</v>
      </c>
    </row>
    <row r="244" spans="1:15" s="21" customFormat="1" ht="18" customHeight="1">
      <c r="A244" s="159">
        <v>289</v>
      </c>
      <c r="B244" s="160" t="s">
        <v>147</v>
      </c>
      <c r="C244" s="159" t="s">
        <v>363</v>
      </c>
      <c r="D244" s="161">
        <v>0</v>
      </c>
      <c r="E244" s="162">
        <v>0</v>
      </c>
      <c r="F244" s="161">
        <v>0</v>
      </c>
      <c r="G244" s="161">
        <v>0</v>
      </c>
      <c r="H244" s="163">
        <v>0</v>
      </c>
      <c r="I244" s="163"/>
      <c r="J244" s="161">
        <v>0</v>
      </c>
      <c r="K244" s="164">
        <v>0</v>
      </c>
      <c r="L244" s="161">
        <v>0</v>
      </c>
      <c r="M244" s="161">
        <v>0</v>
      </c>
      <c r="N244" s="164">
        <v>0</v>
      </c>
      <c r="O244" s="163" t="s">
        <v>117</v>
      </c>
    </row>
    <row r="245" spans="1:15" s="21" customFormat="1" ht="18" customHeight="1">
      <c r="A245" s="159">
        <v>290</v>
      </c>
      <c r="B245" s="160" t="s">
        <v>128</v>
      </c>
      <c r="C245" s="159" t="s">
        <v>364</v>
      </c>
      <c r="D245" s="161">
        <v>0</v>
      </c>
      <c r="E245" s="162">
        <v>0</v>
      </c>
      <c r="F245" s="161">
        <v>0</v>
      </c>
      <c r="G245" s="161">
        <v>0</v>
      </c>
      <c r="H245" s="163">
        <v>0</v>
      </c>
      <c r="I245" s="163"/>
      <c r="J245" s="161">
        <v>0</v>
      </c>
      <c r="K245" s="164">
        <v>0</v>
      </c>
      <c r="L245" s="161">
        <v>0</v>
      </c>
      <c r="M245" s="161">
        <v>0</v>
      </c>
      <c r="N245" s="164">
        <v>0</v>
      </c>
      <c r="O245" s="163" t="s">
        <v>117</v>
      </c>
    </row>
    <row r="246" spans="1:15" s="21" customFormat="1" ht="18" customHeight="1">
      <c r="A246" s="159">
        <v>292</v>
      </c>
      <c r="B246" s="160" t="s">
        <v>132</v>
      </c>
      <c r="C246" s="159" t="s">
        <v>365</v>
      </c>
      <c r="D246" s="161">
        <v>496.286</v>
      </c>
      <c r="E246" s="162">
        <v>109.50247899999999</v>
      </c>
      <c r="F246" s="161">
        <v>0</v>
      </c>
      <c r="G246" s="161">
        <v>64.661300000000011</v>
      </c>
      <c r="H246" s="163">
        <v>322.12222099999997</v>
      </c>
      <c r="I246" s="163"/>
      <c r="J246" s="161">
        <v>174.42332105504485</v>
      </c>
      <c r="K246" s="164">
        <v>113.08497599631856</v>
      </c>
      <c r="L246" s="161">
        <v>0</v>
      </c>
      <c r="M246" s="161">
        <v>57.918279939999998</v>
      </c>
      <c r="N246" s="164">
        <v>3.420065118726292</v>
      </c>
      <c r="O246" s="163">
        <v>-98.938270974256596</v>
      </c>
    </row>
    <row r="247" spans="1:15" s="21" customFormat="1" ht="18" customHeight="1">
      <c r="A247" s="159">
        <v>293</v>
      </c>
      <c r="B247" s="160" t="s">
        <v>220</v>
      </c>
      <c r="C247" s="159" t="s">
        <v>366</v>
      </c>
      <c r="D247" s="161">
        <v>595.05215999999984</v>
      </c>
      <c r="E247" s="162">
        <v>180.67482000000001</v>
      </c>
      <c r="F247" s="161">
        <v>0</v>
      </c>
      <c r="G247" s="161">
        <v>63.077560000000005</v>
      </c>
      <c r="H247" s="163">
        <v>351.29977999999983</v>
      </c>
      <c r="I247" s="163"/>
      <c r="J247" s="161">
        <v>228.13733765326253</v>
      </c>
      <c r="K247" s="164">
        <v>184.99896174280642</v>
      </c>
      <c r="L247" s="161">
        <v>0</v>
      </c>
      <c r="M247" s="161">
        <v>38.665094779999997</v>
      </c>
      <c r="N247" s="164">
        <v>4.4732811304561224</v>
      </c>
      <c r="O247" s="163">
        <v>-98.726648468024621</v>
      </c>
    </row>
    <row r="248" spans="1:15" s="21" customFormat="1" ht="18" customHeight="1">
      <c r="A248" s="159">
        <v>294</v>
      </c>
      <c r="B248" s="160" t="s">
        <v>220</v>
      </c>
      <c r="C248" s="159" t="s">
        <v>367</v>
      </c>
      <c r="D248" s="161">
        <v>407.50902000000013</v>
      </c>
      <c r="E248" s="162">
        <v>115.301962</v>
      </c>
      <c r="F248" s="161">
        <v>0</v>
      </c>
      <c r="G248" s="161">
        <v>43.633560000000003</v>
      </c>
      <c r="H248" s="163">
        <v>248.57349800000014</v>
      </c>
      <c r="I248" s="163"/>
      <c r="J248" s="161">
        <v>190.90876021698426</v>
      </c>
      <c r="K248" s="164">
        <v>113.0742935374937</v>
      </c>
      <c r="L248" s="161">
        <v>0</v>
      </c>
      <c r="M248" s="161">
        <v>26.092718130000005</v>
      </c>
      <c r="N248" s="164">
        <v>51.741748549490552</v>
      </c>
      <c r="O248" s="163">
        <v>-79.184527326605618</v>
      </c>
    </row>
    <row r="249" spans="1:15" s="21" customFormat="1" ht="18" customHeight="1">
      <c r="A249" s="159">
        <v>295</v>
      </c>
      <c r="B249" s="160" t="s">
        <v>220</v>
      </c>
      <c r="C249" s="159" t="s">
        <v>368</v>
      </c>
      <c r="D249" s="161">
        <v>152.33408</v>
      </c>
      <c r="E249" s="162">
        <v>37.446679000000003</v>
      </c>
      <c r="F249" s="161">
        <v>0</v>
      </c>
      <c r="G249" s="161">
        <v>17.517779999999998</v>
      </c>
      <c r="H249" s="163">
        <v>97.369620999999995</v>
      </c>
      <c r="I249" s="163"/>
      <c r="J249" s="161">
        <v>45.387110677235938</v>
      </c>
      <c r="K249" s="164">
        <v>33.86851181062346</v>
      </c>
      <c r="L249" s="161">
        <v>0</v>
      </c>
      <c r="M249" s="161">
        <v>10.628655519999999</v>
      </c>
      <c r="N249" s="164">
        <v>0.88994334661247976</v>
      </c>
      <c r="O249" s="163">
        <v>-99.086015394254758</v>
      </c>
    </row>
    <row r="250" spans="1:15" s="21" customFormat="1" ht="18" customHeight="1">
      <c r="A250" s="159">
        <v>296</v>
      </c>
      <c r="B250" s="160" t="s">
        <v>118</v>
      </c>
      <c r="C250" s="159" t="s">
        <v>369</v>
      </c>
      <c r="D250" s="161">
        <v>6857.7386800000013</v>
      </c>
      <c r="E250" s="162">
        <v>5304.8507229999996</v>
      </c>
      <c r="F250" s="161">
        <v>0</v>
      </c>
      <c r="G250" s="161">
        <v>573.47071999999991</v>
      </c>
      <c r="H250" s="163">
        <v>979.41723700000182</v>
      </c>
      <c r="I250" s="163"/>
      <c r="J250" s="161">
        <v>1924.08990068</v>
      </c>
      <c r="K250" s="164">
        <v>2545.9219107099998</v>
      </c>
      <c r="L250" s="161">
        <v>0</v>
      </c>
      <c r="M250" s="161">
        <v>611.48892382999998</v>
      </c>
      <c r="N250" s="164">
        <v>-1233.3209338599997</v>
      </c>
      <c r="O250" s="163">
        <v>-225.92395633527099</v>
      </c>
    </row>
    <row r="251" spans="1:15" s="21" customFormat="1" ht="18" customHeight="1">
      <c r="A251" s="159">
        <v>297</v>
      </c>
      <c r="B251" s="160" t="s">
        <v>128</v>
      </c>
      <c r="C251" s="159" t="s">
        <v>370</v>
      </c>
      <c r="D251" s="161">
        <v>539.4588</v>
      </c>
      <c r="E251" s="162">
        <v>144.57307800000001</v>
      </c>
      <c r="F251" s="161">
        <v>0</v>
      </c>
      <c r="G251" s="161">
        <v>146.55768</v>
      </c>
      <c r="H251" s="163">
        <v>248.32804199999998</v>
      </c>
      <c r="I251" s="163"/>
      <c r="J251" s="161">
        <v>206.32430528036494</v>
      </c>
      <c r="K251" s="164">
        <v>105.76204855702443</v>
      </c>
      <c r="L251" s="161">
        <v>0</v>
      </c>
      <c r="M251" s="161">
        <v>97.244083799999999</v>
      </c>
      <c r="N251" s="164">
        <v>3.3181729233405122</v>
      </c>
      <c r="O251" s="163">
        <v>-98.663794512848241</v>
      </c>
    </row>
    <row r="252" spans="1:15" s="21" customFormat="1" ht="18" customHeight="1">
      <c r="A252" s="159">
        <v>298</v>
      </c>
      <c r="B252" s="160" t="s">
        <v>118</v>
      </c>
      <c r="C252" s="159" t="s">
        <v>371</v>
      </c>
      <c r="D252" s="161">
        <v>9926.1284200000009</v>
      </c>
      <c r="E252" s="162">
        <v>5568.4208600000011</v>
      </c>
      <c r="F252" s="161">
        <v>0</v>
      </c>
      <c r="G252" s="161">
        <v>350</v>
      </c>
      <c r="H252" s="163">
        <v>4007.7075599999998</v>
      </c>
      <c r="I252" s="163"/>
      <c r="J252" s="161">
        <v>1685.0504312600001</v>
      </c>
      <c r="K252" s="164">
        <v>1508.6623489999999</v>
      </c>
      <c r="L252" s="161">
        <v>0</v>
      </c>
      <c r="M252" s="161">
        <v>0</v>
      </c>
      <c r="N252" s="164">
        <v>176.38808226000015</v>
      </c>
      <c r="O252" s="163">
        <v>-95.598778612978435</v>
      </c>
    </row>
    <row r="253" spans="1:15" s="21" customFormat="1" ht="18" customHeight="1">
      <c r="A253" s="159">
        <v>300</v>
      </c>
      <c r="B253" s="160" t="s">
        <v>128</v>
      </c>
      <c r="C253" s="159" t="s">
        <v>372</v>
      </c>
      <c r="D253" s="161">
        <v>117.45065999999998</v>
      </c>
      <c r="E253" s="162">
        <v>62.670180000000009</v>
      </c>
      <c r="F253" s="161">
        <v>0</v>
      </c>
      <c r="G253" s="161">
        <v>45.000000000000007</v>
      </c>
      <c r="H253" s="163">
        <v>9.7804799999999688</v>
      </c>
      <c r="I253" s="163"/>
      <c r="J253" s="161">
        <v>100.3701750651729</v>
      </c>
      <c r="K253" s="164">
        <v>63.596390406836164</v>
      </c>
      <c r="L253" s="161">
        <v>0</v>
      </c>
      <c r="M253" s="161">
        <v>34.805742010000003</v>
      </c>
      <c r="N253" s="164">
        <v>1.9680426483367341</v>
      </c>
      <c r="O253" s="163">
        <v>-79.877852126513829</v>
      </c>
    </row>
    <row r="254" spans="1:15" s="21" customFormat="1" ht="18" customHeight="1">
      <c r="A254" s="159">
        <v>304</v>
      </c>
      <c r="B254" s="160" t="s">
        <v>128</v>
      </c>
      <c r="C254" s="159" t="s">
        <v>373</v>
      </c>
      <c r="D254" s="161">
        <v>1817.92706</v>
      </c>
      <c r="E254" s="162">
        <v>137.65935999999999</v>
      </c>
      <c r="F254" s="161">
        <v>0</v>
      </c>
      <c r="G254" s="161">
        <v>100</v>
      </c>
      <c r="H254" s="163">
        <v>1580.2676999999999</v>
      </c>
      <c r="I254" s="163"/>
      <c r="J254" s="161">
        <v>0</v>
      </c>
      <c r="K254" s="164">
        <v>0</v>
      </c>
      <c r="L254" s="161">
        <v>0</v>
      </c>
      <c r="M254" s="161">
        <v>0</v>
      </c>
      <c r="N254" s="164">
        <v>0</v>
      </c>
      <c r="O254" s="163" t="s">
        <v>117</v>
      </c>
    </row>
    <row r="255" spans="1:15" s="21" customFormat="1" ht="18" customHeight="1">
      <c r="A255" s="159">
        <v>305</v>
      </c>
      <c r="B255" s="160" t="s">
        <v>132</v>
      </c>
      <c r="C255" s="159" t="s">
        <v>374</v>
      </c>
      <c r="D255" s="161">
        <v>75.365419999999986</v>
      </c>
      <c r="E255" s="162">
        <v>26.799660000000003</v>
      </c>
      <c r="F255" s="161">
        <v>0</v>
      </c>
      <c r="G255" s="161">
        <v>7.1066200000000022</v>
      </c>
      <c r="H255" s="163">
        <v>41.459139999999984</v>
      </c>
      <c r="I255" s="163"/>
      <c r="J255" s="161">
        <v>32.78778774912</v>
      </c>
      <c r="K255" s="164">
        <v>27.670622240117648</v>
      </c>
      <c r="L255" s="161">
        <v>0</v>
      </c>
      <c r="M255" s="161">
        <v>4.4742677100000003</v>
      </c>
      <c r="N255" s="164">
        <v>0.642897799002351</v>
      </c>
      <c r="O255" s="163">
        <v>-98.449321913087559</v>
      </c>
    </row>
    <row r="256" spans="1:15" s="21" customFormat="1" ht="18" customHeight="1">
      <c r="A256" s="159">
        <v>306</v>
      </c>
      <c r="B256" s="160" t="s">
        <v>132</v>
      </c>
      <c r="C256" s="159" t="s">
        <v>375</v>
      </c>
      <c r="D256" s="161">
        <v>497.63328000000007</v>
      </c>
      <c r="E256" s="162">
        <v>151.53266099999999</v>
      </c>
      <c r="F256" s="161">
        <v>0</v>
      </c>
      <c r="G256" s="161">
        <v>71.049139999999994</v>
      </c>
      <c r="H256" s="163">
        <v>275.05147900000009</v>
      </c>
      <c r="I256" s="163"/>
      <c r="J256" s="161">
        <v>228.20062623125852</v>
      </c>
      <c r="K256" s="164">
        <v>156.77266739829264</v>
      </c>
      <c r="L256" s="161">
        <v>0</v>
      </c>
      <c r="M256" s="161">
        <v>66.953436749999995</v>
      </c>
      <c r="N256" s="164">
        <v>4.4745220829658905</v>
      </c>
      <c r="O256" s="163">
        <v>-98.37320559073747</v>
      </c>
    </row>
    <row r="257" spans="1:15" s="21" customFormat="1" ht="18" customHeight="1">
      <c r="A257" s="159">
        <v>307</v>
      </c>
      <c r="B257" s="160" t="s">
        <v>220</v>
      </c>
      <c r="C257" s="159" t="s">
        <v>376</v>
      </c>
      <c r="D257" s="161">
        <v>544.03099999999995</v>
      </c>
      <c r="E257" s="162">
        <v>122.03609899999998</v>
      </c>
      <c r="F257" s="161">
        <v>0</v>
      </c>
      <c r="G257" s="161">
        <v>84.999999999999986</v>
      </c>
      <c r="H257" s="163">
        <v>336.99490099999997</v>
      </c>
      <c r="I257" s="163"/>
      <c r="J257" s="161">
        <v>205.48864905533574</v>
      </c>
      <c r="K257" s="164">
        <v>126.1020394981723</v>
      </c>
      <c r="L257" s="161">
        <v>0</v>
      </c>
      <c r="M257" s="161">
        <v>75.357420359999992</v>
      </c>
      <c r="N257" s="164">
        <v>4.029189197163447</v>
      </c>
      <c r="O257" s="163">
        <v>-98.804376806531124</v>
      </c>
    </row>
    <row r="258" spans="1:15" s="21" customFormat="1" ht="18" customHeight="1">
      <c r="A258" s="159">
        <v>308</v>
      </c>
      <c r="B258" s="160" t="s">
        <v>220</v>
      </c>
      <c r="C258" s="159" t="s">
        <v>377</v>
      </c>
      <c r="D258" s="161">
        <v>568.26099999999997</v>
      </c>
      <c r="E258" s="162">
        <v>143.187837</v>
      </c>
      <c r="F258" s="161">
        <v>0</v>
      </c>
      <c r="G258" s="161">
        <v>57.163700000000006</v>
      </c>
      <c r="H258" s="163">
        <v>367.90946299999996</v>
      </c>
      <c r="I258" s="163"/>
      <c r="J258" s="161">
        <v>193.19424395093975</v>
      </c>
      <c r="K258" s="164">
        <v>145.96272665052916</v>
      </c>
      <c r="L258" s="161">
        <v>0</v>
      </c>
      <c r="M258" s="161">
        <v>43.443394870000006</v>
      </c>
      <c r="N258" s="164">
        <v>3.7881224304105814</v>
      </c>
      <c r="O258" s="163">
        <v>-98.970365589533486</v>
      </c>
    </row>
    <row r="259" spans="1:15" s="21" customFormat="1" ht="18" customHeight="1">
      <c r="A259" s="159">
        <v>309</v>
      </c>
      <c r="B259" s="160" t="s">
        <v>220</v>
      </c>
      <c r="C259" s="159" t="s">
        <v>378</v>
      </c>
      <c r="D259" s="161">
        <v>125.85686000000003</v>
      </c>
      <c r="E259" s="162">
        <v>55.600000999999999</v>
      </c>
      <c r="F259" s="161">
        <v>0</v>
      </c>
      <c r="G259" s="161">
        <v>56</v>
      </c>
      <c r="H259" s="163">
        <v>14.25685900000002</v>
      </c>
      <c r="I259" s="163"/>
      <c r="J259" s="161">
        <v>104.5706707002999</v>
      </c>
      <c r="K259" s="164">
        <v>49.74595106245085</v>
      </c>
      <c r="L259" s="161">
        <v>0</v>
      </c>
      <c r="M259" s="161">
        <v>52.774314329999996</v>
      </c>
      <c r="N259" s="164">
        <v>2.0504053078490543</v>
      </c>
      <c r="O259" s="163">
        <v>-85.618113303575129</v>
      </c>
    </row>
    <row r="260" spans="1:15" s="21" customFormat="1" ht="18" customHeight="1">
      <c r="A260" s="159">
        <v>310</v>
      </c>
      <c r="B260" s="160" t="s">
        <v>220</v>
      </c>
      <c r="C260" s="159" t="s">
        <v>379</v>
      </c>
      <c r="D260" s="161">
        <v>274.32173999999992</v>
      </c>
      <c r="E260" s="162">
        <v>102.996262</v>
      </c>
      <c r="F260" s="161">
        <v>0</v>
      </c>
      <c r="G260" s="161">
        <v>45.980819999999994</v>
      </c>
      <c r="H260" s="163">
        <v>125.34465799999992</v>
      </c>
      <c r="I260" s="163"/>
      <c r="J260" s="161">
        <v>84.477233095126124</v>
      </c>
      <c r="K260" s="164">
        <v>58.112728365080997</v>
      </c>
      <c r="L260" s="161">
        <v>0</v>
      </c>
      <c r="M260" s="161">
        <v>21.676086810000001</v>
      </c>
      <c r="N260" s="164">
        <v>4.6884179200451257</v>
      </c>
      <c r="O260" s="163">
        <v>-96.259578992153678</v>
      </c>
    </row>
    <row r="261" spans="1:15" s="21" customFormat="1" ht="18" customHeight="1">
      <c r="A261" s="159">
        <v>311</v>
      </c>
      <c r="B261" s="160" t="s">
        <v>197</v>
      </c>
      <c r="C261" s="159" t="s">
        <v>380</v>
      </c>
      <c r="D261" s="161">
        <v>1178.4146400000002</v>
      </c>
      <c r="E261" s="162">
        <v>177.20317900000001</v>
      </c>
      <c r="F261" s="161">
        <v>0</v>
      </c>
      <c r="G261" s="161">
        <v>181.77954</v>
      </c>
      <c r="H261" s="163">
        <v>819.43192100000022</v>
      </c>
      <c r="I261" s="163"/>
      <c r="J261" s="161">
        <v>2255.1644304599999</v>
      </c>
      <c r="K261" s="164">
        <v>177.60007657</v>
      </c>
      <c r="L261" s="161">
        <v>0</v>
      </c>
      <c r="M261" s="161">
        <v>182.56765851000006</v>
      </c>
      <c r="N261" s="164">
        <v>1894.9966953799999</v>
      </c>
      <c r="O261" s="163">
        <v>131.25736828355741</v>
      </c>
    </row>
    <row r="262" spans="1:15" s="21" customFormat="1" ht="18" customHeight="1">
      <c r="A262" s="159">
        <v>312</v>
      </c>
      <c r="B262" s="160" t="s">
        <v>197</v>
      </c>
      <c r="C262" s="159" t="s">
        <v>381</v>
      </c>
      <c r="D262" s="161">
        <v>2353.4859000000006</v>
      </c>
      <c r="E262" s="162">
        <v>34.500000999999997</v>
      </c>
      <c r="F262" s="161">
        <v>0</v>
      </c>
      <c r="G262" s="161">
        <v>33.011460000000007</v>
      </c>
      <c r="H262" s="163">
        <v>2285.9744390000005</v>
      </c>
      <c r="I262" s="163"/>
      <c r="J262" s="161">
        <v>1721.1540574982828</v>
      </c>
      <c r="K262" s="164">
        <v>34.554943279999996</v>
      </c>
      <c r="L262" s="161">
        <v>0</v>
      </c>
      <c r="M262" s="161">
        <v>28.151467839999999</v>
      </c>
      <c r="N262" s="164">
        <v>1658.4476463782828</v>
      </c>
      <c r="O262" s="163">
        <v>-27.45117276535381</v>
      </c>
    </row>
    <row r="263" spans="1:15" s="21" customFormat="1" ht="18" customHeight="1">
      <c r="A263" s="159">
        <v>313</v>
      </c>
      <c r="B263" s="160" t="s">
        <v>118</v>
      </c>
      <c r="C263" s="159" t="s">
        <v>382</v>
      </c>
      <c r="D263" s="161">
        <v>823.99999999999989</v>
      </c>
      <c r="E263" s="162">
        <v>280.012</v>
      </c>
      <c r="F263" s="161">
        <v>0</v>
      </c>
      <c r="G263" s="161">
        <v>416.5</v>
      </c>
      <c r="H263" s="163">
        <v>127.48799999999983</v>
      </c>
      <c r="I263" s="163"/>
      <c r="J263" s="161">
        <v>1189.2834229800001</v>
      </c>
      <c r="K263" s="164">
        <v>293.4105065899999</v>
      </c>
      <c r="L263" s="161">
        <v>0</v>
      </c>
      <c r="M263" s="161">
        <v>404.70278136000002</v>
      </c>
      <c r="N263" s="164">
        <v>491.17013503000021</v>
      </c>
      <c r="O263" s="163">
        <v>285.26773894798009</v>
      </c>
    </row>
    <row r="264" spans="1:15" s="21" customFormat="1" ht="18" customHeight="1">
      <c r="A264" s="159">
        <v>314</v>
      </c>
      <c r="B264" s="160" t="s">
        <v>128</v>
      </c>
      <c r="C264" s="159" t="s">
        <v>383</v>
      </c>
      <c r="D264" s="161">
        <v>273.26082000000002</v>
      </c>
      <c r="E264" s="162">
        <v>169.51522099999997</v>
      </c>
      <c r="F264" s="161">
        <v>0</v>
      </c>
      <c r="G264" s="161">
        <v>92.000000000000014</v>
      </c>
      <c r="H264" s="163">
        <v>11.745599000000041</v>
      </c>
      <c r="I264" s="163"/>
      <c r="J264" s="161">
        <v>278.42047713752663</v>
      </c>
      <c r="K264" s="164">
        <v>177.11360016561434</v>
      </c>
      <c r="L264" s="161">
        <v>0</v>
      </c>
      <c r="M264" s="161">
        <v>95.847651930000026</v>
      </c>
      <c r="N264" s="164">
        <v>5.4592250419122621</v>
      </c>
      <c r="O264" s="163">
        <v>-53.521101461813544</v>
      </c>
    </row>
    <row r="265" spans="1:15" s="21" customFormat="1" ht="18" customHeight="1">
      <c r="A265" s="159">
        <v>316</v>
      </c>
      <c r="B265" s="160" t="s">
        <v>132</v>
      </c>
      <c r="C265" s="159" t="s">
        <v>384</v>
      </c>
      <c r="D265" s="161">
        <v>147.41510000000002</v>
      </c>
      <c r="E265" s="162">
        <v>41.688158999999999</v>
      </c>
      <c r="F265" s="161">
        <v>0</v>
      </c>
      <c r="G265" s="161">
        <v>18.916180000000001</v>
      </c>
      <c r="H265" s="163">
        <v>86.810761000000028</v>
      </c>
      <c r="I265" s="163"/>
      <c r="J265" s="161">
        <v>70.396542290173656</v>
      </c>
      <c r="K265" s="164">
        <v>52.013502851542796</v>
      </c>
      <c r="L265" s="161">
        <v>0</v>
      </c>
      <c r="M265" s="161">
        <v>17.002715080000002</v>
      </c>
      <c r="N265" s="164">
        <v>1.3803243586308582</v>
      </c>
      <c r="O265" s="163">
        <v>-98.409961688239477</v>
      </c>
    </row>
    <row r="266" spans="1:15" s="21" customFormat="1" ht="18" customHeight="1">
      <c r="A266" s="159">
        <v>317</v>
      </c>
      <c r="B266" s="160" t="s">
        <v>220</v>
      </c>
      <c r="C266" s="159" t="s">
        <v>385</v>
      </c>
      <c r="D266" s="161">
        <v>539.03890000000013</v>
      </c>
      <c r="E266" s="162">
        <v>173.37921999999998</v>
      </c>
      <c r="F266" s="161">
        <v>0</v>
      </c>
      <c r="G266" s="161">
        <v>68.480180000000018</v>
      </c>
      <c r="H266" s="163">
        <v>297.17950000000013</v>
      </c>
      <c r="I266" s="163"/>
      <c r="J266" s="161">
        <v>258.42483382497051</v>
      </c>
      <c r="K266" s="164">
        <v>191.71110889055933</v>
      </c>
      <c r="L266" s="161">
        <v>0</v>
      </c>
      <c r="M266" s="161">
        <v>61.64657133</v>
      </c>
      <c r="N266" s="164">
        <v>5.0671536044111747</v>
      </c>
      <c r="O266" s="163">
        <v>-98.294918187690868</v>
      </c>
    </row>
    <row r="267" spans="1:15" s="21" customFormat="1" ht="18" customHeight="1">
      <c r="A267" s="159">
        <v>318</v>
      </c>
      <c r="B267" s="160" t="s">
        <v>132</v>
      </c>
      <c r="C267" s="159" t="s">
        <v>386</v>
      </c>
      <c r="D267" s="161">
        <v>172.39873999999998</v>
      </c>
      <c r="E267" s="162">
        <v>112.96266000000001</v>
      </c>
      <c r="F267" s="161">
        <v>0</v>
      </c>
      <c r="G267" s="161">
        <v>16.6433</v>
      </c>
      <c r="H267" s="163">
        <v>42.792779999999965</v>
      </c>
      <c r="I267" s="163"/>
      <c r="J267" s="161">
        <v>86.870377769122655</v>
      </c>
      <c r="K267" s="164">
        <v>72.98219997855162</v>
      </c>
      <c r="L267" s="161">
        <v>0</v>
      </c>
      <c r="M267" s="161">
        <v>12.184837050000002</v>
      </c>
      <c r="N267" s="164">
        <v>1.7033407405710328</v>
      </c>
      <c r="O267" s="163">
        <v>-96.019560447881531</v>
      </c>
    </row>
    <row r="268" spans="1:15" s="21" customFormat="1" ht="18" customHeight="1">
      <c r="A268" s="159">
        <v>319</v>
      </c>
      <c r="B268" s="160" t="s">
        <v>220</v>
      </c>
      <c r="C268" s="159" t="s">
        <v>387</v>
      </c>
      <c r="D268" s="161">
        <v>630.52365999999995</v>
      </c>
      <c r="E268" s="162">
        <v>38.788900999999996</v>
      </c>
      <c r="F268" s="161">
        <v>0</v>
      </c>
      <c r="G268" s="161">
        <v>48.560520000000011</v>
      </c>
      <c r="H268" s="163">
        <v>543.17423899999994</v>
      </c>
      <c r="I268" s="163"/>
      <c r="J268" s="161">
        <v>156.89320587898851</v>
      </c>
      <c r="K268" s="164">
        <v>114.81064645881227</v>
      </c>
      <c r="L268" s="161">
        <v>0</v>
      </c>
      <c r="M268" s="161">
        <v>39.006222049999998</v>
      </c>
      <c r="N268" s="164">
        <v>3.0763373701762404</v>
      </c>
      <c r="O268" s="163">
        <v>-99.433637100345578</v>
      </c>
    </row>
    <row r="269" spans="1:15" s="21" customFormat="1" ht="18" customHeight="1">
      <c r="A269" s="159">
        <v>320</v>
      </c>
      <c r="B269" s="160" t="s">
        <v>128</v>
      </c>
      <c r="C269" s="159" t="s">
        <v>388</v>
      </c>
      <c r="D269" s="161">
        <v>412.14928000000003</v>
      </c>
      <c r="E269" s="162">
        <v>101.88918</v>
      </c>
      <c r="F269" s="161">
        <v>0</v>
      </c>
      <c r="G269" s="161">
        <v>55.25488</v>
      </c>
      <c r="H269" s="163">
        <v>255.00522000000001</v>
      </c>
      <c r="I269" s="163"/>
      <c r="J269" s="161">
        <v>165.25501667437567</v>
      </c>
      <c r="K269" s="164">
        <v>103.98811707978003</v>
      </c>
      <c r="L269" s="161">
        <v>0</v>
      </c>
      <c r="M269" s="161">
        <v>58.026605150000002</v>
      </c>
      <c r="N269" s="164">
        <v>3.2402944445956408</v>
      </c>
      <c r="O269" s="163">
        <v>-98.729322307756831</v>
      </c>
    </row>
    <row r="270" spans="1:15" s="21" customFormat="1" ht="18" customHeight="1">
      <c r="A270" s="159">
        <v>321</v>
      </c>
      <c r="B270" s="160" t="s">
        <v>220</v>
      </c>
      <c r="C270" s="159" t="s">
        <v>389</v>
      </c>
      <c r="D270" s="161">
        <v>162.59138000000004</v>
      </c>
      <c r="E270" s="162">
        <v>105.25233599999999</v>
      </c>
      <c r="F270" s="161">
        <v>0</v>
      </c>
      <c r="G270" s="161">
        <v>30.975893200000005</v>
      </c>
      <c r="H270" s="163">
        <v>26.363150800000053</v>
      </c>
      <c r="I270" s="163"/>
      <c r="J270" s="161">
        <v>91.908497534450916</v>
      </c>
      <c r="K270" s="164">
        <v>59.636633551814597</v>
      </c>
      <c r="L270" s="161">
        <v>0</v>
      </c>
      <c r="M270" s="161">
        <v>30.469736580000003</v>
      </c>
      <c r="N270" s="164">
        <v>1.8021274026363159</v>
      </c>
      <c r="O270" s="163">
        <v>-93.164218433874325</v>
      </c>
    </row>
    <row r="271" spans="1:15" s="21" customFormat="1" ht="18" customHeight="1">
      <c r="A271" s="159">
        <v>322</v>
      </c>
      <c r="B271" s="160" t="s">
        <v>220</v>
      </c>
      <c r="C271" s="159" t="s">
        <v>390</v>
      </c>
      <c r="D271" s="161">
        <v>1455.6515399999998</v>
      </c>
      <c r="E271" s="162">
        <v>491.65487699999994</v>
      </c>
      <c r="F271" s="161">
        <v>0</v>
      </c>
      <c r="G271" s="161">
        <v>399.99999999999989</v>
      </c>
      <c r="H271" s="163">
        <v>563.99666300000001</v>
      </c>
      <c r="I271" s="163"/>
      <c r="J271" s="161">
        <v>987.0523877671227</v>
      </c>
      <c r="K271" s="164">
        <v>545.80317965953236</v>
      </c>
      <c r="L271" s="161">
        <v>0</v>
      </c>
      <c r="M271" s="161">
        <v>421.89523972000001</v>
      </c>
      <c r="N271" s="164">
        <v>19.353968387590328</v>
      </c>
      <c r="O271" s="163">
        <v>-96.56842501786393</v>
      </c>
    </row>
    <row r="272" spans="1:15" s="21" customFormat="1" ht="18" customHeight="1">
      <c r="A272" s="159">
        <v>327</v>
      </c>
      <c r="B272" s="160" t="s">
        <v>115</v>
      </c>
      <c r="C272" s="159" t="s">
        <v>391</v>
      </c>
      <c r="D272" s="161">
        <v>219.12476000000007</v>
      </c>
      <c r="E272" s="162">
        <v>0</v>
      </c>
      <c r="F272" s="161">
        <v>0</v>
      </c>
      <c r="G272" s="161">
        <v>123.05800000000001</v>
      </c>
      <c r="H272" s="163">
        <v>96.066760000000059</v>
      </c>
      <c r="I272" s="163"/>
      <c r="J272" s="161">
        <v>167.6681670333887</v>
      </c>
      <c r="K272" s="164">
        <v>51.541276000000003</v>
      </c>
      <c r="L272" s="161">
        <v>0</v>
      </c>
      <c r="M272" s="161">
        <v>36.187694690000001</v>
      </c>
      <c r="N272" s="164">
        <v>79.939196343388687</v>
      </c>
      <c r="O272" s="163">
        <v>-16.787870910407889</v>
      </c>
    </row>
    <row r="273" spans="1:15" s="21" customFormat="1" ht="18" customHeight="1">
      <c r="A273" s="159">
        <v>328</v>
      </c>
      <c r="B273" s="160" t="s">
        <v>128</v>
      </c>
      <c r="C273" s="159" t="s">
        <v>392</v>
      </c>
      <c r="D273" s="161">
        <v>93.736360000000005</v>
      </c>
      <c r="E273" s="162">
        <v>84.749820000000028</v>
      </c>
      <c r="F273" s="161">
        <v>0</v>
      </c>
      <c r="G273" s="161">
        <v>4.1762199999999998</v>
      </c>
      <c r="H273" s="163">
        <v>4.8103199999999768</v>
      </c>
      <c r="I273" s="163"/>
      <c r="J273" s="161">
        <v>8.3380067965793589</v>
      </c>
      <c r="K273" s="164">
        <v>3.5523935668924471</v>
      </c>
      <c r="L273" s="161">
        <v>0</v>
      </c>
      <c r="M273" s="161">
        <v>4.5941088700000003</v>
      </c>
      <c r="N273" s="164">
        <v>0.19150435968691149</v>
      </c>
      <c r="O273" s="163">
        <v>-96.018885236597313</v>
      </c>
    </row>
    <row r="274" spans="1:15" s="21" customFormat="1" ht="18" customHeight="1">
      <c r="A274" s="159">
        <v>336</v>
      </c>
      <c r="B274" s="160" t="s">
        <v>220</v>
      </c>
      <c r="C274" s="159" t="s">
        <v>393</v>
      </c>
      <c r="D274" s="161">
        <v>898.92342000000019</v>
      </c>
      <c r="E274" s="162">
        <v>169.43053900000001</v>
      </c>
      <c r="F274" s="161">
        <v>0</v>
      </c>
      <c r="G274" s="161">
        <v>122.37152</v>
      </c>
      <c r="H274" s="163">
        <v>607.12136100000009</v>
      </c>
      <c r="I274" s="163"/>
      <c r="J274" s="161">
        <v>175.91210049647853</v>
      </c>
      <c r="K274" s="164">
        <v>101.06674931399853</v>
      </c>
      <c r="L274" s="161">
        <v>0</v>
      </c>
      <c r="M274" s="161">
        <v>71.396094309999995</v>
      </c>
      <c r="N274" s="164">
        <v>3.4492568724800066</v>
      </c>
      <c r="O274" s="163">
        <v>-99.431866988373031</v>
      </c>
    </row>
    <row r="275" spans="1:15" s="21" customFormat="1" ht="18" customHeight="1">
      <c r="A275" s="159">
        <v>337</v>
      </c>
      <c r="B275" s="160" t="s">
        <v>220</v>
      </c>
      <c r="C275" s="159" t="s">
        <v>394</v>
      </c>
      <c r="D275" s="161">
        <v>1102.9671400000002</v>
      </c>
      <c r="E275" s="162">
        <v>136.1387</v>
      </c>
      <c r="F275" s="161">
        <v>0</v>
      </c>
      <c r="G275" s="161">
        <v>60.000000000000007</v>
      </c>
      <c r="H275" s="163">
        <v>906.82844000000023</v>
      </c>
      <c r="I275" s="163"/>
      <c r="J275" s="161">
        <v>181.72593046115415</v>
      </c>
      <c r="K275" s="164">
        <v>97.040284372700185</v>
      </c>
      <c r="L275" s="161">
        <v>0</v>
      </c>
      <c r="M275" s="161">
        <v>81.122392550000001</v>
      </c>
      <c r="N275" s="164">
        <v>3.5632535384539636</v>
      </c>
      <c r="O275" s="163">
        <v>-99.607064205170488</v>
      </c>
    </row>
    <row r="276" spans="1:15" s="21" customFormat="1" ht="18" customHeight="1">
      <c r="A276" s="159">
        <v>338</v>
      </c>
      <c r="B276" s="160" t="s">
        <v>220</v>
      </c>
      <c r="C276" s="159" t="s">
        <v>395</v>
      </c>
      <c r="D276" s="161">
        <v>265.01023999999995</v>
      </c>
      <c r="E276" s="162">
        <v>29.983560999999998</v>
      </c>
      <c r="F276" s="161">
        <v>0</v>
      </c>
      <c r="G276" s="161">
        <v>30.549600000000002</v>
      </c>
      <c r="H276" s="163">
        <v>204.47707899999995</v>
      </c>
      <c r="I276" s="163"/>
      <c r="J276" s="161">
        <v>64.352806442323356</v>
      </c>
      <c r="K276" s="164">
        <v>37.541653578160158</v>
      </c>
      <c r="L276" s="161">
        <v>0</v>
      </c>
      <c r="M276" s="161">
        <v>25.549333130000001</v>
      </c>
      <c r="N276" s="164">
        <v>1.2618197341631969</v>
      </c>
      <c r="O276" s="163">
        <v>-99.38290406908483</v>
      </c>
    </row>
    <row r="277" spans="1:15" s="21" customFormat="1" ht="18" customHeight="1">
      <c r="A277" s="159">
        <v>339</v>
      </c>
      <c r="B277" s="160" t="s">
        <v>220</v>
      </c>
      <c r="C277" s="159" t="s">
        <v>396</v>
      </c>
      <c r="D277" s="161">
        <v>1378.3585599999999</v>
      </c>
      <c r="E277" s="162">
        <v>734.62647800000002</v>
      </c>
      <c r="F277" s="161">
        <v>0</v>
      </c>
      <c r="G277" s="161">
        <v>585</v>
      </c>
      <c r="H277" s="163">
        <v>58.732081999999878</v>
      </c>
      <c r="I277" s="163"/>
      <c r="J277" s="161">
        <v>1296.5641358388314</v>
      </c>
      <c r="K277" s="164">
        <v>700.38665341591286</v>
      </c>
      <c r="L277" s="161">
        <v>0</v>
      </c>
      <c r="M277" s="161">
        <v>570.75465623000014</v>
      </c>
      <c r="N277" s="164">
        <v>25.422826192918365</v>
      </c>
      <c r="O277" s="163">
        <v>-56.713902645374603</v>
      </c>
    </row>
    <row r="278" spans="1:15" s="21" customFormat="1" ht="18" customHeight="1">
      <c r="A278" s="159">
        <v>348</v>
      </c>
      <c r="B278" s="160" t="s">
        <v>132</v>
      </c>
      <c r="C278" s="159" t="s">
        <v>397</v>
      </c>
      <c r="D278" s="161">
        <v>154.16615999999999</v>
      </c>
      <c r="E278" s="162">
        <v>23.679499999999997</v>
      </c>
      <c r="F278" s="161">
        <v>0</v>
      </c>
      <c r="G278" s="161">
        <v>6.8479999999999999</v>
      </c>
      <c r="H278" s="163">
        <v>123.63866</v>
      </c>
      <c r="I278" s="163"/>
      <c r="J278" s="161">
        <v>0</v>
      </c>
      <c r="K278" s="164">
        <v>0</v>
      </c>
      <c r="L278" s="161">
        <v>0</v>
      </c>
      <c r="M278" s="161">
        <v>0</v>
      </c>
      <c r="N278" s="164">
        <v>0</v>
      </c>
      <c r="O278" s="163" t="s">
        <v>117</v>
      </c>
    </row>
    <row r="279" spans="1:15" s="21" customFormat="1" ht="18" customHeight="1">
      <c r="A279" s="159">
        <v>349</v>
      </c>
      <c r="B279" s="160" t="s">
        <v>220</v>
      </c>
      <c r="C279" s="159" t="s">
        <v>398</v>
      </c>
      <c r="D279" s="161">
        <v>123.09309999999998</v>
      </c>
      <c r="E279" s="162">
        <v>37.856921</v>
      </c>
      <c r="F279" s="161">
        <v>0</v>
      </c>
      <c r="G279" s="161">
        <v>24.095740000000003</v>
      </c>
      <c r="H279" s="163">
        <v>61.140438999999972</v>
      </c>
      <c r="I279" s="163"/>
      <c r="J279" s="161">
        <v>18.824340406292279</v>
      </c>
      <c r="K279" s="164">
        <v>12.401422512443411</v>
      </c>
      <c r="L279" s="161">
        <v>0</v>
      </c>
      <c r="M279" s="161">
        <v>6.0538131800000006</v>
      </c>
      <c r="N279" s="164">
        <v>0.36910471384886812</v>
      </c>
      <c r="O279" s="163">
        <v>-99.396300190371761</v>
      </c>
    </row>
    <row r="280" spans="1:15" s="21" customFormat="1" ht="18" customHeight="1" thickBot="1">
      <c r="A280" s="165">
        <v>350</v>
      </c>
      <c r="B280" s="166" t="s">
        <v>220</v>
      </c>
      <c r="C280" s="165" t="s">
        <v>399</v>
      </c>
      <c r="D280" s="167">
        <v>566.85886000000016</v>
      </c>
      <c r="E280" s="168">
        <v>68.060621000000012</v>
      </c>
      <c r="F280" s="167">
        <v>0</v>
      </c>
      <c r="G280" s="167">
        <v>72.094120000000004</v>
      </c>
      <c r="H280" s="169">
        <v>426.70411900000011</v>
      </c>
      <c r="I280" s="169"/>
      <c r="J280" s="167">
        <v>149.71670703344708</v>
      </c>
      <c r="K280" s="169">
        <v>71.500562606908886</v>
      </c>
      <c r="L280" s="167">
        <v>0</v>
      </c>
      <c r="M280" s="167">
        <v>75.280522720000022</v>
      </c>
      <c r="N280" s="169">
        <v>2.9356217065381713</v>
      </c>
      <c r="O280" s="169">
        <v>-99.312024052306327</v>
      </c>
    </row>
    <row r="281" spans="1:15">
      <c r="A281" s="154" t="s">
        <v>404</v>
      </c>
      <c r="B281" s="155"/>
      <c r="C281" s="152"/>
      <c r="D281" s="153"/>
      <c r="E281" s="153"/>
      <c r="F281" s="153"/>
      <c r="G281" s="153"/>
      <c r="H281" s="153"/>
      <c r="I281" s="153"/>
      <c r="J281" s="153"/>
      <c r="K281" s="153"/>
      <c r="L281" s="153"/>
      <c r="M281" s="153"/>
      <c r="N281" s="153"/>
      <c r="O281" s="153"/>
    </row>
    <row r="282" spans="1:15">
      <c r="A282" s="154" t="s">
        <v>406</v>
      </c>
      <c r="B282" s="155"/>
      <c r="C282" s="152"/>
      <c r="D282" s="153"/>
      <c r="E282" s="153"/>
      <c r="F282" s="153"/>
      <c r="G282" s="153"/>
      <c r="H282" s="153"/>
      <c r="I282" s="153"/>
      <c r="J282" s="153"/>
      <c r="K282" s="153"/>
      <c r="L282" s="153"/>
      <c r="M282" s="153"/>
      <c r="N282" s="153"/>
      <c r="O282" s="153"/>
    </row>
    <row r="283" spans="1:15">
      <c r="A283" s="154" t="s">
        <v>405</v>
      </c>
      <c r="B283" s="155"/>
      <c r="C283" s="152"/>
      <c r="D283" s="153"/>
      <c r="E283" s="153"/>
      <c r="F283" s="153"/>
      <c r="G283" s="153"/>
      <c r="H283" s="153"/>
      <c r="I283" s="153"/>
      <c r="J283" s="153"/>
      <c r="K283" s="153"/>
      <c r="L283" s="153"/>
      <c r="M283" s="153"/>
      <c r="N283" s="153"/>
      <c r="O283" s="153"/>
    </row>
    <row r="284" spans="1:15">
      <c r="A284" s="154" t="s">
        <v>402</v>
      </c>
      <c r="B284" s="155"/>
      <c r="C284" s="152"/>
      <c r="D284" s="153"/>
      <c r="E284" s="153"/>
      <c r="F284" s="153"/>
      <c r="G284" s="153"/>
      <c r="H284" s="153"/>
      <c r="I284" s="153"/>
      <c r="J284" s="153"/>
      <c r="K284" s="153"/>
      <c r="L284" s="153"/>
      <c r="M284" s="153"/>
      <c r="N284" s="153"/>
      <c r="O284" s="153"/>
    </row>
    <row r="285" spans="1:15">
      <c r="A285" s="154" t="s">
        <v>403</v>
      </c>
      <c r="B285" s="155"/>
      <c r="C285" s="152"/>
      <c r="D285" s="153"/>
      <c r="E285" s="153"/>
      <c r="F285" s="153"/>
      <c r="G285" s="153"/>
      <c r="H285" s="153"/>
      <c r="I285" s="153"/>
      <c r="J285" s="153"/>
      <c r="K285" s="153"/>
      <c r="L285" s="153"/>
      <c r="M285" s="153"/>
      <c r="N285" s="153"/>
      <c r="O285" s="153"/>
    </row>
    <row r="286" spans="1:15">
      <c r="A286" s="155" t="s">
        <v>401</v>
      </c>
      <c r="B286" s="156"/>
      <c r="C286" s="152"/>
      <c r="D286" s="153"/>
      <c r="E286" s="153"/>
      <c r="F286" s="153"/>
      <c r="G286" s="153"/>
      <c r="H286" s="153"/>
      <c r="I286" s="153"/>
      <c r="J286" s="153"/>
      <c r="K286" s="153"/>
      <c r="L286" s="153"/>
      <c r="M286" s="153"/>
      <c r="N286" s="153"/>
      <c r="O286" s="153"/>
    </row>
  </sheetData>
  <mergeCells count="21">
    <mergeCell ref="K10:M10"/>
    <mergeCell ref="D11:D14"/>
    <mergeCell ref="H11:H14"/>
    <mergeCell ref="J11:J14"/>
    <mergeCell ref="N11:N14"/>
    <mergeCell ref="O11:O14"/>
    <mergeCell ref="A1:D1"/>
    <mergeCell ref="E1:O1"/>
    <mergeCell ref="A2:O2"/>
    <mergeCell ref="A3:F3"/>
    <mergeCell ref="G3:L3"/>
    <mergeCell ref="M3:O3"/>
    <mergeCell ref="A4:M4"/>
    <mergeCell ref="A5:M5"/>
    <mergeCell ref="A6:M6"/>
    <mergeCell ref="A7:M7"/>
    <mergeCell ref="A8:M8"/>
    <mergeCell ref="A9:C15"/>
    <mergeCell ref="D9:H9"/>
    <mergeCell ref="J9:N9"/>
    <mergeCell ref="E10:G10"/>
  </mergeCells>
  <printOptions horizontalCentered="1"/>
  <pageMargins left="0.39370078740157483" right="0.39370078740157483" top="0.59055118110236227" bottom="0.59055118110236227" header="0.39370078740157483" footer="0.39370078740157483"/>
  <pageSetup scale="59" orientation="landscape" verticalDpi="360" r:id="rId1"/>
  <ignoredErrors>
    <ignoredError sqref="J15:L15 D15:H15 M15:O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D60D-1325-4857-8853-AF4D417689E5}">
  <dimension ref="A1:R55"/>
  <sheetViews>
    <sheetView showGridLines="0" topLeftCell="B1" workbookViewId="0">
      <selection activeCell="C28" sqref="C28"/>
    </sheetView>
  </sheetViews>
  <sheetFormatPr baseColWidth="10" defaultColWidth="11.42578125" defaultRowHeight="14.25"/>
  <cols>
    <col min="1" max="1" width="11.42578125" style="22" hidden="1" customWidth="1"/>
    <col min="2" max="2" width="4.5703125" style="22" customWidth="1"/>
    <col min="3" max="3" width="46.42578125" style="22" customWidth="1"/>
    <col min="4" max="4" width="12.7109375" style="22" customWidth="1"/>
    <col min="5" max="7" width="11.28515625" style="22" customWidth="1"/>
    <col min="8" max="8" width="1.7109375" style="22" customWidth="1"/>
    <col min="9" max="12" width="11.28515625" style="22" customWidth="1"/>
    <col min="13" max="13" width="12.5703125" style="22" bestFit="1" customWidth="1"/>
    <col min="14" max="15" width="19.7109375" style="22" bestFit="1" customWidth="1"/>
    <col min="16" max="16384" width="11.42578125" style="22"/>
  </cols>
  <sheetData>
    <row r="1" spans="1:18" s="170" customFormat="1" ht="48" customHeight="1">
      <c r="A1" s="341" t="s">
        <v>902</v>
      </c>
      <c r="B1" s="341"/>
      <c r="C1" s="341"/>
      <c r="D1" s="341"/>
      <c r="E1" s="353" t="s">
        <v>904</v>
      </c>
      <c r="F1" s="353"/>
      <c r="G1" s="353"/>
      <c r="H1" s="353"/>
      <c r="I1" s="353"/>
      <c r="J1" s="353"/>
      <c r="K1" s="353"/>
      <c r="L1" s="353"/>
      <c r="M1" s="353"/>
    </row>
    <row r="2" spans="1:18" s="1" customFormat="1" ht="36" customHeight="1" thickBot="1">
      <c r="A2" s="354" t="s">
        <v>903</v>
      </c>
      <c r="B2" s="354"/>
      <c r="C2" s="354"/>
      <c r="D2" s="354"/>
      <c r="E2" s="354"/>
      <c r="F2" s="354"/>
      <c r="G2" s="354"/>
      <c r="H2" s="354"/>
      <c r="I2" s="354"/>
      <c r="J2" s="354"/>
      <c r="K2" s="354"/>
      <c r="L2" s="354"/>
      <c r="M2" s="354"/>
    </row>
    <row r="3" spans="1:18" customFormat="1" ht="6" customHeight="1">
      <c r="A3" s="342"/>
      <c r="B3" s="342"/>
      <c r="C3" s="342"/>
      <c r="D3" s="342"/>
      <c r="E3" s="342"/>
      <c r="F3" s="342"/>
      <c r="G3" s="342"/>
      <c r="H3" s="342"/>
      <c r="I3" s="342"/>
      <c r="J3" s="342"/>
      <c r="K3" s="342"/>
      <c r="L3" s="342"/>
      <c r="M3" s="171"/>
    </row>
    <row r="4" spans="1:18" ht="18.75">
      <c r="B4" s="172" t="s">
        <v>913</v>
      </c>
      <c r="C4" s="172"/>
      <c r="D4" s="172"/>
      <c r="E4" s="172"/>
      <c r="F4" s="172"/>
      <c r="G4" s="172"/>
      <c r="H4" s="172"/>
      <c r="I4" s="172"/>
      <c r="J4" s="172"/>
      <c r="K4" s="172"/>
      <c r="L4" s="172"/>
      <c r="M4" s="172"/>
      <c r="N4" s="173"/>
      <c r="O4" s="173"/>
      <c r="P4" s="173"/>
      <c r="Q4" s="173"/>
      <c r="R4" s="173"/>
    </row>
    <row r="5" spans="1:18" ht="15.75">
      <c r="A5" s="23" t="s">
        <v>408</v>
      </c>
      <c r="B5" s="172" t="s">
        <v>409</v>
      </c>
      <c r="C5" s="172"/>
      <c r="D5" s="172"/>
      <c r="E5" s="172"/>
      <c r="F5" s="172"/>
      <c r="G5" s="172"/>
      <c r="H5" s="172"/>
      <c r="I5" s="172"/>
      <c r="J5" s="172"/>
      <c r="K5" s="172"/>
      <c r="L5" s="172"/>
      <c r="M5" s="172"/>
      <c r="N5" s="173"/>
      <c r="O5" s="173"/>
      <c r="P5" s="173"/>
      <c r="Q5" s="173"/>
      <c r="R5" s="173"/>
    </row>
    <row r="6" spans="1:18" ht="15.75">
      <c r="B6" s="172" t="s">
        <v>2</v>
      </c>
      <c r="C6" s="172"/>
      <c r="D6" s="172"/>
      <c r="E6" s="172"/>
      <c r="F6" s="172"/>
      <c r="G6" s="172"/>
      <c r="H6" s="172"/>
      <c r="I6" s="172"/>
      <c r="J6" s="172"/>
      <c r="K6" s="172"/>
      <c r="L6" s="172"/>
      <c r="M6" s="172"/>
      <c r="N6" s="24"/>
      <c r="O6" s="173"/>
      <c r="P6" s="173"/>
      <c r="Q6" s="173"/>
      <c r="R6" s="173"/>
    </row>
    <row r="7" spans="1:18" ht="15.75">
      <c r="B7" s="172" t="s">
        <v>3</v>
      </c>
      <c r="C7" s="172"/>
      <c r="D7" s="172"/>
      <c r="E7" s="172"/>
      <c r="F7" s="172"/>
      <c r="G7" s="172"/>
      <c r="H7" s="172"/>
      <c r="I7" s="172"/>
      <c r="J7" s="172"/>
      <c r="K7" s="172"/>
      <c r="L7" s="172"/>
      <c r="M7" s="172"/>
      <c r="N7" s="174"/>
      <c r="O7" s="173"/>
      <c r="P7" s="173"/>
      <c r="Q7" s="173"/>
      <c r="R7" s="173"/>
    </row>
    <row r="8" spans="1:18" ht="15.75">
      <c r="B8" s="172" t="s">
        <v>899</v>
      </c>
      <c r="C8" s="172"/>
      <c r="D8" s="172"/>
      <c r="E8" s="172"/>
      <c r="F8" s="172"/>
      <c r="G8" s="172"/>
      <c r="H8" s="172"/>
      <c r="I8" s="172"/>
      <c r="J8" s="172"/>
      <c r="K8" s="172"/>
      <c r="L8" s="172"/>
      <c r="M8" s="172"/>
      <c r="N8" s="174"/>
      <c r="O8" s="173"/>
      <c r="P8" s="173"/>
      <c r="Q8" s="173"/>
      <c r="R8" s="173"/>
    </row>
    <row r="9" spans="1:18">
      <c r="B9" s="362" t="s">
        <v>410</v>
      </c>
      <c r="C9" s="362" t="s">
        <v>5</v>
      </c>
      <c r="D9" s="362" t="s">
        <v>411</v>
      </c>
      <c r="E9" s="362"/>
      <c r="F9" s="362"/>
      <c r="G9" s="362"/>
      <c r="H9" s="176"/>
      <c r="I9" s="362" t="s">
        <v>91</v>
      </c>
      <c r="J9" s="362"/>
      <c r="K9" s="362"/>
      <c r="L9" s="362"/>
      <c r="M9" s="177"/>
      <c r="N9" s="177"/>
      <c r="O9" s="173"/>
      <c r="P9" s="173"/>
      <c r="Q9" s="173"/>
      <c r="R9" s="173"/>
    </row>
    <row r="10" spans="1:18">
      <c r="B10" s="362"/>
      <c r="C10" s="362"/>
      <c r="D10" s="176"/>
      <c r="E10" s="363" t="s">
        <v>412</v>
      </c>
      <c r="F10" s="363"/>
      <c r="G10" s="176"/>
      <c r="H10" s="176"/>
      <c r="I10" s="176"/>
      <c r="J10" s="363" t="s">
        <v>412</v>
      </c>
      <c r="K10" s="363"/>
      <c r="L10" s="176"/>
      <c r="M10" s="177"/>
      <c r="N10" s="177"/>
      <c r="O10" s="173"/>
      <c r="P10" s="173"/>
      <c r="Q10" s="173"/>
      <c r="R10" s="173"/>
    </row>
    <row r="11" spans="1:18">
      <c r="B11" s="362"/>
      <c r="C11" s="362"/>
      <c r="D11" s="361" t="s">
        <v>413</v>
      </c>
      <c r="E11" s="364" t="s">
        <v>414</v>
      </c>
      <c r="F11" s="366" t="s">
        <v>415</v>
      </c>
      <c r="G11" s="367" t="s">
        <v>416</v>
      </c>
      <c r="H11" s="178"/>
      <c r="I11" s="361" t="s">
        <v>94</v>
      </c>
      <c r="J11" s="364" t="s">
        <v>414</v>
      </c>
      <c r="K11" s="366" t="s">
        <v>415</v>
      </c>
      <c r="L11" s="367" t="s">
        <v>417</v>
      </c>
      <c r="M11" s="361" t="s">
        <v>418</v>
      </c>
      <c r="N11" s="177"/>
      <c r="O11" s="173"/>
      <c r="P11" s="173"/>
      <c r="Q11" s="173"/>
      <c r="R11" s="173"/>
    </row>
    <row r="12" spans="1:18">
      <c r="B12" s="362"/>
      <c r="C12" s="362"/>
      <c r="D12" s="361"/>
      <c r="E12" s="365"/>
      <c r="F12" s="361"/>
      <c r="G12" s="362"/>
      <c r="H12" s="176"/>
      <c r="I12" s="361"/>
      <c r="J12" s="365"/>
      <c r="K12" s="361"/>
      <c r="L12" s="362"/>
      <c r="M12" s="361"/>
      <c r="N12" s="177"/>
      <c r="O12" s="173"/>
      <c r="P12" s="173"/>
      <c r="Q12" s="173"/>
      <c r="R12" s="173"/>
    </row>
    <row r="13" spans="1:18" ht="15" thickBot="1">
      <c r="B13" s="177"/>
      <c r="C13" s="177"/>
      <c r="D13" s="179" t="s">
        <v>14</v>
      </c>
      <c r="E13" s="179" t="s">
        <v>15</v>
      </c>
      <c r="F13" s="179" t="s">
        <v>16</v>
      </c>
      <c r="G13" s="179" t="s">
        <v>419</v>
      </c>
      <c r="H13" s="179"/>
      <c r="I13" s="179" t="s">
        <v>420</v>
      </c>
      <c r="J13" s="179" t="s">
        <v>421</v>
      </c>
      <c r="K13" s="179" t="s">
        <v>422</v>
      </c>
      <c r="L13" s="99" t="s">
        <v>423</v>
      </c>
      <c r="M13" s="179" t="s">
        <v>424</v>
      </c>
      <c r="N13" s="177"/>
      <c r="O13" s="173"/>
      <c r="P13" s="173"/>
      <c r="Q13" s="173"/>
      <c r="R13" s="173"/>
    </row>
    <row r="14" spans="1:18" s="183" customFormat="1" ht="5.25" customHeight="1" thickBot="1">
      <c r="B14" s="184"/>
      <c r="C14" s="184"/>
      <c r="D14" s="185"/>
      <c r="E14" s="185"/>
      <c r="F14" s="185"/>
      <c r="G14" s="185"/>
      <c r="H14" s="185"/>
      <c r="I14" s="185"/>
      <c r="J14" s="185"/>
      <c r="K14" s="186"/>
      <c r="L14" s="185"/>
      <c r="M14" s="187"/>
    </row>
    <row r="15" spans="1:18">
      <c r="B15" s="189"/>
      <c r="C15" s="190" t="s">
        <v>25</v>
      </c>
      <c r="D15" s="191">
        <f>SUM(D16:D49)</f>
        <v>156794.14074</v>
      </c>
      <c r="E15" s="191">
        <f t="shared" ref="E15:L15" si="0">SUM(E16:E49)</f>
        <v>31038.707820000003</v>
      </c>
      <c r="F15" s="191">
        <f t="shared" si="0"/>
        <v>53045.199984999992</v>
      </c>
      <c r="G15" s="191">
        <f t="shared" si="0"/>
        <v>72710.232935000022</v>
      </c>
      <c r="H15" s="191"/>
      <c r="I15" s="191">
        <f t="shared" si="0"/>
        <v>130890.81451985998</v>
      </c>
      <c r="J15" s="191">
        <f t="shared" si="0"/>
        <v>33272.315148000001</v>
      </c>
      <c r="K15" s="191">
        <f t="shared" si="0"/>
        <v>41158.883884999996</v>
      </c>
      <c r="L15" s="191">
        <f t="shared" si="0"/>
        <v>56459.615486859992</v>
      </c>
      <c r="M15" s="192">
        <f>IF(OR(G15=0,L15=0),"N.A.",IF((((L15-G15)/G15))*100&gt;=ABS(500),"&gt;500",(((L15-G15)/G15))*100))</f>
        <v>-22.349835493812016</v>
      </c>
      <c r="N15" s="99"/>
      <c r="O15" s="173"/>
      <c r="P15" s="173"/>
      <c r="Q15" s="173"/>
      <c r="R15" s="173"/>
    </row>
    <row r="16" spans="1:18">
      <c r="B16" s="193">
        <v>1</v>
      </c>
      <c r="C16" s="194" t="s">
        <v>425</v>
      </c>
      <c r="D16" s="195">
        <v>743.65423999999985</v>
      </c>
      <c r="E16" s="195">
        <v>585.22197399999993</v>
      </c>
      <c r="F16" s="195">
        <v>151.06936200000001</v>
      </c>
      <c r="G16" s="196">
        <f t="shared" ref="G16:G49" si="1">D16-E16-F16</f>
        <v>7.3629039999999009</v>
      </c>
      <c r="H16" s="196"/>
      <c r="I16" s="195">
        <v>653.28346612999997</v>
      </c>
      <c r="J16" s="196">
        <v>636.69818199999997</v>
      </c>
      <c r="K16" s="196">
        <v>51.656562000000001</v>
      </c>
      <c r="L16" s="196">
        <f t="shared" ref="L16:L49" si="2">I16-J16-K16</f>
        <v>-35.07127787000001</v>
      </c>
      <c r="M16" s="188" t="str">
        <f t="shared" ref="M16:M49" si="3">IF(((L16-G16)/G16)*100&lt;-500,"&lt;-500",IF(((L16-G16)/G16)*100&gt;500,"&gt;500",(((L16-G16)/G16)*100)))</f>
        <v>&lt;-500</v>
      </c>
      <c r="N16" s="181"/>
      <c r="O16" s="173"/>
      <c r="P16" s="173"/>
      <c r="Q16" s="173"/>
      <c r="R16" s="173"/>
    </row>
    <row r="17" spans="2:18">
      <c r="B17" s="193">
        <v>2</v>
      </c>
      <c r="C17" s="194" t="s">
        <v>426</v>
      </c>
      <c r="D17" s="195">
        <v>5888.7983600000034</v>
      </c>
      <c r="E17" s="195">
        <v>682.61222899999996</v>
      </c>
      <c r="F17" s="195">
        <v>1968.9140990000001</v>
      </c>
      <c r="G17" s="196">
        <f t="shared" si="1"/>
        <v>3237.272032000003</v>
      </c>
      <c r="H17" s="196"/>
      <c r="I17" s="195">
        <v>3389.7384330109999</v>
      </c>
      <c r="J17" s="196">
        <v>673.23773400000005</v>
      </c>
      <c r="K17" s="196">
        <v>1119.386579</v>
      </c>
      <c r="L17" s="196">
        <f t="shared" si="2"/>
        <v>1597.1141200109996</v>
      </c>
      <c r="M17" s="188">
        <f t="shared" si="3"/>
        <v>-50.664815800966387</v>
      </c>
      <c r="N17" s="181"/>
      <c r="O17" s="173"/>
      <c r="P17" s="173"/>
      <c r="Q17" s="173"/>
      <c r="R17" s="173"/>
    </row>
    <row r="18" spans="2:18">
      <c r="B18" s="193">
        <v>3</v>
      </c>
      <c r="C18" s="194" t="s">
        <v>427</v>
      </c>
      <c r="D18" s="195">
        <v>9704.0840399999997</v>
      </c>
      <c r="E18" s="195">
        <v>351.84235099999995</v>
      </c>
      <c r="F18" s="195">
        <v>2267.5468639999995</v>
      </c>
      <c r="G18" s="196">
        <f t="shared" si="1"/>
        <v>7084.6948250000005</v>
      </c>
      <c r="H18" s="196"/>
      <c r="I18" s="195">
        <v>5230.3193042109997</v>
      </c>
      <c r="J18" s="196">
        <v>346.63598000000002</v>
      </c>
      <c r="K18" s="196">
        <v>2718.3617129999998</v>
      </c>
      <c r="L18" s="196">
        <f t="shared" si="2"/>
        <v>2165.3216112109999</v>
      </c>
      <c r="M18" s="188">
        <f t="shared" si="3"/>
        <v>-69.436628327727576</v>
      </c>
      <c r="N18" s="181"/>
      <c r="O18" s="173"/>
      <c r="P18" s="173"/>
      <c r="Q18" s="173"/>
      <c r="R18" s="173"/>
    </row>
    <row r="19" spans="2:18">
      <c r="B19" s="193">
        <v>4</v>
      </c>
      <c r="C19" s="194" t="s">
        <v>428</v>
      </c>
      <c r="D19" s="195">
        <v>2194.2410000000004</v>
      </c>
      <c r="E19" s="195">
        <v>665.3549129999999</v>
      </c>
      <c r="F19" s="195">
        <v>305.73681300000004</v>
      </c>
      <c r="G19" s="196">
        <f t="shared" si="1"/>
        <v>1223.1492740000006</v>
      </c>
      <c r="H19" s="196"/>
      <c r="I19" s="195">
        <v>1657.4972494450003</v>
      </c>
      <c r="J19" s="196">
        <v>139.75933499999999</v>
      </c>
      <c r="K19" s="196">
        <v>1265.211849</v>
      </c>
      <c r="L19" s="196">
        <f t="shared" si="2"/>
        <v>252.52606544500031</v>
      </c>
      <c r="M19" s="188">
        <f t="shared" si="3"/>
        <v>-79.354436060025805</v>
      </c>
      <c r="N19" s="181"/>
      <c r="O19" s="173"/>
      <c r="P19" s="173"/>
      <c r="Q19" s="173"/>
      <c r="R19" s="173"/>
    </row>
    <row r="20" spans="2:18">
      <c r="B20" s="193">
        <v>5</v>
      </c>
      <c r="C20" s="194" t="s">
        <v>429</v>
      </c>
      <c r="D20" s="195">
        <v>1793.3338799999999</v>
      </c>
      <c r="E20" s="195">
        <v>597.44846499999994</v>
      </c>
      <c r="F20" s="195">
        <v>1034.79511</v>
      </c>
      <c r="G20" s="196">
        <f t="shared" si="1"/>
        <v>161.09030499999994</v>
      </c>
      <c r="H20" s="196"/>
      <c r="I20" s="195">
        <v>1823.9641109779998</v>
      </c>
      <c r="J20" s="196">
        <v>650.45419400000003</v>
      </c>
      <c r="K20" s="196">
        <v>466.00888600000002</v>
      </c>
      <c r="L20" s="196">
        <f t="shared" si="2"/>
        <v>707.50103097799956</v>
      </c>
      <c r="M20" s="188">
        <f t="shared" si="3"/>
        <v>339.19528923730064</v>
      </c>
      <c r="N20" s="181"/>
      <c r="O20" s="173"/>
      <c r="P20" s="173"/>
      <c r="Q20" s="173"/>
      <c r="R20" s="173"/>
    </row>
    <row r="21" spans="2:18">
      <c r="B21" s="193">
        <v>6</v>
      </c>
      <c r="C21" s="194" t="s">
        <v>430</v>
      </c>
      <c r="D21" s="195">
        <v>3268.7997599999999</v>
      </c>
      <c r="E21" s="195">
        <v>706.86526700000002</v>
      </c>
      <c r="F21" s="195">
        <v>687.3948959999999</v>
      </c>
      <c r="G21" s="196">
        <f t="shared" si="1"/>
        <v>1874.539597</v>
      </c>
      <c r="H21" s="196"/>
      <c r="I21" s="195">
        <v>2033.3048650600001</v>
      </c>
      <c r="J21" s="196">
        <v>746.19040399999994</v>
      </c>
      <c r="K21" s="196">
        <v>906.41880800000001</v>
      </c>
      <c r="L21" s="196">
        <f t="shared" si="2"/>
        <v>380.69565306000015</v>
      </c>
      <c r="M21" s="188">
        <f t="shared" si="3"/>
        <v>-79.691245057225643</v>
      </c>
      <c r="N21" s="181"/>
      <c r="O21" s="173"/>
      <c r="P21" s="173"/>
      <c r="Q21" s="173"/>
      <c r="R21" s="173"/>
    </row>
    <row r="22" spans="2:18">
      <c r="B22" s="193">
        <v>7</v>
      </c>
      <c r="C22" s="194" t="s">
        <v>431</v>
      </c>
      <c r="D22" s="195">
        <v>5038.9738799999996</v>
      </c>
      <c r="E22" s="195">
        <v>396.89695699999999</v>
      </c>
      <c r="F22" s="195">
        <v>1746.179202</v>
      </c>
      <c r="G22" s="196">
        <f t="shared" si="1"/>
        <v>2895.8977209999994</v>
      </c>
      <c r="H22" s="196"/>
      <c r="I22" s="195">
        <v>2283.8254327690001</v>
      </c>
      <c r="J22" s="196">
        <v>358.63449700000001</v>
      </c>
      <c r="K22" s="196">
        <v>797.06671400000005</v>
      </c>
      <c r="L22" s="196">
        <f t="shared" si="2"/>
        <v>1128.1242217690001</v>
      </c>
      <c r="M22" s="188">
        <f t="shared" si="3"/>
        <v>-61.044058511174185</v>
      </c>
      <c r="N22" s="181"/>
      <c r="O22" s="173"/>
      <c r="P22" s="173"/>
      <c r="Q22" s="173"/>
      <c r="R22" s="173"/>
    </row>
    <row r="23" spans="2:18">
      <c r="B23" s="193">
        <v>8</v>
      </c>
      <c r="C23" s="194" t="s">
        <v>432</v>
      </c>
      <c r="D23" s="195">
        <v>2820.5169599999999</v>
      </c>
      <c r="E23" s="195">
        <v>843.09114099999999</v>
      </c>
      <c r="F23" s="195">
        <v>1067.691135</v>
      </c>
      <c r="G23" s="196">
        <f t="shared" si="1"/>
        <v>909.73468400000002</v>
      </c>
      <c r="H23" s="196"/>
      <c r="I23" s="195">
        <v>1846.690700631</v>
      </c>
      <c r="J23" s="196">
        <v>907.59507499999995</v>
      </c>
      <c r="K23" s="196">
        <v>394.83793300000002</v>
      </c>
      <c r="L23" s="196">
        <f t="shared" si="2"/>
        <v>544.25769263100005</v>
      </c>
      <c r="M23" s="188">
        <f t="shared" si="3"/>
        <v>-40.174019722106138</v>
      </c>
      <c r="N23" s="181"/>
      <c r="O23" s="173"/>
      <c r="P23" s="173"/>
      <c r="Q23" s="173"/>
      <c r="R23" s="173"/>
    </row>
    <row r="24" spans="2:18">
      <c r="B24" s="193">
        <v>9</v>
      </c>
      <c r="C24" s="194" t="s">
        <v>433</v>
      </c>
      <c r="D24" s="195">
        <v>4637.9958400000014</v>
      </c>
      <c r="E24" s="195">
        <v>699.41350999999997</v>
      </c>
      <c r="F24" s="195">
        <v>1668.8333989999999</v>
      </c>
      <c r="G24" s="196">
        <f t="shared" si="1"/>
        <v>2269.7489310000019</v>
      </c>
      <c r="H24" s="196"/>
      <c r="I24" s="195">
        <v>3705.2698795310002</v>
      </c>
      <c r="J24" s="196">
        <v>758.52523599999995</v>
      </c>
      <c r="K24" s="196">
        <v>1437.9214119999999</v>
      </c>
      <c r="L24" s="196">
        <f t="shared" si="2"/>
        <v>1508.8232315310004</v>
      </c>
      <c r="M24" s="188">
        <f t="shared" si="3"/>
        <v>-33.524663854946915</v>
      </c>
      <c r="N24" s="181"/>
      <c r="O24" s="173"/>
      <c r="P24" s="173"/>
      <c r="Q24" s="173"/>
      <c r="R24" s="173"/>
    </row>
    <row r="25" spans="2:18">
      <c r="B25" s="193">
        <v>10</v>
      </c>
      <c r="C25" s="194" t="s">
        <v>434</v>
      </c>
      <c r="D25" s="195">
        <v>3521.0139400000003</v>
      </c>
      <c r="E25" s="195">
        <v>568.04274100000009</v>
      </c>
      <c r="F25" s="195">
        <v>1917.6090449999999</v>
      </c>
      <c r="G25" s="196">
        <f t="shared" si="1"/>
        <v>1035.3621540000001</v>
      </c>
      <c r="H25" s="196"/>
      <c r="I25" s="195">
        <v>3578.0498086729999</v>
      </c>
      <c r="J25" s="196">
        <v>517.71741199999997</v>
      </c>
      <c r="K25" s="196">
        <v>683.49856499999999</v>
      </c>
      <c r="L25" s="196">
        <f t="shared" si="2"/>
        <v>2376.8338316730001</v>
      </c>
      <c r="M25" s="188">
        <f t="shared" si="3"/>
        <v>129.56545422202092</v>
      </c>
      <c r="N25" s="181"/>
      <c r="O25" s="173"/>
      <c r="P25" s="173"/>
      <c r="Q25" s="173"/>
      <c r="R25" s="173"/>
    </row>
    <row r="26" spans="2:18">
      <c r="B26" s="193">
        <v>11</v>
      </c>
      <c r="C26" s="194" t="s">
        <v>435</v>
      </c>
      <c r="D26" s="195">
        <v>2384.1192599999999</v>
      </c>
      <c r="E26" s="195">
        <v>470.53976299999999</v>
      </c>
      <c r="F26" s="195">
        <v>997.12304099999994</v>
      </c>
      <c r="G26" s="196">
        <f t="shared" si="1"/>
        <v>916.456456</v>
      </c>
      <c r="H26" s="196"/>
      <c r="I26" s="195">
        <v>1243.27710849</v>
      </c>
      <c r="J26" s="196">
        <v>386.10986100000002</v>
      </c>
      <c r="K26" s="196">
        <v>434.93659300000002</v>
      </c>
      <c r="L26" s="196">
        <f t="shared" si="2"/>
        <v>422.23065449000001</v>
      </c>
      <c r="M26" s="188">
        <f t="shared" si="3"/>
        <v>-53.927908770168564</v>
      </c>
      <c r="N26" s="181"/>
      <c r="O26" s="173"/>
      <c r="P26" s="173"/>
      <c r="Q26" s="173"/>
      <c r="R26" s="173"/>
    </row>
    <row r="27" spans="2:18">
      <c r="B27" s="193">
        <v>12</v>
      </c>
      <c r="C27" s="194" t="s">
        <v>436</v>
      </c>
      <c r="D27" s="195">
        <v>6744.132800000004</v>
      </c>
      <c r="E27" s="195">
        <v>382.53198100000003</v>
      </c>
      <c r="F27" s="195">
        <v>2178.8871760000006</v>
      </c>
      <c r="G27" s="196">
        <f t="shared" si="1"/>
        <v>4182.7136430000028</v>
      </c>
      <c r="H27" s="196"/>
      <c r="I27" s="195">
        <v>5005.7348507770002</v>
      </c>
      <c r="J27" s="196">
        <v>410.73898500000001</v>
      </c>
      <c r="K27" s="196">
        <v>2502.2674729999999</v>
      </c>
      <c r="L27" s="196">
        <f t="shared" si="2"/>
        <v>2092.7283927770004</v>
      </c>
      <c r="M27" s="188">
        <f t="shared" si="3"/>
        <v>-49.967208578113052</v>
      </c>
      <c r="N27" s="181"/>
      <c r="O27" s="173"/>
      <c r="P27" s="173"/>
      <c r="Q27" s="173"/>
      <c r="R27" s="173"/>
    </row>
    <row r="28" spans="2:18">
      <c r="B28" s="193">
        <v>13</v>
      </c>
      <c r="C28" s="194" t="s">
        <v>437</v>
      </c>
      <c r="D28" s="195">
        <v>270.74089999999995</v>
      </c>
      <c r="E28" s="195">
        <v>109.150572</v>
      </c>
      <c r="F28" s="195">
        <v>158.90971599999997</v>
      </c>
      <c r="G28" s="196">
        <f t="shared" si="1"/>
        <v>2.680611999999968</v>
      </c>
      <c r="H28" s="196"/>
      <c r="I28" s="195">
        <v>1339.1314158899997</v>
      </c>
      <c r="J28" s="196">
        <v>0</v>
      </c>
      <c r="K28" s="196">
        <v>0</v>
      </c>
      <c r="L28" s="196">
        <f t="shared" si="2"/>
        <v>1339.1314158899997</v>
      </c>
      <c r="M28" s="188" t="str">
        <f t="shared" si="3"/>
        <v>&gt;500</v>
      </c>
      <c r="N28" s="181"/>
      <c r="O28" s="173"/>
      <c r="P28" s="173"/>
      <c r="Q28" s="173"/>
      <c r="R28" s="173"/>
    </row>
    <row r="29" spans="2:18">
      <c r="B29" s="193">
        <v>15</v>
      </c>
      <c r="C29" s="194" t="s">
        <v>438</v>
      </c>
      <c r="D29" s="195">
        <v>6308.6917599999988</v>
      </c>
      <c r="E29" s="195">
        <v>2577.5945779999997</v>
      </c>
      <c r="F29" s="195">
        <v>3320.8874790000004</v>
      </c>
      <c r="G29" s="196">
        <f t="shared" si="1"/>
        <v>410.20970299999863</v>
      </c>
      <c r="H29" s="196"/>
      <c r="I29" s="195">
        <v>8975.598105512001</v>
      </c>
      <c r="J29" s="196">
        <v>2760.1583380000002</v>
      </c>
      <c r="K29" s="196">
        <v>2665.8184460000002</v>
      </c>
      <c r="L29" s="196">
        <f t="shared" si="2"/>
        <v>3549.6213215120006</v>
      </c>
      <c r="M29" s="188" t="str">
        <f t="shared" si="3"/>
        <v>&gt;500</v>
      </c>
      <c r="N29" s="181"/>
      <c r="O29" s="173"/>
      <c r="P29" s="173"/>
      <c r="Q29" s="173"/>
      <c r="R29" s="173"/>
    </row>
    <row r="30" spans="2:18">
      <c r="B30" s="193">
        <v>16</v>
      </c>
      <c r="C30" s="194" t="s">
        <v>439</v>
      </c>
      <c r="D30" s="195">
        <v>2623.7209800000001</v>
      </c>
      <c r="E30" s="195">
        <v>413.43969400000003</v>
      </c>
      <c r="F30" s="195">
        <v>1141.264377</v>
      </c>
      <c r="G30" s="196">
        <f t="shared" si="1"/>
        <v>1069.0169089999999</v>
      </c>
      <c r="H30" s="196"/>
      <c r="I30" s="195">
        <v>1558.429105637</v>
      </c>
      <c r="J30" s="196">
        <v>371.89719600000001</v>
      </c>
      <c r="K30" s="196">
        <v>433.37818499999997</v>
      </c>
      <c r="L30" s="196">
        <f t="shared" si="2"/>
        <v>753.15372463699987</v>
      </c>
      <c r="M30" s="188">
        <f t="shared" si="3"/>
        <v>-29.547070930661967</v>
      </c>
      <c r="N30" s="181"/>
      <c r="O30" s="173"/>
      <c r="P30" s="173"/>
      <c r="Q30" s="173"/>
      <c r="R30" s="173"/>
    </row>
    <row r="31" spans="2:18">
      <c r="B31" s="193">
        <v>17</v>
      </c>
      <c r="C31" s="194" t="s">
        <v>440</v>
      </c>
      <c r="D31" s="195">
        <v>5575.0593600000002</v>
      </c>
      <c r="E31" s="195">
        <v>1767.1776010000001</v>
      </c>
      <c r="F31" s="195">
        <v>1633.510974</v>
      </c>
      <c r="G31" s="196">
        <f t="shared" si="1"/>
        <v>2174.3707850000001</v>
      </c>
      <c r="H31" s="196"/>
      <c r="I31" s="195">
        <v>4971.0559394679995</v>
      </c>
      <c r="J31" s="196">
        <v>1871.0004859999999</v>
      </c>
      <c r="K31" s="196">
        <v>1482.393026</v>
      </c>
      <c r="L31" s="196">
        <f t="shared" si="2"/>
        <v>1617.6624274679996</v>
      </c>
      <c r="M31" s="188">
        <f t="shared" si="3"/>
        <v>-25.603193409904119</v>
      </c>
      <c r="N31" s="181"/>
      <c r="O31" s="173"/>
      <c r="P31" s="173"/>
      <c r="Q31" s="173"/>
      <c r="R31" s="173"/>
    </row>
    <row r="32" spans="2:18">
      <c r="B32" s="193">
        <v>18</v>
      </c>
      <c r="C32" s="194" t="s">
        <v>441</v>
      </c>
      <c r="D32" s="195">
        <v>3952.4748599999998</v>
      </c>
      <c r="E32" s="195">
        <v>1007.972434</v>
      </c>
      <c r="F32" s="195">
        <v>1584.241483</v>
      </c>
      <c r="G32" s="196">
        <f t="shared" si="1"/>
        <v>1360.260943</v>
      </c>
      <c r="H32" s="196"/>
      <c r="I32" s="195">
        <v>3701.281429566</v>
      </c>
      <c r="J32" s="196">
        <v>984.14398800000004</v>
      </c>
      <c r="K32" s="196">
        <v>1119.8486379999999</v>
      </c>
      <c r="L32" s="196">
        <f t="shared" si="2"/>
        <v>1597.2888035660003</v>
      </c>
      <c r="M32" s="188">
        <f t="shared" si="3"/>
        <v>17.425175793347783</v>
      </c>
      <c r="N32" s="181"/>
      <c r="O32" s="173"/>
      <c r="P32" s="173"/>
      <c r="Q32" s="173"/>
      <c r="R32" s="173"/>
    </row>
    <row r="33" spans="2:18">
      <c r="B33" s="193">
        <v>19</v>
      </c>
      <c r="C33" s="194" t="s">
        <v>442</v>
      </c>
      <c r="D33" s="195">
        <v>9348.7241400000003</v>
      </c>
      <c r="E33" s="195">
        <v>3765.3084300000005</v>
      </c>
      <c r="F33" s="195">
        <v>3099.8840479999994</v>
      </c>
      <c r="G33" s="196">
        <f t="shared" si="1"/>
        <v>2483.5316619999999</v>
      </c>
      <c r="H33" s="196"/>
      <c r="I33" s="195">
        <v>11631.482631369001</v>
      </c>
      <c r="J33" s="196">
        <v>4221.1733910000003</v>
      </c>
      <c r="K33" s="196">
        <v>2915.4797720000001</v>
      </c>
      <c r="L33" s="196">
        <f t="shared" si="2"/>
        <v>4494.8294683690001</v>
      </c>
      <c r="M33" s="188">
        <f t="shared" si="3"/>
        <v>80.985390166086816</v>
      </c>
      <c r="N33" s="181"/>
      <c r="O33" s="173"/>
      <c r="P33" s="173"/>
      <c r="Q33" s="173"/>
      <c r="R33" s="173"/>
    </row>
    <row r="34" spans="2:18">
      <c r="B34" s="193">
        <v>20</v>
      </c>
      <c r="C34" s="194" t="s">
        <v>443</v>
      </c>
      <c r="D34" s="195">
        <v>11863.471360000001</v>
      </c>
      <c r="E34" s="195">
        <v>2424.8145839999997</v>
      </c>
      <c r="F34" s="195">
        <v>2661.6322179999997</v>
      </c>
      <c r="G34" s="196">
        <f t="shared" si="1"/>
        <v>6777.0245580000019</v>
      </c>
      <c r="H34" s="196"/>
      <c r="I34" s="195">
        <v>10260.924927926999</v>
      </c>
      <c r="J34" s="196">
        <v>3533.3926759999999</v>
      </c>
      <c r="K34" s="196">
        <v>2750.8223720000001</v>
      </c>
      <c r="L34" s="196">
        <f t="shared" si="2"/>
        <v>3976.7098799269993</v>
      </c>
      <c r="M34" s="188">
        <f t="shared" si="3"/>
        <v>-41.320710204116715</v>
      </c>
      <c r="N34" s="181"/>
      <c r="O34" s="173"/>
      <c r="P34" s="173"/>
      <c r="Q34" s="173"/>
      <c r="R34" s="173"/>
    </row>
    <row r="35" spans="2:18">
      <c r="B35" s="193">
        <v>21</v>
      </c>
      <c r="C35" s="194" t="s">
        <v>444</v>
      </c>
      <c r="D35" s="195">
        <v>14491.0623</v>
      </c>
      <c r="E35" s="195">
        <v>2675.7920530000001</v>
      </c>
      <c r="F35" s="195">
        <v>3492.1597510000001</v>
      </c>
      <c r="G35" s="196">
        <f t="shared" si="1"/>
        <v>8323.1104960000011</v>
      </c>
      <c r="H35" s="196"/>
      <c r="I35" s="195">
        <v>10802.177346980998</v>
      </c>
      <c r="J35" s="196">
        <v>3192.738026</v>
      </c>
      <c r="K35" s="196">
        <v>2911.9348890000001</v>
      </c>
      <c r="L35" s="196">
        <f t="shared" si="2"/>
        <v>4697.5044319809977</v>
      </c>
      <c r="M35" s="188">
        <f t="shared" si="3"/>
        <v>-43.560710455080844</v>
      </c>
      <c r="N35" s="181"/>
      <c r="O35" s="173"/>
      <c r="P35" s="173"/>
      <c r="Q35" s="173"/>
      <c r="R35" s="173"/>
    </row>
    <row r="36" spans="2:18">
      <c r="B36" s="193">
        <v>24</v>
      </c>
      <c r="C36" s="194" t="s">
        <v>445</v>
      </c>
      <c r="D36" s="195">
        <v>4602.7317599999997</v>
      </c>
      <c r="E36" s="195">
        <v>1020.7393630000001</v>
      </c>
      <c r="F36" s="195">
        <v>1824.2540759999999</v>
      </c>
      <c r="G36" s="196">
        <f t="shared" si="1"/>
        <v>1757.7383209999996</v>
      </c>
      <c r="H36" s="196"/>
      <c r="I36" s="195">
        <v>3719.0088204349995</v>
      </c>
      <c r="J36" s="196">
        <v>1042.2511959999999</v>
      </c>
      <c r="K36" s="196">
        <v>1081.2415470000001</v>
      </c>
      <c r="L36" s="196">
        <f t="shared" si="2"/>
        <v>1595.5160774349993</v>
      </c>
      <c r="M36" s="188">
        <f t="shared" si="3"/>
        <v>-9.2290326510438732</v>
      </c>
      <c r="N36" s="181"/>
      <c r="O36" s="173"/>
      <c r="P36" s="173"/>
      <c r="Q36" s="173"/>
      <c r="R36" s="173"/>
    </row>
    <row r="37" spans="2:18">
      <c r="B37" s="193">
        <v>25</v>
      </c>
      <c r="C37" s="194" t="s">
        <v>446</v>
      </c>
      <c r="D37" s="195">
        <v>6740.45514</v>
      </c>
      <c r="E37" s="195">
        <v>1152.002757</v>
      </c>
      <c r="F37" s="195">
        <v>1645.856342</v>
      </c>
      <c r="G37" s="196">
        <f t="shared" si="1"/>
        <v>3942.5960409999998</v>
      </c>
      <c r="H37" s="196"/>
      <c r="I37" s="195">
        <v>5052.6107759730003</v>
      </c>
      <c r="J37" s="196">
        <v>1166.2103509999999</v>
      </c>
      <c r="K37" s="196">
        <v>1387.244897</v>
      </c>
      <c r="L37" s="196">
        <f t="shared" si="2"/>
        <v>2499.1555279730005</v>
      </c>
      <c r="M37" s="188">
        <f t="shared" si="3"/>
        <v>-36.611422981617089</v>
      </c>
      <c r="N37" s="181"/>
      <c r="O37" s="173"/>
      <c r="P37" s="173"/>
      <c r="Q37" s="173"/>
      <c r="R37" s="173"/>
    </row>
    <row r="38" spans="2:18">
      <c r="B38" s="193">
        <v>26</v>
      </c>
      <c r="C38" s="194" t="s">
        <v>447</v>
      </c>
      <c r="D38" s="195">
        <v>4827.4433399999998</v>
      </c>
      <c r="E38" s="195">
        <v>1320.666205</v>
      </c>
      <c r="F38" s="195">
        <v>2003.2147119999995</v>
      </c>
      <c r="G38" s="196">
        <f t="shared" si="1"/>
        <v>1503.5624230000003</v>
      </c>
      <c r="H38" s="196"/>
      <c r="I38" s="195">
        <v>6482.9015805319996</v>
      </c>
      <c r="J38" s="196">
        <v>1518.2648799999999</v>
      </c>
      <c r="K38" s="196">
        <v>1498.55603</v>
      </c>
      <c r="L38" s="196">
        <f t="shared" si="2"/>
        <v>3466.0806705320001</v>
      </c>
      <c r="M38" s="188">
        <f t="shared" si="3"/>
        <v>130.52456070405526</v>
      </c>
      <c r="N38" s="181"/>
      <c r="O38" s="173"/>
      <c r="P38" s="173"/>
      <c r="Q38" s="173"/>
      <c r="R38" s="173"/>
    </row>
    <row r="39" spans="2:18">
      <c r="B39" s="193">
        <v>28</v>
      </c>
      <c r="C39" s="194" t="s">
        <v>448</v>
      </c>
      <c r="D39" s="195">
        <v>4608.9740799999963</v>
      </c>
      <c r="E39" s="195">
        <v>1341.918717</v>
      </c>
      <c r="F39" s="195">
        <v>1563.0311379999998</v>
      </c>
      <c r="G39" s="196">
        <f t="shared" si="1"/>
        <v>1704.0242249999965</v>
      </c>
      <c r="H39" s="196"/>
      <c r="I39" s="195">
        <v>3454.1536141739998</v>
      </c>
      <c r="J39" s="196">
        <v>1373.088614</v>
      </c>
      <c r="K39" s="196">
        <v>638.26282000000003</v>
      </c>
      <c r="L39" s="196">
        <f t="shared" si="2"/>
        <v>1442.8021801739997</v>
      </c>
      <c r="M39" s="188">
        <f t="shared" si="3"/>
        <v>-15.329714272459791</v>
      </c>
      <c r="N39" s="181"/>
      <c r="O39" s="173"/>
      <c r="P39" s="173"/>
      <c r="Q39" s="173"/>
      <c r="R39" s="173"/>
    </row>
    <row r="40" spans="2:18">
      <c r="B40" s="193">
        <v>29</v>
      </c>
      <c r="C40" s="194" t="s">
        <v>449</v>
      </c>
      <c r="D40" s="195">
        <v>4889.8492400000041</v>
      </c>
      <c r="E40" s="195">
        <v>1835.0428750000001</v>
      </c>
      <c r="F40" s="195">
        <v>1288.776895</v>
      </c>
      <c r="G40" s="196">
        <f t="shared" si="1"/>
        <v>1766.029470000004</v>
      </c>
      <c r="H40" s="196"/>
      <c r="I40" s="195">
        <v>5205.5116071720004</v>
      </c>
      <c r="J40" s="196">
        <v>2003.723579</v>
      </c>
      <c r="K40" s="196">
        <v>1392.9721649999999</v>
      </c>
      <c r="L40" s="196">
        <f t="shared" si="2"/>
        <v>1808.8158631720005</v>
      </c>
      <c r="M40" s="188">
        <f t="shared" si="3"/>
        <v>2.4227451409401652</v>
      </c>
      <c r="N40" s="181"/>
      <c r="O40" s="173"/>
      <c r="P40" s="173"/>
      <c r="Q40" s="173"/>
      <c r="R40" s="173"/>
    </row>
    <row r="41" spans="2:18">
      <c r="B41" s="193">
        <v>31</v>
      </c>
      <c r="C41" s="194" t="s">
        <v>450</v>
      </c>
      <c r="D41" s="195">
        <v>1054.8702200000007</v>
      </c>
      <c r="E41" s="195">
        <v>0</v>
      </c>
      <c r="F41" s="195">
        <v>871.67441199999985</v>
      </c>
      <c r="G41" s="196">
        <f t="shared" si="1"/>
        <v>183.19580800000085</v>
      </c>
      <c r="H41" s="196"/>
      <c r="I41" s="195">
        <v>1236.757068506</v>
      </c>
      <c r="J41" s="196">
        <v>0</v>
      </c>
      <c r="K41" s="196">
        <v>566.22432200000003</v>
      </c>
      <c r="L41" s="196">
        <f t="shared" si="2"/>
        <v>670.53274650599997</v>
      </c>
      <c r="M41" s="188">
        <f t="shared" si="3"/>
        <v>266.01969980994153</v>
      </c>
      <c r="N41" s="181"/>
      <c r="O41" s="173"/>
      <c r="P41" s="173"/>
      <c r="Q41" s="173"/>
      <c r="R41" s="173"/>
    </row>
    <row r="42" spans="2:18">
      <c r="B42" s="193">
        <v>33</v>
      </c>
      <c r="C42" s="194" t="s">
        <v>451</v>
      </c>
      <c r="D42" s="195">
        <v>488.13165999999973</v>
      </c>
      <c r="E42" s="195">
        <v>0</v>
      </c>
      <c r="F42" s="195">
        <v>423.29551300000003</v>
      </c>
      <c r="G42" s="196">
        <f t="shared" si="1"/>
        <v>64.836146999999698</v>
      </c>
      <c r="H42" s="196"/>
      <c r="I42" s="195">
        <v>993.01674285599972</v>
      </c>
      <c r="J42" s="196">
        <v>0</v>
      </c>
      <c r="K42" s="196">
        <v>423.14926000000003</v>
      </c>
      <c r="L42" s="196">
        <f t="shared" si="2"/>
        <v>569.8674828559997</v>
      </c>
      <c r="M42" s="188" t="str">
        <f t="shared" si="3"/>
        <v>&gt;500</v>
      </c>
      <c r="N42" s="181"/>
      <c r="O42" s="173"/>
      <c r="P42" s="173"/>
      <c r="Q42" s="173"/>
      <c r="R42" s="173"/>
    </row>
    <row r="43" spans="2:18">
      <c r="B43" s="193">
        <v>34</v>
      </c>
      <c r="C43" s="194" t="s">
        <v>452</v>
      </c>
      <c r="D43" s="195">
        <v>1817.9575599999998</v>
      </c>
      <c r="E43" s="195">
        <v>0</v>
      </c>
      <c r="F43" s="195">
        <v>1354.9702980000002</v>
      </c>
      <c r="G43" s="196">
        <f t="shared" si="1"/>
        <v>462.98726199999965</v>
      </c>
      <c r="H43" s="196"/>
      <c r="I43" s="195">
        <v>3037.1980836459998</v>
      </c>
      <c r="J43" s="196">
        <v>0</v>
      </c>
      <c r="K43" s="196">
        <v>1755.3576579999999</v>
      </c>
      <c r="L43" s="196">
        <f t="shared" si="2"/>
        <v>1281.8404256459999</v>
      </c>
      <c r="M43" s="188">
        <f t="shared" si="3"/>
        <v>176.86300053023939</v>
      </c>
      <c r="N43" s="181"/>
      <c r="O43" s="173"/>
      <c r="P43" s="173"/>
      <c r="Q43" s="173"/>
      <c r="R43" s="173"/>
    </row>
    <row r="44" spans="2:18">
      <c r="B44" s="193">
        <v>36</v>
      </c>
      <c r="C44" s="194" t="s">
        <v>453</v>
      </c>
      <c r="D44" s="195">
        <v>1710.7769199999998</v>
      </c>
      <c r="E44" s="195">
        <v>738.80940999999996</v>
      </c>
      <c r="F44" s="195">
        <v>954.52060400000005</v>
      </c>
      <c r="G44" s="196">
        <f t="shared" si="1"/>
        <v>17.446905999999785</v>
      </c>
      <c r="H44" s="196"/>
      <c r="I44" s="195">
        <v>2696.769303608</v>
      </c>
      <c r="J44" s="196">
        <v>846.37659099999996</v>
      </c>
      <c r="K44" s="196">
        <v>573.11629700000003</v>
      </c>
      <c r="L44" s="196">
        <f t="shared" si="2"/>
        <v>1277.276415608</v>
      </c>
      <c r="M44" s="188" t="str">
        <f t="shared" si="3"/>
        <v>&gt;500</v>
      </c>
      <c r="N44" s="181"/>
      <c r="O44" s="173"/>
      <c r="P44" s="173"/>
      <c r="Q44" s="173"/>
      <c r="R44" s="173"/>
    </row>
    <row r="45" spans="2:18">
      <c r="B45" s="193">
        <v>38</v>
      </c>
      <c r="C45" s="194" t="s">
        <v>78</v>
      </c>
      <c r="D45" s="195">
        <v>902.88162</v>
      </c>
      <c r="E45" s="195">
        <v>0</v>
      </c>
      <c r="F45" s="195">
        <v>0</v>
      </c>
      <c r="G45" s="196">
        <f t="shared" si="1"/>
        <v>902.88162</v>
      </c>
      <c r="H45" s="196"/>
      <c r="I45" s="195">
        <v>2809.8357597130002</v>
      </c>
      <c r="J45" s="196">
        <v>504.69704999999999</v>
      </c>
      <c r="K45" s="196">
        <v>1380.449507</v>
      </c>
      <c r="L45" s="196">
        <f t="shared" si="2"/>
        <v>924.68920271299999</v>
      </c>
      <c r="M45" s="188">
        <f t="shared" si="3"/>
        <v>2.4153313380108443</v>
      </c>
      <c r="N45" s="181"/>
      <c r="O45" s="173"/>
      <c r="P45" s="173"/>
      <c r="Q45" s="173"/>
      <c r="R45" s="173"/>
    </row>
    <row r="46" spans="2:18">
      <c r="B46" s="193">
        <v>40</v>
      </c>
      <c r="C46" s="194" t="s">
        <v>454</v>
      </c>
      <c r="D46" s="195">
        <v>321.09897999999998</v>
      </c>
      <c r="E46" s="195">
        <v>0</v>
      </c>
      <c r="F46" s="195">
        <v>319.16722999999996</v>
      </c>
      <c r="G46" s="196">
        <f t="shared" si="1"/>
        <v>1.9317500000000223</v>
      </c>
      <c r="H46" s="196"/>
      <c r="I46" s="195">
        <v>962.69033086000002</v>
      </c>
      <c r="J46" s="196">
        <v>0</v>
      </c>
      <c r="K46" s="196">
        <v>424.385018</v>
      </c>
      <c r="L46" s="196">
        <f t="shared" si="2"/>
        <v>538.30531285999996</v>
      </c>
      <c r="M46" s="188" t="str">
        <f t="shared" si="3"/>
        <v>&gt;500</v>
      </c>
      <c r="N46" s="181"/>
      <c r="O46" s="173"/>
      <c r="P46" s="173"/>
      <c r="Q46" s="173"/>
      <c r="R46" s="173"/>
    </row>
    <row r="47" spans="2:18">
      <c r="B47" s="193">
        <v>42</v>
      </c>
      <c r="C47" s="194" t="s">
        <v>455</v>
      </c>
      <c r="D47" s="195">
        <v>9267.1517600000025</v>
      </c>
      <c r="E47" s="195">
        <v>0</v>
      </c>
      <c r="F47" s="195">
        <v>0</v>
      </c>
      <c r="G47" s="196">
        <f t="shared" si="1"/>
        <v>9267.1517600000025</v>
      </c>
      <c r="H47" s="196"/>
      <c r="I47" s="195">
        <v>4252.6389494510004</v>
      </c>
      <c r="J47" s="196">
        <v>747.13203099999998</v>
      </c>
      <c r="K47" s="196">
        <v>1058.1052259999999</v>
      </c>
      <c r="L47" s="196">
        <f t="shared" si="2"/>
        <v>2447.4016924510006</v>
      </c>
      <c r="M47" s="188">
        <f t="shared" si="3"/>
        <v>-73.590572855245867</v>
      </c>
      <c r="N47" s="181"/>
      <c r="O47" s="173"/>
      <c r="P47" s="173"/>
      <c r="Q47" s="173"/>
      <c r="R47" s="173"/>
    </row>
    <row r="48" spans="2:18">
      <c r="B48" s="193">
        <v>43</v>
      </c>
      <c r="C48" s="194" t="s">
        <v>456</v>
      </c>
      <c r="D48" s="195">
        <v>6713.7262400000009</v>
      </c>
      <c r="E48" s="195">
        <v>1938.4172549999998</v>
      </c>
      <c r="F48" s="195">
        <v>7712.1685769999995</v>
      </c>
      <c r="G48" s="196">
        <f t="shared" si="1"/>
        <v>-2936.859591999998</v>
      </c>
      <c r="H48" s="196"/>
      <c r="I48" s="195">
        <v>5296.6857708779989</v>
      </c>
      <c r="J48" s="196">
        <v>603.76985999999999</v>
      </c>
      <c r="K48" s="196">
        <v>1922.570723</v>
      </c>
      <c r="L48" s="196">
        <f t="shared" si="2"/>
        <v>2770.3451878779988</v>
      </c>
      <c r="M48" s="188">
        <f t="shared" si="3"/>
        <v>-194.33018845791662</v>
      </c>
      <c r="N48" s="181"/>
      <c r="O48" s="173"/>
      <c r="P48" s="173"/>
      <c r="Q48" s="173"/>
      <c r="R48" s="173"/>
    </row>
    <row r="49" spans="2:18" ht="15" thickBot="1">
      <c r="B49" s="197">
        <v>45</v>
      </c>
      <c r="C49" s="198" t="s">
        <v>457</v>
      </c>
      <c r="D49" s="199">
        <v>5674.4826000000003</v>
      </c>
      <c r="E49" s="200">
        <v>0</v>
      </c>
      <c r="F49" s="200">
        <v>0</v>
      </c>
      <c r="G49" s="199">
        <f t="shared" si="1"/>
        <v>5674.4826000000003</v>
      </c>
      <c r="H49" s="199"/>
      <c r="I49" s="200">
        <v>0</v>
      </c>
      <c r="J49" s="199">
        <v>0</v>
      </c>
      <c r="K49" s="199">
        <v>0</v>
      </c>
      <c r="L49" s="199">
        <f t="shared" si="2"/>
        <v>0</v>
      </c>
      <c r="M49" s="201">
        <f t="shared" si="3"/>
        <v>-100</v>
      </c>
      <c r="N49" s="181"/>
      <c r="O49" s="173"/>
      <c r="P49" s="173"/>
      <c r="Q49" s="173"/>
      <c r="R49" s="173"/>
    </row>
    <row r="50" spans="2:18" s="25" customFormat="1" ht="12">
      <c r="B50" s="109" t="s">
        <v>404</v>
      </c>
      <c r="C50" s="177"/>
      <c r="D50" s="180"/>
      <c r="E50" s="180"/>
      <c r="F50" s="182"/>
      <c r="G50" s="182"/>
      <c r="H50" s="182"/>
      <c r="I50" s="182"/>
      <c r="J50" s="182"/>
      <c r="K50" s="182"/>
      <c r="L50" s="182"/>
      <c r="M50" s="180"/>
      <c r="N50" s="177"/>
      <c r="O50" s="175"/>
      <c r="P50" s="175"/>
      <c r="Q50" s="175"/>
      <c r="R50" s="175"/>
    </row>
    <row r="51" spans="2:18" s="25" customFormat="1" ht="12">
      <c r="B51" s="109" t="s">
        <v>459</v>
      </c>
      <c r="C51" s="177"/>
      <c r="D51" s="180"/>
      <c r="E51" s="180"/>
      <c r="F51" s="180"/>
      <c r="G51" s="180"/>
      <c r="H51" s="180"/>
      <c r="I51" s="180"/>
      <c r="J51" s="180"/>
      <c r="K51" s="180"/>
      <c r="L51" s="180"/>
      <c r="M51" s="180"/>
      <c r="N51" s="177"/>
      <c r="O51" s="175"/>
      <c r="P51" s="175"/>
      <c r="Q51" s="175"/>
      <c r="R51" s="175"/>
    </row>
    <row r="52" spans="2:18">
      <c r="B52" s="109" t="s">
        <v>403</v>
      </c>
      <c r="C52" s="177"/>
      <c r="D52" s="180"/>
      <c r="E52" s="180"/>
      <c r="F52" s="180"/>
      <c r="G52" s="180"/>
      <c r="H52" s="180"/>
      <c r="I52" s="180"/>
      <c r="J52" s="180"/>
      <c r="K52" s="180"/>
      <c r="L52" s="180"/>
      <c r="M52" s="180"/>
      <c r="N52" s="177"/>
      <c r="O52" s="173"/>
      <c r="P52" s="173"/>
      <c r="Q52" s="173"/>
      <c r="R52" s="173"/>
    </row>
    <row r="53" spans="2:18">
      <c r="B53" s="109" t="s">
        <v>458</v>
      </c>
      <c r="C53" s="177"/>
      <c r="D53" s="180"/>
      <c r="E53" s="180"/>
      <c r="F53" s="180"/>
      <c r="G53" s="180"/>
      <c r="H53" s="180"/>
      <c r="I53" s="180"/>
      <c r="J53" s="180"/>
      <c r="K53" s="180"/>
      <c r="L53" s="180"/>
      <c r="M53" s="180"/>
      <c r="N53" s="177"/>
      <c r="O53" s="173"/>
      <c r="P53" s="173"/>
      <c r="Q53" s="173"/>
      <c r="R53" s="173"/>
    </row>
    <row r="54" spans="2:18">
      <c r="B54" s="109" t="s">
        <v>86</v>
      </c>
      <c r="C54" s="177"/>
      <c r="D54" s="180"/>
      <c r="E54" s="180"/>
      <c r="F54" s="180"/>
      <c r="G54" s="180"/>
      <c r="H54" s="180"/>
      <c r="I54" s="180"/>
      <c r="J54" s="180"/>
      <c r="K54" s="180"/>
      <c r="L54" s="180"/>
      <c r="M54" s="180"/>
      <c r="N54" s="177"/>
      <c r="O54" s="173"/>
      <c r="P54" s="173"/>
      <c r="Q54" s="173"/>
      <c r="R54" s="173"/>
    </row>
    <row r="55" spans="2:18">
      <c r="D55" s="27"/>
      <c r="E55" s="27"/>
      <c r="F55" s="27"/>
      <c r="G55" s="27"/>
      <c r="H55" s="27"/>
      <c r="I55" s="27"/>
      <c r="J55" s="27"/>
      <c r="K55" s="27"/>
      <c r="L55" s="27"/>
      <c r="M55" s="27"/>
    </row>
  </sheetData>
  <mergeCells count="20">
    <mergeCell ref="I11:I12"/>
    <mergeCell ref="J11:J12"/>
    <mergeCell ref="K11:K12"/>
    <mergeCell ref="L11:L12"/>
    <mergeCell ref="M11:M12"/>
    <mergeCell ref="A1:D1"/>
    <mergeCell ref="E1:M1"/>
    <mergeCell ref="A2:M2"/>
    <mergeCell ref="A3:F3"/>
    <mergeCell ref="G3:L3"/>
    <mergeCell ref="B9:B12"/>
    <mergeCell ref="C9:C12"/>
    <mergeCell ref="D9:G9"/>
    <mergeCell ref="I9:L9"/>
    <mergeCell ref="E10:F10"/>
    <mergeCell ref="J10:K10"/>
    <mergeCell ref="D11:D12"/>
    <mergeCell ref="E11:E12"/>
    <mergeCell ref="F11:F12"/>
    <mergeCell ref="G11:G12"/>
  </mergeCells>
  <pageMargins left="0.7" right="0.7" top="0.75" bottom="0.75" header="0.3" footer="0.3"/>
  <ignoredErrors>
    <ignoredError sqref="D13:N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30DF-8D14-4DB6-9B20-837183E70701}">
  <dimension ref="A1:Y357"/>
  <sheetViews>
    <sheetView showGridLines="0" zoomScale="80" zoomScaleNormal="80" zoomScaleSheetLayoutView="70" workbookViewId="0">
      <selection activeCell="B31" sqref="B31"/>
    </sheetView>
  </sheetViews>
  <sheetFormatPr baseColWidth="10" defaultColWidth="46.42578125" defaultRowHeight="12.75"/>
  <cols>
    <col min="1" max="1" width="8.28515625" style="32" customWidth="1"/>
    <col min="2" max="2" width="74.85546875" style="32" customWidth="1"/>
    <col min="3" max="6" width="13.7109375" style="32" customWidth="1"/>
    <col min="7" max="7" width="3.5703125" style="32" customWidth="1"/>
    <col min="8" max="8" width="10.7109375" style="32" customWidth="1"/>
    <col min="9" max="10" width="13.7109375" style="32" customWidth="1"/>
    <col min="11" max="11" width="1.140625" style="32" customWidth="1"/>
    <col min="12" max="13" width="13.7109375" style="32" customWidth="1"/>
    <col min="14" max="14" width="10" style="32" customWidth="1"/>
    <col min="15" max="15" width="13.85546875" style="32" customWidth="1"/>
    <col min="16" max="16" width="9.42578125" style="32" customWidth="1"/>
    <col min="17" max="16384" width="46.42578125" style="32"/>
  </cols>
  <sheetData>
    <row r="1" spans="1:16" s="170" customFormat="1" ht="44.25" customHeight="1">
      <c r="A1" s="341" t="s">
        <v>902</v>
      </c>
      <c r="B1" s="341"/>
      <c r="C1" s="80" t="s">
        <v>904</v>
      </c>
      <c r="D1" s="80"/>
      <c r="E1" s="80"/>
      <c r="F1" s="202"/>
      <c r="G1" s="202"/>
      <c r="H1" s="202"/>
      <c r="I1" s="202"/>
      <c r="J1" s="202"/>
      <c r="K1" s="202"/>
      <c r="L1" s="202"/>
      <c r="M1" s="202"/>
    </row>
    <row r="2" spans="1:16" s="1" customFormat="1" ht="36" customHeight="1" thickBot="1">
      <c r="A2" s="344" t="s">
        <v>903</v>
      </c>
      <c r="B2" s="344"/>
      <c r="C2" s="344"/>
      <c r="D2" s="344"/>
      <c r="E2" s="344"/>
      <c r="F2" s="344"/>
      <c r="G2" s="344"/>
      <c r="H2" s="344"/>
      <c r="I2" s="344"/>
      <c r="J2" s="344"/>
      <c r="K2" s="344"/>
      <c r="L2" s="344"/>
      <c r="M2" s="344"/>
    </row>
    <row r="3" spans="1:16" customFormat="1" ht="6" customHeight="1">
      <c r="A3" s="342"/>
      <c r="B3" s="342"/>
      <c r="C3" s="342"/>
      <c r="D3" s="342"/>
      <c r="E3" s="342"/>
      <c r="F3" s="342"/>
      <c r="G3" s="342"/>
      <c r="H3" s="342"/>
      <c r="I3" s="342"/>
      <c r="J3" s="342"/>
      <c r="K3" s="342"/>
      <c r="L3" s="342"/>
      <c r="M3" s="86"/>
    </row>
    <row r="4" spans="1:16" s="28" customFormat="1" ht="17.649999999999999" customHeight="1">
      <c r="A4" s="203" t="s">
        <v>914</v>
      </c>
      <c r="B4" s="172"/>
      <c r="C4" s="172"/>
      <c r="D4" s="172"/>
      <c r="E4" s="172"/>
      <c r="F4" s="172"/>
      <c r="G4" s="172"/>
      <c r="H4" s="172"/>
      <c r="I4" s="172"/>
      <c r="J4" s="172"/>
      <c r="K4" s="172"/>
      <c r="L4" s="172"/>
      <c r="M4" s="172"/>
    </row>
    <row r="5" spans="1:16" s="28" customFormat="1" ht="17.649999999999999" customHeight="1">
      <c r="A5" s="203" t="s">
        <v>460</v>
      </c>
      <c r="B5" s="172"/>
      <c r="C5" s="172"/>
      <c r="D5" s="172"/>
      <c r="E5" s="172"/>
      <c r="F5" s="172"/>
      <c r="G5" s="172"/>
      <c r="H5" s="172"/>
      <c r="I5" s="172"/>
      <c r="J5" s="172"/>
      <c r="K5" s="172"/>
      <c r="L5" s="172"/>
      <c r="M5" s="172"/>
    </row>
    <row r="6" spans="1:16" s="28" customFormat="1" ht="17.649999999999999" customHeight="1">
      <c r="A6" s="203" t="s">
        <v>461</v>
      </c>
      <c r="B6" s="172"/>
      <c r="C6" s="172"/>
      <c r="D6" s="172"/>
      <c r="E6" s="172"/>
      <c r="F6" s="172"/>
      <c r="G6" s="172"/>
      <c r="H6" s="172"/>
      <c r="I6" s="172"/>
      <c r="J6" s="172"/>
      <c r="K6" s="172"/>
      <c r="L6" s="172"/>
      <c r="M6" s="172"/>
    </row>
    <row r="7" spans="1:16" s="28" customFormat="1" ht="17.649999999999999" customHeight="1">
      <c r="A7" s="203" t="s">
        <v>462</v>
      </c>
      <c r="B7" s="172"/>
      <c r="C7" s="172"/>
      <c r="D7" s="172"/>
      <c r="E7" s="172"/>
      <c r="F7" s="172"/>
      <c r="G7" s="172"/>
      <c r="H7" s="172"/>
      <c r="I7" s="172"/>
      <c r="J7" s="172"/>
      <c r="K7" s="172"/>
      <c r="L7" s="172"/>
      <c r="M7" s="172"/>
    </row>
    <row r="8" spans="1:16" s="28" customFormat="1" ht="17.649999999999999" customHeight="1">
      <c r="A8" s="203" t="s">
        <v>900</v>
      </c>
      <c r="B8" s="172"/>
      <c r="C8" s="172"/>
      <c r="D8" s="172"/>
      <c r="E8" s="172"/>
      <c r="F8" s="172"/>
      <c r="G8" s="172"/>
      <c r="H8" s="172"/>
      <c r="I8" s="172"/>
      <c r="J8" s="172"/>
      <c r="K8" s="172"/>
      <c r="L8" s="172"/>
      <c r="M8" s="172"/>
      <c r="N8" s="29" t="s">
        <v>463</v>
      </c>
    </row>
    <row r="9" spans="1:16" s="25" customFormat="1" ht="17.649999999999999" customHeight="1">
      <c r="A9" s="349" t="s">
        <v>410</v>
      </c>
      <c r="B9" s="350" t="s">
        <v>464</v>
      </c>
      <c r="C9" s="346" t="s">
        <v>465</v>
      </c>
      <c r="D9" s="347" t="s">
        <v>466</v>
      </c>
      <c r="E9" s="347"/>
      <c r="F9" s="347"/>
      <c r="G9" s="346"/>
      <c r="H9" s="347" t="s">
        <v>467</v>
      </c>
      <c r="I9" s="347"/>
      <c r="J9" s="347"/>
      <c r="K9" s="98"/>
      <c r="L9" s="347" t="s">
        <v>468</v>
      </c>
      <c r="M9" s="347"/>
      <c r="N9" s="206">
        <v>19.948699999999999</v>
      </c>
      <c r="O9" s="30" t="s">
        <v>469</v>
      </c>
    </row>
    <row r="10" spans="1:16" s="25" customFormat="1" ht="17.649999999999999" customHeight="1">
      <c r="A10" s="349"/>
      <c r="B10" s="350"/>
      <c r="C10" s="346"/>
      <c r="D10" s="98" t="str">
        <f>'[16]COMP MILLDDLLS'!E7</f>
        <v>Hasta 2019</v>
      </c>
      <c r="E10" s="98" t="str">
        <f>'[16]COMP MILLDDLLS'!F7</f>
        <v>En 2020</v>
      </c>
      <c r="F10" s="98" t="s">
        <v>470</v>
      </c>
      <c r="G10" s="346"/>
      <c r="H10" s="98" t="s">
        <v>471</v>
      </c>
      <c r="I10" s="98" t="s">
        <v>472</v>
      </c>
      <c r="J10" s="98" t="s">
        <v>470</v>
      </c>
      <c r="K10" s="98"/>
      <c r="L10" s="98" t="s">
        <v>473</v>
      </c>
      <c r="M10" s="98" t="s">
        <v>474</v>
      </c>
      <c r="N10" s="35" t="s">
        <v>475</v>
      </c>
    </row>
    <row r="11" spans="1:16" ht="17.649999999999999" customHeight="1" thickBot="1">
      <c r="A11" s="349"/>
      <c r="B11" s="350"/>
      <c r="C11" s="207" t="s">
        <v>105</v>
      </c>
      <c r="D11" s="98" t="s">
        <v>15</v>
      </c>
      <c r="E11" s="98" t="s">
        <v>16</v>
      </c>
      <c r="F11" s="98" t="s">
        <v>476</v>
      </c>
      <c r="G11" s="208"/>
      <c r="H11" s="98" t="s">
        <v>420</v>
      </c>
      <c r="I11" s="98" t="s">
        <v>421</v>
      </c>
      <c r="J11" s="98" t="s">
        <v>477</v>
      </c>
      <c r="K11" s="98"/>
      <c r="L11" s="98" t="s">
        <v>478</v>
      </c>
      <c r="M11" s="98" t="s">
        <v>479</v>
      </c>
      <c r="N11" s="34"/>
    </row>
    <row r="12" spans="1:16" ht="5.25" customHeight="1" thickBot="1">
      <c r="A12" s="216"/>
      <c r="B12" s="217"/>
      <c r="C12" s="218"/>
      <c r="D12" s="217"/>
      <c r="E12" s="217"/>
      <c r="F12" s="217"/>
      <c r="G12" s="217"/>
      <c r="H12" s="217"/>
      <c r="I12" s="217"/>
      <c r="J12" s="217"/>
      <c r="K12" s="217"/>
      <c r="L12" s="217"/>
      <c r="M12" s="217"/>
      <c r="N12" s="219"/>
    </row>
    <row r="13" spans="1:16" ht="17.649999999999999" customHeight="1">
      <c r="A13" s="223"/>
      <c r="B13" s="190" t="s">
        <v>474</v>
      </c>
      <c r="C13" s="192">
        <f>C14+C243</f>
        <v>450298.16542988108</v>
      </c>
      <c r="D13" s="192">
        <f>D14+D243</f>
        <v>291564.1319268879</v>
      </c>
      <c r="E13" s="192">
        <f>E14+E243</f>
        <v>15009.71215559663</v>
      </c>
      <c r="F13" s="192">
        <f>F14+F243</f>
        <v>306573.84408248449</v>
      </c>
      <c r="G13" s="192"/>
      <c r="H13" s="192">
        <f>H14+H243</f>
        <v>0</v>
      </c>
      <c r="I13" s="192">
        <f>I14+I243</f>
        <v>14466.199515438255</v>
      </c>
      <c r="J13" s="192">
        <f>J14+J243</f>
        <v>14466.199515438255</v>
      </c>
      <c r="K13" s="192"/>
      <c r="L13" s="192">
        <f>L14+L243</f>
        <v>129258.1218319583</v>
      </c>
      <c r="M13" s="192">
        <f>M14+M243</f>
        <v>143724.32134739653</v>
      </c>
      <c r="N13" s="209"/>
      <c r="O13" s="33"/>
      <c r="P13" s="31"/>
    </row>
    <row r="14" spans="1:16" s="35" customFormat="1" ht="17.649999999999999" customHeight="1">
      <c r="A14" s="224"/>
      <c r="B14" s="225" t="s">
        <v>480</v>
      </c>
      <c r="C14" s="226">
        <f t="shared" ref="C14:J14" si="0">SUM(C15:C242)</f>
        <v>369730.82701018878</v>
      </c>
      <c r="D14" s="226">
        <f t="shared" si="0"/>
        <v>274653.78891121352</v>
      </c>
      <c r="E14" s="226">
        <f t="shared" si="0"/>
        <v>10083.82177030938</v>
      </c>
      <c r="F14" s="226">
        <f t="shared" si="0"/>
        <v>284737.61068152287</v>
      </c>
      <c r="G14" s="226"/>
      <c r="H14" s="226">
        <f t="shared" si="0"/>
        <v>0</v>
      </c>
      <c r="I14" s="226">
        <f t="shared" si="0"/>
        <v>9489.9501160849086</v>
      </c>
      <c r="J14" s="226">
        <f t="shared" si="0"/>
        <v>9489.9501160849086</v>
      </c>
      <c r="K14" s="226">
        <f>SUM(K15:K238)</f>
        <v>0</v>
      </c>
      <c r="L14" s="226">
        <f>SUM(L15:L242)</f>
        <v>75503.266212581002</v>
      </c>
      <c r="M14" s="226">
        <f>SUM(M15:M242)</f>
        <v>84993.216328665905</v>
      </c>
      <c r="N14" s="34"/>
    </row>
    <row r="15" spans="1:16" s="35" customFormat="1" ht="17.649999999999999" customHeight="1">
      <c r="A15" s="227">
        <v>1</v>
      </c>
      <c r="B15" s="228" t="s">
        <v>481</v>
      </c>
      <c r="C15" s="196">
        <v>2061.4188632</v>
      </c>
      <c r="D15" s="196">
        <v>2061.4188632</v>
      </c>
      <c r="E15" s="196">
        <v>0</v>
      </c>
      <c r="F15" s="196">
        <f>+D15+E15</f>
        <v>2061.4188632</v>
      </c>
      <c r="G15" s="196"/>
      <c r="H15" s="196">
        <v>0</v>
      </c>
      <c r="I15" s="196">
        <v>0</v>
      </c>
      <c r="J15" s="196">
        <f>+H15+I15</f>
        <v>0</v>
      </c>
      <c r="K15" s="196"/>
      <c r="L15" s="196">
        <f>SUM(C15-F15-J15)</f>
        <v>0</v>
      </c>
      <c r="M15" s="196">
        <f>J15+L15</f>
        <v>0</v>
      </c>
    </row>
    <row r="16" spans="1:16" s="35" customFormat="1" ht="17.649999999999999" customHeight="1">
      <c r="A16" s="227">
        <v>2</v>
      </c>
      <c r="B16" s="228" t="s">
        <v>482</v>
      </c>
      <c r="C16" s="196">
        <v>5533.0904816523707</v>
      </c>
      <c r="D16" s="196">
        <v>5533.0904816523725</v>
      </c>
      <c r="E16" s="196">
        <v>0</v>
      </c>
      <c r="F16" s="196">
        <f t="shared" ref="F16:F79" si="1">+D16+E16</f>
        <v>5533.0904816523725</v>
      </c>
      <c r="G16" s="196"/>
      <c r="H16" s="196">
        <v>0</v>
      </c>
      <c r="I16" s="196">
        <v>0</v>
      </c>
      <c r="J16" s="196">
        <f t="shared" ref="J16:J79" si="2">+H16+I16</f>
        <v>0</v>
      </c>
      <c r="K16" s="196"/>
      <c r="L16" s="196">
        <f t="shared" ref="L16:L79" si="3">SUM(C16-F16-J16)</f>
        <v>-1.8189894035458565E-12</v>
      </c>
      <c r="M16" s="196">
        <f t="shared" ref="M16:M79" si="4">J16+L16</f>
        <v>-1.8189894035458565E-12</v>
      </c>
    </row>
    <row r="17" spans="1:13" s="35" customFormat="1" ht="17.649999999999999" customHeight="1">
      <c r="A17" s="227">
        <v>3</v>
      </c>
      <c r="B17" s="228" t="s">
        <v>483</v>
      </c>
      <c r="C17" s="196">
        <v>547.92826577651738</v>
      </c>
      <c r="D17" s="196">
        <v>547.92826577651749</v>
      </c>
      <c r="E17" s="196">
        <v>0</v>
      </c>
      <c r="F17" s="196">
        <f t="shared" si="1"/>
        <v>547.92826577651749</v>
      </c>
      <c r="G17" s="196"/>
      <c r="H17" s="196">
        <v>0</v>
      </c>
      <c r="I17" s="196">
        <v>0</v>
      </c>
      <c r="J17" s="196">
        <f t="shared" si="2"/>
        <v>0</v>
      </c>
      <c r="K17" s="196"/>
      <c r="L17" s="196">
        <f t="shared" si="3"/>
        <v>-1.1368683772161603E-13</v>
      </c>
      <c r="M17" s="196">
        <f t="shared" si="4"/>
        <v>-1.1368683772161603E-13</v>
      </c>
    </row>
    <row r="18" spans="1:13" s="35" customFormat="1" ht="17.649999999999999" customHeight="1">
      <c r="A18" s="227">
        <v>4</v>
      </c>
      <c r="B18" s="228" t="s">
        <v>484</v>
      </c>
      <c r="C18" s="196">
        <v>5750.0789898413977</v>
      </c>
      <c r="D18" s="196">
        <v>5750.0789898413968</v>
      </c>
      <c r="E18" s="196">
        <v>0</v>
      </c>
      <c r="F18" s="196">
        <f t="shared" si="1"/>
        <v>5750.0789898413968</v>
      </c>
      <c r="G18" s="196"/>
      <c r="H18" s="196">
        <v>0</v>
      </c>
      <c r="I18" s="196">
        <v>0</v>
      </c>
      <c r="J18" s="196">
        <f t="shared" si="2"/>
        <v>0</v>
      </c>
      <c r="K18" s="196"/>
      <c r="L18" s="196">
        <f t="shared" si="3"/>
        <v>9.0949470177292824E-13</v>
      </c>
      <c r="M18" s="196">
        <f t="shared" si="4"/>
        <v>9.0949470177292824E-13</v>
      </c>
    </row>
    <row r="19" spans="1:13" s="35" customFormat="1" ht="17.649999999999999" customHeight="1">
      <c r="A19" s="227">
        <v>5</v>
      </c>
      <c r="B19" s="228" t="s">
        <v>485</v>
      </c>
      <c r="C19" s="196">
        <v>1221.0130475550002</v>
      </c>
      <c r="D19" s="196">
        <v>1221.013047555</v>
      </c>
      <c r="E19" s="196">
        <v>0</v>
      </c>
      <c r="F19" s="196">
        <f t="shared" si="1"/>
        <v>1221.013047555</v>
      </c>
      <c r="G19" s="196"/>
      <c r="H19" s="196">
        <v>0</v>
      </c>
      <c r="I19" s="196">
        <v>0</v>
      </c>
      <c r="J19" s="196">
        <f t="shared" si="2"/>
        <v>0</v>
      </c>
      <c r="K19" s="196"/>
      <c r="L19" s="196">
        <f t="shared" si="3"/>
        <v>2.2737367544323206E-13</v>
      </c>
      <c r="M19" s="196">
        <f t="shared" si="4"/>
        <v>2.2737367544323206E-13</v>
      </c>
    </row>
    <row r="20" spans="1:13" s="35" customFormat="1" ht="17.649999999999999" customHeight="1">
      <c r="A20" s="227">
        <v>6</v>
      </c>
      <c r="B20" s="228" t="s">
        <v>486</v>
      </c>
      <c r="C20" s="196">
        <v>6141.2743248263578</v>
      </c>
      <c r="D20" s="196">
        <v>6141.2743248263578</v>
      </c>
      <c r="E20" s="196">
        <v>0</v>
      </c>
      <c r="F20" s="196">
        <f t="shared" si="1"/>
        <v>6141.2743248263578</v>
      </c>
      <c r="G20" s="196"/>
      <c r="H20" s="196">
        <v>0</v>
      </c>
      <c r="I20" s="196">
        <v>0</v>
      </c>
      <c r="J20" s="196">
        <f t="shared" si="2"/>
        <v>0</v>
      </c>
      <c r="K20" s="196"/>
      <c r="L20" s="196">
        <f t="shared" si="3"/>
        <v>0</v>
      </c>
      <c r="M20" s="196">
        <f t="shared" si="4"/>
        <v>0</v>
      </c>
    </row>
    <row r="21" spans="1:13" s="35" customFormat="1" ht="17.649999999999999" customHeight="1">
      <c r="A21" s="227">
        <v>7</v>
      </c>
      <c r="B21" s="228" t="s">
        <v>487</v>
      </c>
      <c r="C21" s="196">
        <v>13988.424537796431</v>
      </c>
      <c r="D21" s="196">
        <v>13988.424537796431</v>
      </c>
      <c r="E21" s="196">
        <v>0</v>
      </c>
      <c r="F21" s="196">
        <f t="shared" si="1"/>
        <v>13988.424537796431</v>
      </c>
      <c r="G21" s="196"/>
      <c r="H21" s="196">
        <v>0</v>
      </c>
      <c r="I21" s="196">
        <v>0</v>
      </c>
      <c r="J21" s="196">
        <f t="shared" si="2"/>
        <v>0</v>
      </c>
      <c r="K21" s="196"/>
      <c r="L21" s="196">
        <f t="shared" si="3"/>
        <v>0</v>
      </c>
      <c r="M21" s="196">
        <f t="shared" si="4"/>
        <v>0</v>
      </c>
    </row>
    <row r="22" spans="1:13" s="35" customFormat="1" ht="17.649999999999999" customHeight="1">
      <c r="A22" s="227">
        <v>9</v>
      </c>
      <c r="B22" s="228" t="s">
        <v>488</v>
      </c>
      <c r="C22" s="196">
        <v>1995.2474892501</v>
      </c>
      <c r="D22" s="196">
        <v>1995.2474892501</v>
      </c>
      <c r="E22" s="196">
        <v>0</v>
      </c>
      <c r="F22" s="196">
        <f t="shared" si="1"/>
        <v>1995.2474892501</v>
      </c>
      <c r="G22" s="196"/>
      <c r="H22" s="196">
        <v>0</v>
      </c>
      <c r="I22" s="196">
        <v>0</v>
      </c>
      <c r="J22" s="196">
        <f t="shared" si="2"/>
        <v>0</v>
      </c>
      <c r="K22" s="196"/>
      <c r="L22" s="196">
        <f t="shared" si="3"/>
        <v>0</v>
      </c>
      <c r="M22" s="196">
        <f t="shared" si="4"/>
        <v>0</v>
      </c>
    </row>
    <row r="23" spans="1:13" s="35" customFormat="1" ht="17.649999999999999" customHeight="1">
      <c r="A23" s="227">
        <v>10</v>
      </c>
      <c r="B23" s="228" t="s">
        <v>489</v>
      </c>
      <c r="C23" s="196">
        <v>2617.6684874112161</v>
      </c>
      <c r="D23" s="196">
        <v>2617.6684874112161</v>
      </c>
      <c r="E23" s="196">
        <v>0</v>
      </c>
      <c r="F23" s="196">
        <f t="shared" si="1"/>
        <v>2617.6684874112161</v>
      </c>
      <c r="G23" s="196"/>
      <c r="H23" s="196">
        <v>0</v>
      </c>
      <c r="I23" s="196">
        <v>0</v>
      </c>
      <c r="J23" s="196">
        <f t="shared" si="2"/>
        <v>0</v>
      </c>
      <c r="K23" s="196"/>
      <c r="L23" s="196">
        <f t="shared" si="3"/>
        <v>0</v>
      </c>
      <c r="M23" s="196">
        <f t="shared" si="4"/>
        <v>0</v>
      </c>
    </row>
    <row r="24" spans="1:13" s="35" customFormat="1" ht="17.649999999999999" customHeight="1">
      <c r="A24" s="227">
        <v>11</v>
      </c>
      <c r="B24" s="228" t="s">
        <v>490</v>
      </c>
      <c r="C24" s="196">
        <v>2122.732086551247</v>
      </c>
      <c r="D24" s="196">
        <v>2122.732086551247</v>
      </c>
      <c r="E24" s="196">
        <v>0</v>
      </c>
      <c r="F24" s="196">
        <f t="shared" si="1"/>
        <v>2122.732086551247</v>
      </c>
      <c r="G24" s="196"/>
      <c r="H24" s="196">
        <v>0</v>
      </c>
      <c r="I24" s="196">
        <v>0</v>
      </c>
      <c r="J24" s="196">
        <f t="shared" si="2"/>
        <v>0</v>
      </c>
      <c r="K24" s="196"/>
      <c r="L24" s="196">
        <f t="shared" si="3"/>
        <v>0</v>
      </c>
      <c r="M24" s="196">
        <f t="shared" si="4"/>
        <v>0</v>
      </c>
    </row>
    <row r="25" spans="1:13" s="35" customFormat="1" ht="17.649999999999999" customHeight="1">
      <c r="A25" s="227">
        <v>12</v>
      </c>
      <c r="B25" s="228" t="s">
        <v>491</v>
      </c>
      <c r="C25" s="196">
        <v>3494.5747602213123</v>
      </c>
      <c r="D25" s="196">
        <v>3494.5747602213119</v>
      </c>
      <c r="E25" s="196">
        <v>0</v>
      </c>
      <c r="F25" s="196">
        <f t="shared" si="1"/>
        <v>3494.5747602213119</v>
      </c>
      <c r="G25" s="196"/>
      <c r="H25" s="196">
        <v>0</v>
      </c>
      <c r="I25" s="196">
        <v>0</v>
      </c>
      <c r="J25" s="196">
        <f t="shared" si="2"/>
        <v>0</v>
      </c>
      <c r="K25" s="196"/>
      <c r="L25" s="196">
        <f t="shared" si="3"/>
        <v>4.5474735088646412E-13</v>
      </c>
      <c r="M25" s="196">
        <f t="shared" si="4"/>
        <v>4.5474735088646412E-13</v>
      </c>
    </row>
    <row r="26" spans="1:13" s="35" customFormat="1" ht="17.649999999999999" customHeight="1">
      <c r="A26" s="227">
        <v>13</v>
      </c>
      <c r="B26" s="228" t="s">
        <v>492</v>
      </c>
      <c r="C26" s="196">
        <v>1010.5394805683</v>
      </c>
      <c r="D26" s="196">
        <v>1010.5394805683</v>
      </c>
      <c r="E26" s="196">
        <v>0</v>
      </c>
      <c r="F26" s="196">
        <f t="shared" si="1"/>
        <v>1010.5394805683</v>
      </c>
      <c r="G26" s="196"/>
      <c r="H26" s="196">
        <v>0</v>
      </c>
      <c r="I26" s="196">
        <v>0</v>
      </c>
      <c r="J26" s="196">
        <f t="shared" si="2"/>
        <v>0</v>
      </c>
      <c r="K26" s="196"/>
      <c r="L26" s="196">
        <f t="shared" si="3"/>
        <v>0</v>
      </c>
      <c r="M26" s="196">
        <f t="shared" si="4"/>
        <v>0</v>
      </c>
    </row>
    <row r="27" spans="1:13" s="35" customFormat="1" ht="17.649999999999999" customHeight="1">
      <c r="A27" s="227">
        <v>14</v>
      </c>
      <c r="B27" s="228" t="s">
        <v>493</v>
      </c>
      <c r="C27" s="196">
        <v>673.46960236737687</v>
      </c>
      <c r="D27" s="196">
        <v>673.46960236737687</v>
      </c>
      <c r="E27" s="196">
        <v>0</v>
      </c>
      <c r="F27" s="196">
        <f t="shared" si="1"/>
        <v>673.46960236737687</v>
      </c>
      <c r="G27" s="196"/>
      <c r="H27" s="196">
        <v>0</v>
      </c>
      <c r="I27" s="196">
        <v>0</v>
      </c>
      <c r="J27" s="196">
        <f t="shared" si="2"/>
        <v>0</v>
      </c>
      <c r="K27" s="196"/>
      <c r="L27" s="196">
        <f t="shared" si="3"/>
        <v>0</v>
      </c>
      <c r="M27" s="196">
        <f t="shared" si="4"/>
        <v>0</v>
      </c>
    </row>
    <row r="28" spans="1:13" s="35" customFormat="1" ht="17.649999999999999" customHeight="1">
      <c r="A28" s="227">
        <v>15</v>
      </c>
      <c r="B28" s="228" t="s">
        <v>494</v>
      </c>
      <c r="C28" s="196">
        <v>1253.7467895901998</v>
      </c>
      <c r="D28" s="196">
        <v>1253.7467895901998</v>
      </c>
      <c r="E28" s="196">
        <v>0</v>
      </c>
      <c r="F28" s="196">
        <f t="shared" si="1"/>
        <v>1253.7467895901998</v>
      </c>
      <c r="G28" s="196"/>
      <c r="H28" s="196">
        <v>0</v>
      </c>
      <c r="I28" s="196">
        <v>0</v>
      </c>
      <c r="J28" s="196">
        <f t="shared" si="2"/>
        <v>0</v>
      </c>
      <c r="K28" s="196"/>
      <c r="L28" s="196">
        <f t="shared" si="3"/>
        <v>0</v>
      </c>
      <c r="M28" s="196">
        <f t="shared" si="4"/>
        <v>0</v>
      </c>
    </row>
    <row r="29" spans="1:13" s="35" customFormat="1" ht="17.649999999999999" customHeight="1">
      <c r="A29" s="227">
        <v>16</v>
      </c>
      <c r="B29" s="228" t="s">
        <v>495</v>
      </c>
      <c r="C29" s="196">
        <v>1446.4985183876543</v>
      </c>
      <c r="D29" s="196">
        <v>1446.498518387654</v>
      </c>
      <c r="E29" s="196">
        <v>0</v>
      </c>
      <c r="F29" s="196">
        <f t="shared" si="1"/>
        <v>1446.498518387654</v>
      </c>
      <c r="G29" s="196"/>
      <c r="H29" s="196">
        <v>0</v>
      </c>
      <c r="I29" s="196">
        <v>0</v>
      </c>
      <c r="J29" s="196">
        <f t="shared" si="2"/>
        <v>0</v>
      </c>
      <c r="K29" s="196"/>
      <c r="L29" s="196">
        <f t="shared" si="3"/>
        <v>2.2737367544323206E-13</v>
      </c>
      <c r="M29" s="196">
        <f t="shared" si="4"/>
        <v>2.2737367544323206E-13</v>
      </c>
    </row>
    <row r="30" spans="1:13" s="35" customFormat="1" ht="17.649999999999999" customHeight="1">
      <c r="A30" s="227">
        <v>17</v>
      </c>
      <c r="B30" s="228" t="s">
        <v>496</v>
      </c>
      <c r="C30" s="196">
        <v>888.59328573272796</v>
      </c>
      <c r="D30" s="196">
        <v>888.59328573272796</v>
      </c>
      <c r="E30" s="196">
        <v>0</v>
      </c>
      <c r="F30" s="196">
        <f t="shared" si="1"/>
        <v>888.59328573272796</v>
      </c>
      <c r="G30" s="196"/>
      <c r="H30" s="196">
        <v>0</v>
      </c>
      <c r="I30" s="196">
        <v>0</v>
      </c>
      <c r="J30" s="196">
        <f t="shared" si="2"/>
        <v>0</v>
      </c>
      <c r="K30" s="196"/>
      <c r="L30" s="196">
        <f t="shared" si="3"/>
        <v>0</v>
      </c>
      <c r="M30" s="196">
        <f t="shared" si="4"/>
        <v>0</v>
      </c>
    </row>
    <row r="31" spans="1:13" s="35" customFormat="1" ht="17.649999999999999" customHeight="1">
      <c r="A31" s="227">
        <v>18</v>
      </c>
      <c r="B31" s="228" t="s">
        <v>497</v>
      </c>
      <c r="C31" s="196">
        <v>821.02180967999698</v>
      </c>
      <c r="D31" s="196">
        <v>821.02180967999675</v>
      </c>
      <c r="E31" s="196">
        <v>0</v>
      </c>
      <c r="F31" s="196">
        <f t="shared" si="1"/>
        <v>821.02180967999675</v>
      </c>
      <c r="G31" s="196"/>
      <c r="H31" s="196">
        <v>0</v>
      </c>
      <c r="I31" s="196">
        <v>0</v>
      </c>
      <c r="J31" s="196">
        <f t="shared" si="2"/>
        <v>0</v>
      </c>
      <c r="K31" s="196"/>
      <c r="L31" s="196">
        <f t="shared" si="3"/>
        <v>2.2737367544323206E-13</v>
      </c>
      <c r="M31" s="196">
        <f t="shared" si="4"/>
        <v>2.2737367544323206E-13</v>
      </c>
    </row>
    <row r="32" spans="1:13" s="35" customFormat="1" ht="17.649999999999999" customHeight="1">
      <c r="A32" s="227">
        <v>19</v>
      </c>
      <c r="B32" s="228" t="s">
        <v>498</v>
      </c>
      <c r="C32" s="196">
        <v>552.17037379585497</v>
      </c>
      <c r="D32" s="196">
        <v>552.17037379585497</v>
      </c>
      <c r="E32" s="196">
        <v>0</v>
      </c>
      <c r="F32" s="196">
        <f t="shared" si="1"/>
        <v>552.17037379585497</v>
      </c>
      <c r="G32" s="196"/>
      <c r="H32" s="196">
        <v>0</v>
      </c>
      <c r="I32" s="196">
        <v>0</v>
      </c>
      <c r="J32" s="196">
        <f t="shared" si="2"/>
        <v>0</v>
      </c>
      <c r="K32" s="196"/>
      <c r="L32" s="196">
        <f t="shared" si="3"/>
        <v>0</v>
      </c>
      <c r="M32" s="196">
        <f t="shared" si="4"/>
        <v>0</v>
      </c>
    </row>
    <row r="33" spans="1:13" s="35" customFormat="1" ht="17.649999999999999" customHeight="1">
      <c r="A33" s="227">
        <v>20</v>
      </c>
      <c r="B33" s="228" t="s">
        <v>499</v>
      </c>
      <c r="C33" s="196">
        <v>562.96053007158184</v>
      </c>
      <c r="D33" s="196">
        <v>562.96053007158196</v>
      </c>
      <c r="E33" s="196">
        <v>0</v>
      </c>
      <c r="F33" s="196">
        <f t="shared" si="1"/>
        <v>562.96053007158196</v>
      </c>
      <c r="G33" s="196"/>
      <c r="H33" s="196">
        <v>0</v>
      </c>
      <c r="I33" s="196">
        <v>0</v>
      </c>
      <c r="J33" s="196">
        <f t="shared" si="2"/>
        <v>0</v>
      </c>
      <c r="K33" s="196"/>
      <c r="L33" s="196">
        <f t="shared" si="3"/>
        <v>-1.1368683772161603E-13</v>
      </c>
      <c r="M33" s="196">
        <f t="shared" si="4"/>
        <v>-1.1368683772161603E-13</v>
      </c>
    </row>
    <row r="34" spans="1:13" s="35" customFormat="1" ht="17.649999999999999" customHeight="1">
      <c r="A34" s="227">
        <v>21</v>
      </c>
      <c r="B34" s="228" t="s">
        <v>500</v>
      </c>
      <c r="C34" s="196">
        <v>727.70134522655201</v>
      </c>
      <c r="D34" s="196">
        <v>727.70134522655178</v>
      </c>
      <c r="E34" s="196">
        <v>0</v>
      </c>
      <c r="F34" s="196">
        <f t="shared" si="1"/>
        <v>727.70134522655178</v>
      </c>
      <c r="G34" s="196"/>
      <c r="H34" s="196">
        <v>0</v>
      </c>
      <c r="I34" s="196">
        <v>0</v>
      </c>
      <c r="J34" s="196">
        <f t="shared" si="2"/>
        <v>0</v>
      </c>
      <c r="K34" s="196"/>
      <c r="L34" s="196">
        <f t="shared" si="3"/>
        <v>2.2737367544323206E-13</v>
      </c>
      <c r="M34" s="196">
        <f t="shared" si="4"/>
        <v>2.2737367544323206E-13</v>
      </c>
    </row>
    <row r="35" spans="1:13" s="35" customFormat="1" ht="17.649999999999999" customHeight="1">
      <c r="A35" s="227">
        <v>22</v>
      </c>
      <c r="B35" s="228" t="s">
        <v>501</v>
      </c>
      <c r="C35" s="196">
        <v>897.47206410051297</v>
      </c>
      <c r="D35" s="196">
        <v>897.47206410051297</v>
      </c>
      <c r="E35" s="196">
        <v>0</v>
      </c>
      <c r="F35" s="196">
        <f t="shared" si="1"/>
        <v>897.47206410051297</v>
      </c>
      <c r="G35" s="196"/>
      <c r="H35" s="196">
        <v>0</v>
      </c>
      <c r="I35" s="196">
        <v>0</v>
      </c>
      <c r="J35" s="196">
        <f t="shared" si="2"/>
        <v>0</v>
      </c>
      <c r="K35" s="196"/>
      <c r="L35" s="196">
        <f t="shared" si="3"/>
        <v>0</v>
      </c>
      <c r="M35" s="196">
        <f t="shared" si="4"/>
        <v>0</v>
      </c>
    </row>
    <row r="36" spans="1:13" s="35" customFormat="1" ht="17.649999999999999" customHeight="1">
      <c r="A36" s="227">
        <v>23</v>
      </c>
      <c r="B36" s="228" t="s">
        <v>502</v>
      </c>
      <c r="C36" s="196">
        <v>485.53678727003296</v>
      </c>
      <c r="D36" s="196">
        <v>485.5367872700329</v>
      </c>
      <c r="E36" s="196">
        <v>0</v>
      </c>
      <c r="F36" s="196">
        <f t="shared" si="1"/>
        <v>485.5367872700329</v>
      </c>
      <c r="G36" s="196"/>
      <c r="H36" s="196">
        <v>0</v>
      </c>
      <c r="I36" s="196">
        <v>0</v>
      </c>
      <c r="J36" s="196">
        <f t="shared" si="2"/>
        <v>0</v>
      </c>
      <c r="K36" s="196"/>
      <c r="L36" s="196">
        <f t="shared" si="3"/>
        <v>5.6843418860808015E-14</v>
      </c>
      <c r="M36" s="196">
        <f t="shared" si="4"/>
        <v>5.6843418860808015E-14</v>
      </c>
    </row>
    <row r="37" spans="1:13" s="35" customFormat="1" ht="17.649999999999999" customHeight="1">
      <c r="A37" s="227">
        <v>24</v>
      </c>
      <c r="B37" s="228" t="s">
        <v>503</v>
      </c>
      <c r="C37" s="196">
        <v>880.347559211256</v>
      </c>
      <c r="D37" s="196">
        <v>880.347559211256</v>
      </c>
      <c r="E37" s="196">
        <v>0</v>
      </c>
      <c r="F37" s="196">
        <f t="shared" si="1"/>
        <v>880.347559211256</v>
      </c>
      <c r="G37" s="196"/>
      <c r="H37" s="196">
        <v>0</v>
      </c>
      <c r="I37" s="196">
        <v>0</v>
      </c>
      <c r="J37" s="196">
        <f t="shared" si="2"/>
        <v>0</v>
      </c>
      <c r="K37" s="196"/>
      <c r="L37" s="196">
        <f t="shared" si="3"/>
        <v>0</v>
      </c>
      <c r="M37" s="196">
        <f t="shared" si="4"/>
        <v>0</v>
      </c>
    </row>
    <row r="38" spans="1:13" s="35" customFormat="1" ht="17.649999999999999" customHeight="1">
      <c r="A38" s="227">
        <v>25</v>
      </c>
      <c r="B38" s="228" t="s">
        <v>504</v>
      </c>
      <c r="C38" s="196">
        <v>2621.6831872530661</v>
      </c>
      <c r="D38" s="196">
        <v>2621.6831872530661</v>
      </c>
      <c r="E38" s="196">
        <v>0</v>
      </c>
      <c r="F38" s="196">
        <f t="shared" si="1"/>
        <v>2621.6831872530661</v>
      </c>
      <c r="G38" s="196"/>
      <c r="H38" s="196">
        <v>0</v>
      </c>
      <c r="I38" s="196">
        <v>0</v>
      </c>
      <c r="J38" s="196">
        <f t="shared" si="2"/>
        <v>0</v>
      </c>
      <c r="K38" s="196"/>
      <c r="L38" s="196">
        <f t="shared" si="3"/>
        <v>0</v>
      </c>
      <c r="M38" s="196">
        <f t="shared" si="4"/>
        <v>0</v>
      </c>
    </row>
    <row r="39" spans="1:13" s="35" customFormat="1" ht="17.649999999999999" customHeight="1">
      <c r="A39" s="227">
        <v>26</v>
      </c>
      <c r="B39" s="228" t="s">
        <v>505</v>
      </c>
      <c r="C39" s="196">
        <v>2290.4258570059856</v>
      </c>
      <c r="D39" s="196">
        <v>2290.4258570059856</v>
      </c>
      <c r="E39" s="196">
        <v>0</v>
      </c>
      <c r="F39" s="196">
        <f t="shared" si="1"/>
        <v>2290.4258570059856</v>
      </c>
      <c r="G39" s="196"/>
      <c r="H39" s="196">
        <v>0</v>
      </c>
      <c r="I39" s="196">
        <v>0</v>
      </c>
      <c r="J39" s="196">
        <f t="shared" si="2"/>
        <v>0</v>
      </c>
      <c r="K39" s="196"/>
      <c r="L39" s="196">
        <f t="shared" si="3"/>
        <v>0</v>
      </c>
      <c r="M39" s="196">
        <f t="shared" si="4"/>
        <v>0</v>
      </c>
    </row>
    <row r="40" spans="1:13" s="35" customFormat="1" ht="17.649999999999999" customHeight="1">
      <c r="A40" s="227">
        <v>27</v>
      </c>
      <c r="B40" s="228" t="s">
        <v>506</v>
      </c>
      <c r="C40" s="196">
        <v>2432.4778890411426</v>
      </c>
      <c r="D40" s="196">
        <v>2432.4778890411426</v>
      </c>
      <c r="E40" s="196">
        <v>0</v>
      </c>
      <c r="F40" s="196">
        <f t="shared" si="1"/>
        <v>2432.4778890411426</v>
      </c>
      <c r="G40" s="196"/>
      <c r="H40" s="196">
        <v>0</v>
      </c>
      <c r="I40" s="196">
        <v>0</v>
      </c>
      <c r="J40" s="196">
        <f t="shared" si="2"/>
        <v>0</v>
      </c>
      <c r="K40" s="196"/>
      <c r="L40" s="196">
        <f t="shared" si="3"/>
        <v>0</v>
      </c>
      <c r="M40" s="196">
        <f t="shared" si="4"/>
        <v>0</v>
      </c>
    </row>
    <row r="41" spans="1:13" s="35" customFormat="1" ht="17.649999999999999" customHeight="1">
      <c r="A41" s="227">
        <v>28</v>
      </c>
      <c r="B41" s="228" t="s">
        <v>507</v>
      </c>
      <c r="C41" s="196">
        <v>6658.1180353368636</v>
      </c>
      <c r="D41" s="196">
        <v>6658.1180353368645</v>
      </c>
      <c r="E41" s="196">
        <v>0</v>
      </c>
      <c r="F41" s="196">
        <f t="shared" si="1"/>
        <v>6658.1180353368645</v>
      </c>
      <c r="G41" s="196"/>
      <c r="H41" s="196">
        <v>0</v>
      </c>
      <c r="I41" s="196">
        <v>0</v>
      </c>
      <c r="J41" s="196">
        <f t="shared" si="2"/>
        <v>0</v>
      </c>
      <c r="K41" s="196"/>
      <c r="L41" s="196">
        <f t="shared" si="3"/>
        <v>-9.0949470177292824E-13</v>
      </c>
      <c r="M41" s="196">
        <f t="shared" si="4"/>
        <v>-9.0949470177292824E-13</v>
      </c>
    </row>
    <row r="42" spans="1:13" s="35" customFormat="1" ht="17.649999999999999" customHeight="1">
      <c r="A42" s="227">
        <v>29</v>
      </c>
      <c r="B42" s="228" t="s">
        <v>508</v>
      </c>
      <c r="C42" s="196">
        <v>890.23502504224984</v>
      </c>
      <c r="D42" s="196">
        <v>890.23502504225019</v>
      </c>
      <c r="E42" s="196">
        <v>0</v>
      </c>
      <c r="F42" s="196">
        <f t="shared" si="1"/>
        <v>890.23502504225019</v>
      </c>
      <c r="G42" s="196"/>
      <c r="H42" s="196">
        <v>0</v>
      </c>
      <c r="I42" s="196">
        <v>0</v>
      </c>
      <c r="J42" s="196">
        <f t="shared" si="2"/>
        <v>0</v>
      </c>
      <c r="K42" s="196"/>
      <c r="L42" s="196">
        <f t="shared" si="3"/>
        <v>-3.4106051316484809E-13</v>
      </c>
      <c r="M42" s="196">
        <f t="shared" si="4"/>
        <v>-3.4106051316484809E-13</v>
      </c>
    </row>
    <row r="43" spans="1:13" s="35" customFormat="1" ht="17.649999999999999" customHeight="1">
      <c r="A43" s="227">
        <v>30</v>
      </c>
      <c r="B43" s="228" t="s">
        <v>509</v>
      </c>
      <c r="C43" s="196">
        <v>2627.0598755541232</v>
      </c>
      <c r="D43" s="196">
        <v>2627.0598755541232</v>
      </c>
      <c r="E43" s="196">
        <v>0</v>
      </c>
      <c r="F43" s="196">
        <f t="shared" si="1"/>
        <v>2627.0598755541232</v>
      </c>
      <c r="G43" s="196"/>
      <c r="H43" s="196">
        <v>0</v>
      </c>
      <c r="I43" s="196">
        <v>0</v>
      </c>
      <c r="J43" s="196">
        <f t="shared" si="2"/>
        <v>0</v>
      </c>
      <c r="K43" s="196"/>
      <c r="L43" s="196">
        <f t="shared" si="3"/>
        <v>0</v>
      </c>
      <c r="M43" s="196">
        <f t="shared" si="4"/>
        <v>0</v>
      </c>
    </row>
    <row r="44" spans="1:13" s="35" customFormat="1" ht="17.649999999999999" customHeight="1">
      <c r="A44" s="227">
        <v>31</v>
      </c>
      <c r="B44" s="228" t="s">
        <v>510</v>
      </c>
      <c r="C44" s="196">
        <v>5496.4926332648411</v>
      </c>
      <c r="D44" s="196">
        <v>5496.4926332648411</v>
      </c>
      <c r="E44" s="196">
        <v>0</v>
      </c>
      <c r="F44" s="196">
        <f t="shared" si="1"/>
        <v>5496.4926332648411</v>
      </c>
      <c r="G44" s="196"/>
      <c r="H44" s="196">
        <v>0</v>
      </c>
      <c r="I44" s="196">
        <v>0</v>
      </c>
      <c r="J44" s="196">
        <f t="shared" si="2"/>
        <v>0</v>
      </c>
      <c r="K44" s="196"/>
      <c r="L44" s="196">
        <f t="shared" si="3"/>
        <v>0</v>
      </c>
      <c r="M44" s="196">
        <f t="shared" si="4"/>
        <v>0</v>
      </c>
    </row>
    <row r="45" spans="1:13" s="35" customFormat="1" ht="17.649999999999999" customHeight="1">
      <c r="A45" s="227">
        <v>32</v>
      </c>
      <c r="B45" s="228" t="s">
        <v>511</v>
      </c>
      <c r="C45" s="196">
        <v>1282.700267936925</v>
      </c>
      <c r="D45" s="196">
        <v>1282.700267936925</v>
      </c>
      <c r="E45" s="196">
        <v>0</v>
      </c>
      <c r="F45" s="196">
        <f t="shared" si="1"/>
        <v>1282.700267936925</v>
      </c>
      <c r="G45" s="196"/>
      <c r="H45" s="196">
        <v>0</v>
      </c>
      <c r="I45" s="196">
        <v>0</v>
      </c>
      <c r="J45" s="196">
        <f t="shared" si="2"/>
        <v>0</v>
      </c>
      <c r="K45" s="196"/>
      <c r="L45" s="196">
        <f t="shared" si="3"/>
        <v>0</v>
      </c>
      <c r="M45" s="196">
        <f t="shared" si="4"/>
        <v>0</v>
      </c>
    </row>
    <row r="46" spans="1:13" s="35" customFormat="1" ht="17.649999999999999" customHeight="1">
      <c r="A46" s="227">
        <v>33</v>
      </c>
      <c r="B46" s="228" t="s">
        <v>512</v>
      </c>
      <c r="C46" s="196">
        <v>1547.8867123046189</v>
      </c>
      <c r="D46" s="196">
        <v>1547.8867123046189</v>
      </c>
      <c r="E46" s="196">
        <v>0</v>
      </c>
      <c r="F46" s="196">
        <f t="shared" si="1"/>
        <v>1547.8867123046189</v>
      </c>
      <c r="G46" s="196"/>
      <c r="H46" s="196">
        <v>0</v>
      </c>
      <c r="I46" s="196">
        <v>0</v>
      </c>
      <c r="J46" s="196">
        <f t="shared" si="2"/>
        <v>0</v>
      </c>
      <c r="K46" s="196"/>
      <c r="L46" s="196">
        <f t="shared" si="3"/>
        <v>0</v>
      </c>
      <c r="M46" s="196">
        <f t="shared" si="4"/>
        <v>0</v>
      </c>
    </row>
    <row r="47" spans="1:13" s="35" customFormat="1" ht="17.649999999999999" customHeight="1">
      <c r="A47" s="227">
        <v>34</v>
      </c>
      <c r="B47" s="228" t="s">
        <v>513</v>
      </c>
      <c r="C47" s="196">
        <v>1446.1792617866977</v>
      </c>
      <c r="D47" s="196">
        <v>1446.1792617866979</v>
      </c>
      <c r="E47" s="196">
        <v>0</v>
      </c>
      <c r="F47" s="196">
        <f t="shared" si="1"/>
        <v>1446.1792617866979</v>
      </c>
      <c r="G47" s="196"/>
      <c r="H47" s="196">
        <v>0</v>
      </c>
      <c r="I47" s="196">
        <v>0</v>
      </c>
      <c r="J47" s="196">
        <f t="shared" si="2"/>
        <v>0</v>
      </c>
      <c r="K47" s="196"/>
      <c r="L47" s="196">
        <f t="shared" si="3"/>
        <v>-2.2737367544323206E-13</v>
      </c>
      <c r="M47" s="196">
        <f t="shared" si="4"/>
        <v>-2.2737367544323206E-13</v>
      </c>
    </row>
    <row r="48" spans="1:13" s="35" customFormat="1" ht="17.649999999999999" customHeight="1">
      <c r="A48" s="227">
        <v>35</v>
      </c>
      <c r="B48" s="228" t="s">
        <v>514</v>
      </c>
      <c r="C48" s="196">
        <v>807.87174274143081</v>
      </c>
      <c r="D48" s="196">
        <v>807.87174274143081</v>
      </c>
      <c r="E48" s="196">
        <v>0</v>
      </c>
      <c r="F48" s="196">
        <f t="shared" si="1"/>
        <v>807.87174274143081</v>
      </c>
      <c r="G48" s="196"/>
      <c r="H48" s="196">
        <v>0</v>
      </c>
      <c r="I48" s="196">
        <v>0</v>
      </c>
      <c r="J48" s="196">
        <f t="shared" si="2"/>
        <v>0</v>
      </c>
      <c r="K48" s="196"/>
      <c r="L48" s="196">
        <f t="shared" si="3"/>
        <v>0</v>
      </c>
      <c r="M48" s="196">
        <f t="shared" si="4"/>
        <v>0</v>
      </c>
    </row>
    <row r="49" spans="1:13" s="35" customFormat="1" ht="17.649999999999999" customHeight="1">
      <c r="A49" s="227">
        <v>36</v>
      </c>
      <c r="B49" s="228" t="s">
        <v>515</v>
      </c>
      <c r="C49" s="196">
        <v>171.32580103068304</v>
      </c>
      <c r="D49" s="196">
        <v>171.32580103068301</v>
      </c>
      <c r="E49" s="196">
        <v>0</v>
      </c>
      <c r="F49" s="196">
        <f t="shared" si="1"/>
        <v>171.32580103068301</v>
      </c>
      <c r="G49" s="196"/>
      <c r="H49" s="196">
        <v>0</v>
      </c>
      <c r="I49" s="196">
        <v>0</v>
      </c>
      <c r="J49" s="196">
        <f t="shared" si="2"/>
        <v>0</v>
      </c>
      <c r="K49" s="196"/>
      <c r="L49" s="196">
        <f t="shared" si="3"/>
        <v>2.8421709430404007E-14</v>
      </c>
      <c r="M49" s="196">
        <f t="shared" si="4"/>
        <v>2.8421709430404007E-14</v>
      </c>
    </row>
    <row r="50" spans="1:13" s="35" customFormat="1" ht="17.649999999999999" customHeight="1">
      <c r="A50" s="227">
        <v>37</v>
      </c>
      <c r="B50" s="228" t="s">
        <v>516</v>
      </c>
      <c r="C50" s="196">
        <v>3454.6112685823159</v>
      </c>
      <c r="D50" s="196">
        <v>3454.6112685823159</v>
      </c>
      <c r="E50" s="196">
        <v>0</v>
      </c>
      <c r="F50" s="196">
        <f t="shared" si="1"/>
        <v>3454.6112685823159</v>
      </c>
      <c r="G50" s="196"/>
      <c r="H50" s="196">
        <v>0</v>
      </c>
      <c r="I50" s="196">
        <v>0</v>
      </c>
      <c r="J50" s="196">
        <f t="shared" si="2"/>
        <v>0</v>
      </c>
      <c r="K50" s="196"/>
      <c r="L50" s="196">
        <f t="shared" si="3"/>
        <v>0</v>
      </c>
      <c r="M50" s="196">
        <f t="shared" si="4"/>
        <v>0</v>
      </c>
    </row>
    <row r="51" spans="1:13" s="35" customFormat="1" ht="17.649999999999999" customHeight="1">
      <c r="A51" s="227">
        <v>38</v>
      </c>
      <c r="B51" s="228" t="s">
        <v>517</v>
      </c>
      <c r="C51" s="196">
        <v>2270.5302316131088</v>
      </c>
      <c r="D51" s="196">
        <v>2270.5302316131088</v>
      </c>
      <c r="E51" s="196">
        <v>0</v>
      </c>
      <c r="F51" s="196">
        <f t="shared" si="1"/>
        <v>2270.5302316131088</v>
      </c>
      <c r="G51" s="196"/>
      <c r="H51" s="196">
        <v>0</v>
      </c>
      <c r="I51" s="196">
        <v>0</v>
      </c>
      <c r="J51" s="196">
        <f t="shared" si="2"/>
        <v>0</v>
      </c>
      <c r="K51" s="196"/>
      <c r="L51" s="196">
        <f t="shared" si="3"/>
        <v>0</v>
      </c>
      <c r="M51" s="196">
        <f t="shared" si="4"/>
        <v>0</v>
      </c>
    </row>
    <row r="52" spans="1:13" s="35" customFormat="1" ht="17.649999999999999" customHeight="1">
      <c r="A52" s="227">
        <v>39</v>
      </c>
      <c r="B52" s="228" t="s">
        <v>518</v>
      </c>
      <c r="C52" s="196">
        <v>1310.0815645106281</v>
      </c>
      <c r="D52" s="196">
        <v>1310.0815645106281</v>
      </c>
      <c r="E52" s="196">
        <v>0</v>
      </c>
      <c r="F52" s="196">
        <f t="shared" si="1"/>
        <v>1310.0815645106281</v>
      </c>
      <c r="G52" s="196"/>
      <c r="H52" s="196">
        <v>0</v>
      </c>
      <c r="I52" s="196">
        <v>0</v>
      </c>
      <c r="J52" s="196">
        <f t="shared" si="2"/>
        <v>0</v>
      </c>
      <c r="K52" s="196"/>
      <c r="L52" s="196">
        <f t="shared" si="3"/>
        <v>0</v>
      </c>
      <c r="M52" s="196">
        <f t="shared" si="4"/>
        <v>0</v>
      </c>
    </row>
    <row r="53" spans="1:13" s="35" customFormat="1" ht="17.649999999999999" customHeight="1">
      <c r="A53" s="227">
        <v>40</v>
      </c>
      <c r="B53" s="228" t="s">
        <v>519</v>
      </c>
      <c r="C53" s="196">
        <v>295.29282058697248</v>
      </c>
      <c r="D53" s="196">
        <v>295.29282058697248</v>
      </c>
      <c r="E53" s="196">
        <v>0</v>
      </c>
      <c r="F53" s="196">
        <f t="shared" si="1"/>
        <v>295.29282058697248</v>
      </c>
      <c r="G53" s="196"/>
      <c r="H53" s="196">
        <v>0</v>
      </c>
      <c r="I53" s="196">
        <v>0</v>
      </c>
      <c r="J53" s="196">
        <f t="shared" si="2"/>
        <v>0</v>
      </c>
      <c r="K53" s="196"/>
      <c r="L53" s="196">
        <f t="shared" si="3"/>
        <v>0</v>
      </c>
      <c r="M53" s="196">
        <f t="shared" si="4"/>
        <v>0</v>
      </c>
    </row>
    <row r="54" spans="1:13" s="35" customFormat="1" ht="17.649999999999999" customHeight="1">
      <c r="A54" s="227">
        <v>41</v>
      </c>
      <c r="B54" s="228" t="s">
        <v>520</v>
      </c>
      <c r="C54" s="196">
        <v>4933.4018503399111</v>
      </c>
      <c r="D54" s="196">
        <v>4933.4018503399102</v>
      </c>
      <c r="E54" s="196">
        <v>0</v>
      </c>
      <c r="F54" s="196">
        <f t="shared" si="1"/>
        <v>4933.4018503399102</v>
      </c>
      <c r="G54" s="196"/>
      <c r="H54" s="196">
        <v>0</v>
      </c>
      <c r="I54" s="196">
        <v>0</v>
      </c>
      <c r="J54" s="196">
        <f t="shared" si="2"/>
        <v>0</v>
      </c>
      <c r="K54" s="196"/>
      <c r="L54" s="196">
        <f t="shared" si="3"/>
        <v>9.0949470177292824E-13</v>
      </c>
      <c r="M54" s="196">
        <f t="shared" si="4"/>
        <v>9.0949470177292824E-13</v>
      </c>
    </row>
    <row r="55" spans="1:13" s="35" customFormat="1" ht="17.649999999999999" customHeight="1">
      <c r="A55" s="227">
        <v>42</v>
      </c>
      <c r="B55" s="228" t="s">
        <v>521</v>
      </c>
      <c r="C55" s="196">
        <v>2142.4415904897082</v>
      </c>
      <c r="D55" s="196">
        <v>2142.4415904897078</v>
      </c>
      <c r="E55" s="196">
        <v>0</v>
      </c>
      <c r="F55" s="196">
        <f t="shared" si="1"/>
        <v>2142.4415904897078</v>
      </c>
      <c r="G55" s="196"/>
      <c r="H55" s="196">
        <v>0</v>
      </c>
      <c r="I55" s="196">
        <v>0</v>
      </c>
      <c r="J55" s="196">
        <f t="shared" si="2"/>
        <v>0</v>
      </c>
      <c r="K55" s="196"/>
      <c r="L55" s="196">
        <f t="shared" si="3"/>
        <v>4.5474735088646412E-13</v>
      </c>
      <c r="M55" s="196">
        <f t="shared" si="4"/>
        <v>4.5474735088646412E-13</v>
      </c>
    </row>
    <row r="56" spans="1:13" s="35" customFormat="1" ht="17.649999999999999" customHeight="1">
      <c r="A56" s="227">
        <v>43</v>
      </c>
      <c r="B56" s="228" t="s">
        <v>522</v>
      </c>
      <c r="C56" s="196">
        <v>872.75078923563274</v>
      </c>
      <c r="D56" s="196">
        <v>872.75078923563296</v>
      </c>
      <c r="E56" s="196">
        <v>0</v>
      </c>
      <c r="F56" s="196">
        <f t="shared" si="1"/>
        <v>872.75078923563296</v>
      </c>
      <c r="G56" s="196"/>
      <c r="H56" s="196">
        <v>0</v>
      </c>
      <c r="I56" s="196">
        <v>0</v>
      </c>
      <c r="J56" s="196">
        <f t="shared" si="2"/>
        <v>0</v>
      </c>
      <c r="K56" s="196"/>
      <c r="L56" s="196">
        <f t="shared" si="3"/>
        <v>-2.2737367544323206E-13</v>
      </c>
      <c r="M56" s="196">
        <f t="shared" si="4"/>
        <v>-2.2737367544323206E-13</v>
      </c>
    </row>
    <row r="57" spans="1:13" s="35" customFormat="1" ht="17.649999999999999" customHeight="1">
      <c r="A57" s="227">
        <v>44</v>
      </c>
      <c r="B57" s="228" t="s">
        <v>523</v>
      </c>
      <c r="C57" s="196">
        <v>438.81155389999998</v>
      </c>
      <c r="D57" s="196">
        <v>438.81155389999998</v>
      </c>
      <c r="E57" s="196">
        <v>0</v>
      </c>
      <c r="F57" s="196">
        <f t="shared" si="1"/>
        <v>438.81155389999998</v>
      </c>
      <c r="G57" s="196"/>
      <c r="H57" s="196">
        <v>0</v>
      </c>
      <c r="I57" s="196">
        <v>0</v>
      </c>
      <c r="J57" s="196">
        <f t="shared" si="2"/>
        <v>0</v>
      </c>
      <c r="K57" s="196"/>
      <c r="L57" s="196">
        <f t="shared" si="3"/>
        <v>0</v>
      </c>
      <c r="M57" s="196">
        <f t="shared" si="4"/>
        <v>0</v>
      </c>
    </row>
    <row r="58" spans="1:13" s="35" customFormat="1" ht="17.649999999999999" customHeight="1">
      <c r="A58" s="227">
        <v>45</v>
      </c>
      <c r="B58" s="228" t="s">
        <v>524</v>
      </c>
      <c r="C58" s="196">
        <v>1142.9320553608759</v>
      </c>
      <c r="D58" s="196">
        <v>1142.9320553608757</v>
      </c>
      <c r="E58" s="196">
        <v>0</v>
      </c>
      <c r="F58" s="196">
        <f t="shared" si="1"/>
        <v>1142.9320553608757</v>
      </c>
      <c r="G58" s="196"/>
      <c r="H58" s="196">
        <v>0</v>
      </c>
      <c r="I58" s="196">
        <v>0</v>
      </c>
      <c r="J58" s="196">
        <f t="shared" si="2"/>
        <v>0</v>
      </c>
      <c r="K58" s="196"/>
      <c r="L58" s="196">
        <f t="shared" si="3"/>
        <v>2.2737367544323206E-13</v>
      </c>
      <c r="M58" s="196">
        <f t="shared" si="4"/>
        <v>2.2737367544323206E-13</v>
      </c>
    </row>
    <row r="59" spans="1:13" s="35" customFormat="1" ht="17.649999999999999" customHeight="1">
      <c r="A59" s="227">
        <v>46</v>
      </c>
      <c r="B59" s="228" t="s">
        <v>525</v>
      </c>
      <c r="C59" s="196">
        <v>426.93460760928502</v>
      </c>
      <c r="D59" s="196">
        <v>426.93460760928502</v>
      </c>
      <c r="E59" s="196">
        <v>0</v>
      </c>
      <c r="F59" s="196">
        <f t="shared" si="1"/>
        <v>426.93460760928502</v>
      </c>
      <c r="G59" s="196"/>
      <c r="H59" s="196">
        <v>0</v>
      </c>
      <c r="I59" s="196">
        <v>0</v>
      </c>
      <c r="J59" s="196">
        <f t="shared" si="2"/>
        <v>0</v>
      </c>
      <c r="K59" s="196"/>
      <c r="L59" s="196">
        <f t="shared" si="3"/>
        <v>0</v>
      </c>
      <c r="M59" s="196">
        <f t="shared" si="4"/>
        <v>0</v>
      </c>
    </row>
    <row r="60" spans="1:13" s="35" customFormat="1" ht="17.649999999999999" customHeight="1">
      <c r="A60" s="227">
        <v>47</v>
      </c>
      <c r="B60" s="228" t="s">
        <v>526</v>
      </c>
      <c r="C60" s="196">
        <v>893.68418630855228</v>
      </c>
      <c r="D60" s="196">
        <v>893.68418630855206</v>
      </c>
      <c r="E60" s="196">
        <v>0</v>
      </c>
      <c r="F60" s="196">
        <f t="shared" si="1"/>
        <v>893.68418630855206</v>
      </c>
      <c r="G60" s="196"/>
      <c r="H60" s="196">
        <v>0</v>
      </c>
      <c r="I60" s="196">
        <v>0</v>
      </c>
      <c r="J60" s="196">
        <f t="shared" si="2"/>
        <v>0</v>
      </c>
      <c r="K60" s="196"/>
      <c r="L60" s="196">
        <f t="shared" si="3"/>
        <v>2.2737367544323206E-13</v>
      </c>
      <c r="M60" s="196">
        <f t="shared" si="4"/>
        <v>2.2737367544323206E-13</v>
      </c>
    </row>
    <row r="61" spans="1:13" s="35" customFormat="1" ht="17.649999999999999" customHeight="1">
      <c r="A61" s="227">
        <v>48</v>
      </c>
      <c r="B61" s="228" t="s">
        <v>527</v>
      </c>
      <c r="C61" s="196">
        <v>1117.1643844048301</v>
      </c>
      <c r="D61" s="196">
        <v>1117.1643844048303</v>
      </c>
      <c r="E61" s="196">
        <v>0</v>
      </c>
      <c r="F61" s="196">
        <f t="shared" si="1"/>
        <v>1117.1643844048303</v>
      </c>
      <c r="G61" s="196"/>
      <c r="H61" s="196">
        <v>0</v>
      </c>
      <c r="I61" s="196">
        <v>0</v>
      </c>
      <c r="J61" s="196">
        <f t="shared" si="2"/>
        <v>0</v>
      </c>
      <c r="K61" s="196"/>
      <c r="L61" s="196">
        <f t="shared" si="3"/>
        <v>-2.2737367544323206E-13</v>
      </c>
      <c r="M61" s="196">
        <f t="shared" si="4"/>
        <v>-2.2737367544323206E-13</v>
      </c>
    </row>
    <row r="62" spans="1:13" s="35" customFormat="1" ht="17.649999999999999" customHeight="1">
      <c r="A62" s="227">
        <v>49</v>
      </c>
      <c r="B62" s="228" t="s">
        <v>528</v>
      </c>
      <c r="C62" s="196">
        <v>2530.6118731921215</v>
      </c>
      <c r="D62" s="196">
        <v>2530.6118731921215</v>
      </c>
      <c r="E62" s="196">
        <v>0</v>
      </c>
      <c r="F62" s="196">
        <f t="shared" si="1"/>
        <v>2530.6118731921215</v>
      </c>
      <c r="G62" s="196"/>
      <c r="H62" s="196">
        <v>0</v>
      </c>
      <c r="I62" s="196">
        <v>0</v>
      </c>
      <c r="J62" s="196">
        <f t="shared" si="2"/>
        <v>0</v>
      </c>
      <c r="K62" s="196"/>
      <c r="L62" s="196">
        <f t="shared" si="3"/>
        <v>0</v>
      </c>
      <c r="M62" s="196">
        <f t="shared" si="4"/>
        <v>0</v>
      </c>
    </row>
    <row r="63" spans="1:13" s="35" customFormat="1" ht="17.649999999999999" customHeight="1">
      <c r="A63" s="227">
        <v>50</v>
      </c>
      <c r="B63" s="228" t="s">
        <v>529</v>
      </c>
      <c r="C63" s="196">
        <v>3041.6235052122688</v>
      </c>
      <c r="D63" s="196">
        <v>3041.6235052122688</v>
      </c>
      <c r="E63" s="196">
        <v>0</v>
      </c>
      <c r="F63" s="196">
        <f t="shared" si="1"/>
        <v>3041.6235052122688</v>
      </c>
      <c r="G63" s="196"/>
      <c r="H63" s="196">
        <v>0</v>
      </c>
      <c r="I63" s="196">
        <v>0</v>
      </c>
      <c r="J63" s="196">
        <f t="shared" si="2"/>
        <v>0</v>
      </c>
      <c r="K63" s="196"/>
      <c r="L63" s="196">
        <f t="shared" si="3"/>
        <v>0</v>
      </c>
      <c r="M63" s="196">
        <f t="shared" si="4"/>
        <v>0</v>
      </c>
    </row>
    <row r="64" spans="1:13" s="35" customFormat="1" ht="17.649999999999999" customHeight="1">
      <c r="A64" s="227">
        <v>51</v>
      </c>
      <c r="B64" s="228" t="s">
        <v>530</v>
      </c>
      <c r="C64" s="196">
        <v>571.01823790209448</v>
      </c>
      <c r="D64" s="196">
        <v>571.01823790209437</v>
      </c>
      <c r="E64" s="196">
        <v>0</v>
      </c>
      <c r="F64" s="196">
        <f t="shared" si="1"/>
        <v>571.01823790209437</v>
      </c>
      <c r="G64" s="196"/>
      <c r="H64" s="196">
        <v>0</v>
      </c>
      <c r="I64" s="196">
        <v>0</v>
      </c>
      <c r="J64" s="196">
        <f t="shared" si="2"/>
        <v>0</v>
      </c>
      <c r="K64" s="196"/>
      <c r="L64" s="196">
        <f t="shared" si="3"/>
        <v>1.1368683772161603E-13</v>
      </c>
      <c r="M64" s="196">
        <f t="shared" si="4"/>
        <v>1.1368683772161603E-13</v>
      </c>
    </row>
    <row r="65" spans="1:14" s="35" customFormat="1" ht="17.649999999999999" customHeight="1">
      <c r="A65" s="227">
        <v>52</v>
      </c>
      <c r="B65" s="228" t="s">
        <v>531</v>
      </c>
      <c r="C65" s="196">
        <v>548.9108906257685</v>
      </c>
      <c r="D65" s="196">
        <v>548.9108906257685</v>
      </c>
      <c r="E65" s="196">
        <v>0</v>
      </c>
      <c r="F65" s="196">
        <f t="shared" si="1"/>
        <v>548.9108906257685</v>
      </c>
      <c r="G65" s="196"/>
      <c r="H65" s="196">
        <v>0</v>
      </c>
      <c r="I65" s="196">
        <v>0</v>
      </c>
      <c r="J65" s="196">
        <f t="shared" si="2"/>
        <v>0</v>
      </c>
      <c r="K65" s="196"/>
      <c r="L65" s="196">
        <f t="shared" si="3"/>
        <v>0</v>
      </c>
      <c r="M65" s="196">
        <f t="shared" si="4"/>
        <v>0</v>
      </c>
    </row>
    <row r="66" spans="1:14" s="35" customFormat="1" ht="17.649999999999999" customHeight="1">
      <c r="A66" s="227">
        <v>53</v>
      </c>
      <c r="B66" s="228" t="s">
        <v>532</v>
      </c>
      <c r="C66" s="196">
        <v>332.53191479204111</v>
      </c>
      <c r="D66" s="196">
        <v>332.53191479204116</v>
      </c>
      <c r="E66" s="196">
        <v>0</v>
      </c>
      <c r="F66" s="196">
        <f t="shared" si="1"/>
        <v>332.53191479204116</v>
      </c>
      <c r="G66" s="196"/>
      <c r="H66" s="196">
        <v>0</v>
      </c>
      <c r="I66" s="196">
        <v>0</v>
      </c>
      <c r="J66" s="196">
        <f t="shared" si="2"/>
        <v>0</v>
      </c>
      <c r="K66" s="196"/>
      <c r="L66" s="196">
        <f t="shared" si="3"/>
        <v>-5.6843418860808015E-14</v>
      </c>
      <c r="M66" s="196">
        <f t="shared" si="4"/>
        <v>-5.6843418860808015E-14</v>
      </c>
    </row>
    <row r="67" spans="1:14" s="35" customFormat="1" ht="17.649999999999999" customHeight="1">
      <c r="A67" s="227">
        <v>54</v>
      </c>
      <c r="B67" s="228" t="s">
        <v>533</v>
      </c>
      <c r="C67" s="196">
        <v>518.43917325558198</v>
      </c>
      <c r="D67" s="196">
        <v>518.43917325558209</v>
      </c>
      <c r="E67" s="196">
        <v>0</v>
      </c>
      <c r="F67" s="196">
        <f t="shared" si="1"/>
        <v>518.43917325558209</v>
      </c>
      <c r="G67" s="196"/>
      <c r="H67" s="196">
        <v>0</v>
      </c>
      <c r="I67" s="196">
        <v>0</v>
      </c>
      <c r="J67" s="196">
        <f t="shared" si="2"/>
        <v>0</v>
      </c>
      <c r="K67" s="196"/>
      <c r="L67" s="196">
        <f t="shared" si="3"/>
        <v>-1.1368683772161603E-13</v>
      </c>
      <c r="M67" s="196">
        <f t="shared" si="4"/>
        <v>-1.1368683772161603E-13</v>
      </c>
    </row>
    <row r="68" spans="1:14" s="35" customFormat="1" ht="17.649999999999999" customHeight="1">
      <c r="A68" s="227">
        <v>55</v>
      </c>
      <c r="B68" s="228" t="s">
        <v>534</v>
      </c>
      <c r="C68" s="196">
        <v>422.48997919856799</v>
      </c>
      <c r="D68" s="196">
        <v>422.48997919856799</v>
      </c>
      <c r="E68" s="196">
        <v>0</v>
      </c>
      <c r="F68" s="196">
        <f t="shared" si="1"/>
        <v>422.48997919856799</v>
      </c>
      <c r="G68" s="196"/>
      <c r="H68" s="196">
        <v>0</v>
      </c>
      <c r="I68" s="196">
        <v>0</v>
      </c>
      <c r="J68" s="196">
        <f t="shared" si="2"/>
        <v>0</v>
      </c>
      <c r="K68" s="196"/>
      <c r="L68" s="196">
        <f t="shared" si="3"/>
        <v>0</v>
      </c>
      <c r="M68" s="196">
        <f t="shared" si="4"/>
        <v>0</v>
      </c>
    </row>
    <row r="69" spans="1:14" s="35" customFormat="1" ht="17.649999999999999" customHeight="1">
      <c r="A69" s="227">
        <v>57</v>
      </c>
      <c r="B69" s="228" t="s">
        <v>535</v>
      </c>
      <c r="C69" s="196">
        <v>274.46633047203471</v>
      </c>
      <c r="D69" s="196">
        <v>274.46633047203477</v>
      </c>
      <c r="E69" s="196">
        <v>0</v>
      </c>
      <c r="F69" s="196">
        <f t="shared" si="1"/>
        <v>274.46633047203477</v>
      </c>
      <c r="G69" s="196"/>
      <c r="H69" s="196">
        <v>0</v>
      </c>
      <c r="I69" s="196">
        <v>0</v>
      </c>
      <c r="J69" s="196">
        <f t="shared" si="2"/>
        <v>0</v>
      </c>
      <c r="K69" s="196"/>
      <c r="L69" s="196">
        <f t="shared" si="3"/>
        <v>-5.6843418860808015E-14</v>
      </c>
      <c r="M69" s="196">
        <f t="shared" si="4"/>
        <v>-5.6843418860808015E-14</v>
      </c>
    </row>
    <row r="70" spans="1:14" s="35" customFormat="1" ht="17.649999999999999" customHeight="1">
      <c r="A70" s="227">
        <v>58</v>
      </c>
      <c r="B70" s="228" t="s">
        <v>536</v>
      </c>
      <c r="C70" s="196">
        <v>1555.6067628754247</v>
      </c>
      <c r="D70" s="196">
        <v>1555.6067628754247</v>
      </c>
      <c r="E70" s="196">
        <v>0</v>
      </c>
      <c r="F70" s="196">
        <f t="shared" si="1"/>
        <v>1555.6067628754247</v>
      </c>
      <c r="G70" s="196"/>
      <c r="H70" s="196">
        <v>0</v>
      </c>
      <c r="I70" s="196">
        <v>0</v>
      </c>
      <c r="J70" s="196">
        <f t="shared" si="2"/>
        <v>0</v>
      </c>
      <c r="K70" s="196"/>
      <c r="L70" s="196">
        <f t="shared" si="3"/>
        <v>0</v>
      </c>
      <c r="M70" s="196">
        <f t="shared" si="4"/>
        <v>0</v>
      </c>
    </row>
    <row r="71" spans="1:14" s="35" customFormat="1" ht="17.649999999999999" customHeight="1">
      <c r="A71" s="227">
        <v>59</v>
      </c>
      <c r="B71" s="228" t="s">
        <v>537</v>
      </c>
      <c r="C71" s="196">
        <v>604.29845786673161</v>
      </c>
      <c r="D71" s="196">
        <v>604.2984578667315</v>
      </c>
      <c r="E71" s="196">
        <v>0</v>
      </c>
      <c r="F71" s="196">
        <f t="shared" si="1"/>
        <v>604.2984578667315</v>
      </c>
      <c r="G71" s="196"/>
      <c r="H71" s="196">
        <v>0</v>
      </c>
      <c r="I71" s="196">
        <v>0</v>
      </c>
      <c r="J71" s="196">
        <f t="shared" si="2"/>
        <v>0</v>
      </c>
      <c r="K71" s="196"/>
      <c r="L71" s="196">
        <f t="shared" si="3"/>
        <v>1.1368683772161603E-13</v>
      </c>
      <c r="M71" s="196">
        <f t="shared" si="4"/>
        <v>1.1368683772161603E-13</v>
      </c>
    </row>
    <row r="72" spans="1:14" s="35" customFormat="1" ht="17.649999999999999" customHeight="1">
      <c r="A72" s="227">
        <v>60</v>
      </c>
      <c r="B72" s="228" t="s">
        <v>538</v>
      </c>
      <c r="C72" s="196">
        <v>2261.3929248939103</v>
      </c>
      <c r="D72" s="196">
        <v>2261.3929248939107</v>
      </c>
      <c r="E72" s="196">
        <v>0</v>
      </c>
      <c r="F72" s="196">
        <f t="shared" si="1"/>
        <v>2261.3929248939107</v>
      </c>
      <c r="G72" s="196"/>
      <c r="H72" s="196">
        <v>0</v>
      </c>
      <c r="I72" s="196">
        <v>0</v>
      </c>
      <c r="J72" s="196">
        <f t="shared" si="2"/>
        <v>0</v>
      </c>
      <c r="K72" s="196"/>
      <c r="L72" s="196">
        <f t="shared" si="3"/>
        <v>-4.5474735088646412E-13</v>
      </c>
      <c r="M72" s="196">
        <f t="shared" si="4"/>
        <v>-4.5474735088646412E-13</v>
      </c>
    </row>
    <row r="73" spans="1:14" s="35" customFormat="1" ht="17.649999999999999" customHeight="1">
      <c r="A73" s="227">
        <v>61</v>
      </c>
      <c r="B73" s="228" t="s">
        <v>539</v>
      </c>
      <c r="C73" s="196">
        <v>1535.8041120759797</v>
      </c>
      <c r="D73" s="196">
        <v>1535.8041120759792</v>
      </c>
      <c r="E73" s="196">
        <v>0</v>
      </c>
      <c r="F73" s="196">
        <f t="shared" si="1"/>
        <v>1535.8041120759792</v>
      </c>
      <c r="G73" s="196"/>
      <c r="H73" s="196">
        <v>0</v>
      </c>
      <c r="I73" s="196">
        <v>0</v>
      </c>
      <c r="J73" s="196">
        <f t="shared" si="2"/>
        <v>0</v>
      </c>
      <c r="K73" s="196"/>
      <c r="L73" s="196">
        <f t="shared" si="3"/>
        <v>4.5474735088646412E-13</v>
      </c>
      <c r="M73" s="196">
        <f t="shared" si="4"/>
        <v>4.5474735088646412E-13</v>
      </c>
    </row>
    <row r="74" spans="1:14" s="35" customFormat="1" ht="17.649999999999999" customHeight="1">
      <c r="A74" s="227">
        <v>62</v>
      </c>
      <c r="B74" s="228" t="s">
        <v>540</v>
      </c>
      <c r="C74" s="196">
        <v>12647.994649541866</v>
      </c>
      <c r="D74" s="196">
        <v>12242.283743675944</v>
      </c>
      <c r="E74" s="196">
        <v>325.67199537553449</v>
      </c>
      <c r="F74" s="196">
        <f t="shared" si="1"/>
        <v>12567.955739051478</v>
      </c>
      <c r="G74" s="196"/>
      <c r="H74" s="196">
        <v>0</v>
      </c>
      <c r="I74" s="196">
        <v>53.359273720534517</v>
      </c>
      <c r="J74" s="196">
        <f t="shared" si="2"/>
        <v>53.359273720534517</v>
      </c>
      <c r="K74" s="196"/>
      <c r="L74" s="196">
        <f t="shared" si="3"/>
        <v>26.679636769853417</v>
      </c>
      <c r="M74" s="196">
        <f t="shared" si="4"/>
        <v>80.038910490387934</v>
      </c>
    </row>
    <row r="75" spans="1:14" s="35" customFormat="1" ht="17.649999999999999" customHeight="1">
      <c r="A75" s="227">
        <v>63</v>
      </c>
      <c r="B75" s="228" t="s">
        <v>541</v>
      </c>
      <c r="C75" s="196">
        <v>16626.928419565895</v>
      </c>
      <c r="D75" s="196">
        <v>7146.0766648048402</v>
      </c>
      <c r="E75" s="196">
        <v>557.69716226038531</v>
      </c>
      <c r="F75" s="196">
        <f t="shared" si="1"/>
        <v>7703.7738270652253</v>
      </c>
      <c r="G75" s="196"/>
      <c r="H75" s="196">
        <v>0</v>
      </c>
      <c r="I75" s="196">
        <v>557.69716226038531</v>
      </c>
      <c r="J75" s="196">
        <f t="shared" si="2"/>
        <v>557.69716226038531</v>
      </c>
      <c r="K75" s="196"/>
      <c r="L75" s="196">
        <f t="shared" si="3"/>
        <v>8365.4574302402834</v>
      </c>
      <c r="M75" s="196">
        <f t="shared" si="4"/>
        <v>8923.1545925006685</v>
      </c>
    </row>
    <row r="76" spans="1:14" s="35" customFormat="1" ht="17.649999999999999" customHeight="1">
      <c r="A76" s="227">
        <v>64</v>
      </c>
      <c r="B76" s="228" t="s">
        <v>542</v>
      </c>
      <c r="C76" s="196">
        <v>133.5251111783609</v>
      </c>
      <c r="D76" s="196">
        <v>133.52511117836087</v>
      </c>
      <c r="E76" s="196">
        <v>0</v>
      </c>
      <c r="F76" s="196">
        <f t="shared" si="1"/>
        <v>133.52511117836087</v>
      </c>
      <c r="G76" s="196"/>
      <c r="H76" s="196">
        <v>0</v>
      </c>
      <c r="I76" s="196">
        <v>0</v>
      </c>
      <c r="J76" s="196">
        <f t="shared" si="2"/>
        <v>0</v>
      </c>
      <c r="K76" s="196"/>
      <c r="L76" s="196">
        <f t="shared" si="3"/>
        <v>2.8421709430404007E-14</v>
      </c>
      <c r="M76" s="196">
        <f t="shared" si="4"/>
        <v>2.8421709430404007E-14</v>
      </c>
    </row>
    <row r="77" spans="1:14" s="35" customFormat="1" ht="17.649999999999999" customHeight="1">
      <c r="A77" s="227">
        <v>65</v>
      </c>
      <c r="B77" s="228" t="s">
        <v>543</v>
      </c>
      <c r="C77" s="196">
        <v>1362.8058019715745</v>
      </c>
      <c r="D77" s="196">
        <v>1362.8058019715747</v>
      </c>
      <c r="E77" s="196">
        <v>0</v>
      </c>
      <c r="F77" s="196">
        <f t="shared" si="1"/>
        <v>1362.8058019715747</v>
      </c>
      <c r="G77" s="196"/>
      <c r="H77" s="196">
        <v>0</v>
      </c>
      <c r="I77" s="196">
        <v>0</v>
      </c>
      <c r="J77" s="196">
        <f t="shared" si="2"/>
        <v>0</v>
      </c>
      <c r="K77" s="196"/>
      <c r="L77" s="196">
        <f t="shared" si="3"/>
        <v>-2.2737367544323206E-13</v>
      </c>
      <c r="M77" s="196">
        <f t="shared" si="4"/>
        <v>-2.2737367544323206E-13</v>
      </c>
    </row>
    <row r="78" spans="1:14" s="35" customFormat="1" ht="17.649999999999999" customHeight="1">
      <c r="A78" s="227">
        <v>66</v>
      </c>
      <c r="B78" s="228" t="s">
        <v>544</v>
      </c>
      <c r="C78" s="196">
        <v>1495.6056787127704</v>
      </c>
      <c r="D78" s="196">
        <v>1495.6056787127704</v>
      </c>
      <c r="E78" s="196">
        <v>0</v>
      </c>
      <c r="F78" s="196">
        <f t="shared" si="1"/>
        <v>1495.6056787127704</v>
      </c>
      <c r="G78" s="196"/>
      <c r="H78" s="196">
        <v>0</v>
      </c>
      <c r="I78" s="196">
        <v>0</v>
      </c>
      <c r="J78" s="196">
        <f t="shared" si="2"/>
        <v>0</v>
      </c>
      <c r="K78" s="196"/>
      <c r="L78" s="196">
        <f t="shared" si="3"/>
        <v>0</v>
      </c>
      <c r="M78" s="196">
        <f t="shared" si="4"/>
        <v>0</v>
      </c>
    </row>
    <row r="79" spans="1:14" s="25" customFormat="1" ht="17.649999999999999" customHeight="1">
      <c r="A79" s="227">
        <v>67</v>
      </c>
      <c r="B79" s="228" t="s">
        <v>545</v>
      </c>
      <c r="C79" s="196">
        <v>408.00052345111953</v>
      </c>
      <c r="D79" s="196">
        <v>408.00052345111959</v>
      </c>
      <c r="E79" s="196">
        <v>0</v>
      </c>
      <c r="F79" s="196">
        <f t="shared" si="1"/>
        <v>408.00052345111959</v>
      </c>
      <c r="G79" s="196"/>
      <c r="H79" s="196">
        <v>0</v>
      </c>
      <c r="I79" s="196">
        <v>0</v>
      </c>
      <c r="J79" s="196">
        <f t="shared" si="2"/>
        <v>0</v>
      </c>
      <c r="K79" s="196"/>
      <c r="L79" s="196">
        <f t="shared" si="3"/>
        <v>-5.6843418860808015E-14</v>
      </c>
      <c r="M79" s="196">
        <f t="shared" si="4"/>
        <v>-5.6843418860808015E-14</v>
      </c>
      <c r="N79" s="35"/>
    </row>
    <row r="80" spans="1:14" s="35" customFormat="1" ht="17.649999999999999" customHeight="1">
      <c r="A80" s="227">
        <v>68</v>
      </c>
      <c r="B80" s="228" t="s">
        <v>546</v>
      </c>
      <c r="C80" s="196">
        <v>1851.9358215128443</v>
      </c>
      <c r="D80" s="196">
        <v>1590.9456887209315</v>
      </c>
      <c r="E80" s="196">
        <v>44.629522430255712</v>
      </c>
      <c r="F80" s="196">
        <f t="shared" ref="F80:F143" si="5">+D80+E80</f>
        <v>1635.5752111511872</v>
      </c>
      <c r="G80" s="196"/>
      <c r="H80" s="196">
        <v>0</v>
      </c>
      <c r="I80" s="196">
        <v>43.180262034602819</v>
      </c>
      <c r="J80" s="196">
        <f t="shared" ref="J80:J143" si="6">+H80+I80</f>
        <v>43.180262034602819</v>
      </c>
      <c r="K80" s="196"/>
      <c r="L80" s="196">
        <f t="shared" ref="L80:L143" si="7">SUM(C80-F80-J80)</f>
        <v>173.18034832705428</v>
      </c>
      <c r="M80" s="196">
        <f t="shared" ref="M80:M143" si="8">J80+L80</f>
        <v>216.36061036165711</v>
      </c>
    </row>
    <row r="81" spans="1:13" s="35" customFormat="1" ht="17.649999999999999" customHeight="1">
      <c r="A81" s="227">
        <v>69</v>
      </c>
      <c r="B81" s="228" t="s">
        <v>547</v>
      </c>
      <c r="C81" s="196">
        <v>662.50715974969512</v>
      </c>
      <c r="D81" s="196">
        <v>662.50715974969512</v>
      </c>
      <c r="E81" s="196">
        <v>0</v>
      </c>
      <c r="F81" s="196">
        <f t="shared" si="5"/>
        <v>662.50715974969512</v>
      </c>
      <c r="G81" s="196"/>
      <c r="H81" s="196">
        <v>0</v>
      </c>
      <c r="I81" s="196">
        <v>0</v>
      </c>
      <c r="J81" s="196">
        <f t="shared" si="6"/>
        <v>0</v>
      </c>
      <c r="K81" s="196"/>
      <c r="L81" s="196">
        <f t="shared" si="7"/>
        <v>0</v>
      </c>
      <c r="M81" s="196">
        <f t="shared" si="8"/>
        <v>0</v>
      </c>
    </row>
    <row r="82" spans="1:13" s="35" customFormat="1" ht="17.649999999999999" customHeight="1">
      <c r="A82" s="227">
        <v>70</v>
      </c>
      <c r="B82" s="228" t="s">
        <v>548</v>
      </c>
      <c r="C82" s="196">
        <v>740.33680691346888</v>
      </c>
      <c r="D82" s="196">
        <v>740.33680691346876</v>
      </c>
      <c r="E82" s="196">
        <v>0</v>
      </c>
      <c r="F82" s="196">
        <f t="shared" si="5"/>
        <v>740.33680691346876</v>
      </c>
      <c r="G82" s="196"/>
      <c r="H82" s="196">
        <v>0</v>
      </c>
      <c r="I82" s="196">
        <v>0</v>
      </c>
      <c r="J82" s="196">
        <f t="shared" si="6"/>
        <v>0</v>
      </c>
      <c r="K82" s="196"/>
      <c r="L82" s="196">
        <f t="shared" si="7"/>
        <v>1.1368683772161603E-13</v>
      </c>
      <c r="M82" s="196">
        <f t="shared" si="8"/>
        <v>1.1368683772161603E-13</v>
      </c>
    </row>
    <row r="83" spans="1:13" s="35" customFormat="1" ht="17.649999999999999" customHeight="1">
      <c r="A83" s="227">
        <v>71</v>
      </c>
      <c r="B83" s="228" t="s">
        <v>549</v>
      </c>
      <c r="C83" s="196">
        <v>270.80964495922365</v>
      </c>
      <c r="D83" s="196">
        <v>270.8096449592237</v>
      </c>
      <c r="E83" s="196">
        <v>0</v>
      </c>
      <c r="F83" s="196">
        <f t="shared" si="5"/>
        <v>270.8096449592237</v>
      </c>
      <c r="G83" s="196"/>
      <c r="H83" s="196">
        <v>0</v>
      </c>
      <c r="I83" s="196">
        <v>0</v>
      </c>
      <c r="J83" s="196">
        <f t="shared" si="6"/>
        <v>0</v>
      </c>
      <c r="K83" s="196"/>
      <c r="L83" s="196">
        <f t="shared" si="7"/>
        <v>-5.6843418860808015E-14</v>
      </c>
      <c r="M83" s="196">
        <f t="shared" si="8"/>
        <v>-5.6843418860808015E-14</v>
      </c>
    </row>
    <row r="84" spans="1:13" s="35" customFormat="1" ht="17.649999999999999" customHeight="1">
      <c r="A84" s="227">
        <v>72</v>
      </c>
      <c r="B84" s="228" t="s">
        <v>550</v>
      </c>
      <c r="C84" s="196">
        <v>616.57927511369633</v>
      </c>
      <c r="D84" s="196">
        <v>616.57927511369633</v>
      </c>
      <c r="E84" s="196">
        <v>0</v>
      </c>
      <c r="F84" s="196">
        <f t="shared" si="5"/>
        <v>616.57927511369633</v>
      </c>
      <c r="G84" s="196"/>
      <c r="H84" s="196">
        <v>0</v>
      </c>
      <c r="I84" s="196">
        <v>0</v>
      </c>
      <c r="J84" s="196">
        <f t="shared" si="6"/>
        <v>0</v>
      </c>
      <c r="K84" s="196"/>
      <c r="L84" s="196">
        <f t="shared" si="7"/>
        <v>0</v>
      </c>
      <c r="M84" s="196">
        <f t="shared" si="8"/>
        <v>0</v>
      </c>
    </row>
    <row r="85" spans="1:13" s="35" customFormat="1" ht="17.649999999999999" customHeight="1">
      <c r="A85" s="227">
        <v>73</v>
      </c>
      <c r="B85" s="228" t="s">
        <v>551</v>
      </c>
      <c r="C85" s="196">
        <v>844.67078785889987</v>
      </c>
      <c r="D85" s="196">
        <v>844.67078785889976</v>
      </c>
      <c r="E85" s="196">
        <v>0</v>
      </c>
      <c r="F85" s="196">
        <f t="shared" si="5"/>
        <v>844.67078785889976</v>
      </c>
      <c r="G85" s="196"/>
      <c r="H85" s="196">
        <v>0</v>
      </c>
      <c r="I85" s="196">
        <v>0</v>
      </c>
      <c r="J85" s="196">
        <f t="shared" si="6"/>
        <v>0</v>
      </c>
      <c r="K85" s="196"/>
      <c r="L85" s="196">
        <f t="shared" si="7"/>
        <v>1.1368683772161603E-13</v>
      </c>
      <c r="M85" s="196">
        <f t="shared" si="8"/>
        <v>1.1368683772161603E-13</v>
      </c>
    </row>
    <row r="86" spans="1:13" s="35" customFormat="1" ht="17.649999999999999" customHeight="1">
      <c r="A86" s="227">
        <v>74</v>
      </c>
      <c r="B86" s="228" t="s">
        <v>552</v>
      </c>
      <c r="C86" s="196">
        <v>126.63502605079464</v>
      </c>
      <c r="D86" s="196">
        <v>126.63502605079461</v>
      </c>
      <c r="E86" s="196">
        <v>0</v>
      </c>
      <c r="F86" s="196">
        <f t="shared" si="5"/>
        <v>126.63502605079461</v>
      </c>
      <c r="G86" s="196"/>
      <c r="H86" s="196">
        <v>0</v>
      </c>
      <c r="I86" s="196">
        <v>0</v>
      </c>
      <c r="J86" s="196">
        <f t="shared" si="6"/>
        <v>0</v>
      </c>
      <c r="K86" s="196"/>
      <c r="L86" s="196">
        <f t="shared" si="7"/>
        <v>2.8421709430404007E-14</v>
      </c>
      <c r="M86" s="196">
        <f t="shared" si="8"/>
        <v>2.8421709430404007E-14</v>
      </c>
    </row>
    <row r="87" spans="1:13" s="35" customFormat="1" ht="17.649999999999999" customHeight="1">
      <c r="A87" s="227">
        <v>75</v>
      </c>
      <c r="B87" s="228" t="s">
        <v>553</v>
      </c>
      <c r="C87" s="196">
        <v>230.50871149699904</v>
      </c>
      <c r="D87" s="196">
        <v>230.50871149699904</v>
      </c>
      <c r="E87" s="196">
        <v>0</v>
      </c>
      <c r="F87" s="196">
        <f t="shared" si="5"/>
        <v>230.50871149699904</v>
      </c>
      <c r="G87" s="196"/>
      <c r="H87" s="196">
        <v>0</v>
      </c>
      <c r="I87" s="196">
        <v>0</v>
      </c>
      <c r="J87" s="196">
        <f t="shared" si="6"/>
        <v>0</v>
      </c>
      <c r="K87" s="196"/>
      <c r="L87" s="196">
        <f t="shared" si="7"/>
        <v>0</v>
      </c>
      <c r="M87" s="196">
        <f t="shared" si="8"/>
        <v>0</v>
      </c>
    </row>
    <row r="88" spans="1:13" s="35" customFormat="1" ht="17.649999999999999" customHeight="1">
      <c r="A88" s="227">
        <v>76</v>
      </c>
      <c r="B88" s="228" t="s">
        <v>554</v>
      </c>
      <c r="C88" s="196">
        <v>374.35730419666902</v>
      </c>
      <c r="D88" s="196">
        <v>374.35730419666902</v>
      </c>
      <c r="E88" s="196">
        <v>0</v>
      </c>
      <c r="F88" s="196">
        <f t="shared" si="5"/>
        <v>374.35730419666902</v>
      </c>
      <c r="G88" s="196"/>
      <c r="H88" s="196">
        <v>0</v>
      </c>
      <c r="I88" s="196">
        <v>0</v>
      </c>
      <c r="J88" s="196">
        <f t="shared" si="6"/>
        <v>0</v>
      </c>
      <c r="K88" s="196"/>
      <c r="L88" s="196">
        <f t="shared" si="7"/>
        <v>0</v>
      </c>
      <c r="M88" s="196">
        <f t="shared" si="8"/>
        <v>0</v>
      </c>
    </row>
    <row r="89" spans="1:13" s="35" customFormat="1" ht="17.649999999999999" customHeight="1">
      <c r="A89" s="227">
        <v>77</v>
      </c>
      <c r="B89" s="228" t="s">
        <v>555</v>
      </c>
      <c r="C89" s="196">
        <v>287.33357408905107</v>
      </c>
      <c r="D89" s="196">
        <v>287.33357408905107</v>
      </c>
      <c r="E89" s="196">
        <v>0</v>
      </c>
      <c r="F89" s="196">
        <f t="shared" si="5"/>
        <v>287.33357408905107</v>
      </c>
      <c r="G89" s="196"/>
      <c r="H89" s="196">
        <v>0</v>
      </c>
      <c r="I89" s="196">
        <v>0</v>
      </c>
      <c r="J89" s="196">
        <f t="shared" si="6"/>
        <v>0</v>
      </c>
      <c r="K89" s="196"/>
      <c r="L89" s="196">
        <f t="shared" si="7"/>
        <v>0</v>
      </c>
      <c r="M89" s="196">
        <f t="shared" si="8"/>
        <v>0</v>
      </c>
    </row>
    <row r="90" spans="1:13" s="35" customFormat="1" ht="17.649999999999999" customHeight="1">
      <c r="A90" s="227">
        <v>78</v>
      </c>
      <c r="B90" s="228" t="s">
        <v>556</v>
      </c>
      <c r="C90" s="196">
        <v>4.9202271684294114</v>
      </c>
      <c r="D90" s="196">
        <v>4.9202271684294114</v>
      </c>
      <c r="E90" s="196">
        <v>0</v>
      </c>
      <c r="F90" s="196">
        <f t="shared" si="5"/>
        <v>4.9202271684294114</v>
      </c>
      <c r="G90" s="196"/>
      <c r="H90" s="196">
        <v>0</v>
      </c>
      <c r="I90" s="196">
        <v>0</v>
      </c>
      <c r="J90" s="196">
        <f t="shared" si="6"/>
        <v>0</v>
      </c>
      <c r="K90" s="196"/>
      <c r="L90" s="196">
        <f t="shared" si="7"/>
        <v>0</v>
      </c>
      <c r="M90" s="196">
        <f t="shared" si="8"/>
        <v>0</v>
      </c>
    </row>
    <row r="91" spans="1:13" s="35" customFormat="1" ht="17.649999999999999" customHeight="1">
      <c r="A91" s="227">
        <v>79</v>
      </c>
      <c r="B91" s="228" t="s">
        <v>557</v>
      </c>
      <c r="C91" s="196">
        <v>2541.2169561277142</v>
      </c>
      <c r="D91" s="196">
        <v>2541.2169561277137</v>
      </c>
      <c r="E91" s="196">
        <v>0</v>
      </c>
      <c r="F91" s="196">
        <f t="shared" si="5"/>
        <v>2541.2169561277137</v>
      </c>
      <c r="G91" s="196"/>
      <c r="H91" s="196">
        <v>0</v>
      </c>
      <c r="I91" s="196">
        <v>0</v>
      </c>
      <c r="J91" s="196">
        <f t="shared" si="6"/>
        <v>0</v>
      </c>
      <c r="K91" s="196"/>
      <c r="L91" s="196">
        <f t="shared" si="7"/>
        <v>4.5474735088646412E-13</v>
      </c>
      <c r="M91" s="196">
        <f t="shared" si="8"/>
        <v>4.5474735088646412E-13</v>
      </c>
    </row>
    <row r="92" spans="1:13" s="35" customFormat="1" ht="17.649999999999999" customHeight="1">
      <c r="A92" s="227">
        <v>80</v>
      </c>
      <c r="B92" s="228" t="s">
        <v>558</v>
      </c>
      <c r="C92" s="196">
        <v>588.28716299547648</v>
      </c>
      <c r="D92" s="196">
        <v>588.28716299547659</v>
      </c>
      <c r="E92" s="196">
        <v>0</v>
      </c>
      <c r="F92" s="196">
        <f t="shared" si="5"/>
        <v>588.28716299547659</v>
      </c>
      <c r="G92" s="196"/>
      <c r="H92" s="196">
        <v>0</v>
      </c>
      <c r="I92" s="196">
        <v>0</v>
      </c>
      <c r="J92" s="196">
        <f t="shared" si="6"/>
        <v>0</v>
      </c>
      <c r="K92" s="196"/>
      <c r="L92" s="196">
        <f t="shared" si="7"/>
        <v>-1.1368683772161603E-13</v>
      </c>
      <c r="M92" s="196">
        <f t="shared" si="8"/>
        <v>-1.1368683772161603E-13</v>
      </c>
    </row>
    <row r="93" spans="1:13" s="35" customFormat="1" ht="17.649999999999999" customHeight="1">
      <c r="A93" s="227">
        <v>82</v>
      </c>
      <c r="B93" s="228" t="s">
        <v>559</v>
      </c>
      <c r="C93" s="196">
        <v>11.969180083874388</v>
      </c>
      <c r="D93" s="196">
        <v>11.969180083874386</v>
      </c>
      <c r="E93" s="196">
        <v>0</v>
      </c>
      <c r="F93" s="196">
        <f t="shared" si="5"/>
        <v>11.969180083874386</v>
      </c>
      <c r="G93" s="196"/>
      <c r="H93" s="196">
        <v>0</v>
      </c>
      <c r="I93" s="196">
        <v>0</v>
      </c>
      <c r="J93" s="196">
        <f t="shared" si="6"/>
        <v>0</v>
      </c>
      <c r="K93" s="196"/>
      <c r="L93" s="196">
        <f t="shared" si="7"/>
        <v>1.7763568394002505E-15</v>
      </c>
      <c r="M93" s="196">
        <f t="shared" si="8"/>
        <v>1.7763568394002505E-15</v>
      </c>
    </row>
    <row r="94" spans="1:13" s="35" customFormat="1" ht="17.649999999999999" customHeight="1">
      <c r="A94" s="227">
        <v>83</v>
      </c>
      <c r="B94" s="228" t="s">
        <v>560</v>
      </c>
      <c r="C94" s="196">
        <v>18.258924620553273</v>
      </c>
      <c r="D94" s="196">
        <v>18.25892462055327</v>
      </c>
      <c r="E94" s="196">
        <v>0</v>
      </c>
      <c r="F94" s="196">
        <f t="shared" si="5"/>
        <v>18.25892462055327</v>
      </c>
      <c r="G94" s="196"/>
      <c r="H94" s="196">
        <v>0</v>
      </c>
      <c r="I94" s="196">
        <v>0</v>
      </c>
      <c r="J94" s="196">
        <f t="shared" si="6"/>
        <v>0</v>
      </c>
      <c r="K94" s="196"/>
      <c r="L94" s="196">
        <f t="shared" si="7"/>
        <v>3.5527136788005009E-15</v>
      </c>
      <c r="M94" s="196">
        <f t="shared" si="8"/>
        <v>3.5527136788005009E-15</v>
      </c>
    </row>
    <row r="95" spans="1:13" s="35" customFormat="1" ht="17.649999999999999" customHeight="1">
      <c r="A95" s="227">
        <v>84</v>
      </c>
      <c r="B95" s="228" t="s">
        <v>561</v>
      </c>
      <c r="C95" s="196">
        <v>269.48698830000001</v>
      </c>
      <c r="D95" s="196">
        <v>269.48698830000001</v>
      </c>
      <c r="E95" s="196">
        <v>0</v>
      </c>
      <c r="F95" s="196">
        <f t="shared" si="5"/>
        <v>269.48698830000001</v>
      </c>
      <c r="G95" s="196"/>
      <c r="H95" s="196">
        <v>0</v>
      </c>
      <c r="I95" s="196">
        <v>0</v>
      </c>
      <c r="J95" s="196">
        <f t="shared" si="6"/>
        <v>0</v>
      </c>
      <c r="K95" s="196"/>
      <c r="L95" s="196">
        <f t="shared" si="7"/>
        <v>0</v>
      </c>
      <c r="M95" s="196">
        <f t="shared" si="8"/>
        <v>0</v>
      </c>
    </row>
    <row r="96" spans="1:13" s="35" customFormat="1" ht="17.649999999999999" customHeight="1">
      <c r="A96" s="227">
        <v>87</v>
      </c>
      <c r="B96" s="228" t="s">
        <v>562</v>
      </c>
      <c r="C96" s="196">
        <v>981.47664707526792</v>
      </c>
      <c r="D96" s="196">
        <v>981.47664707526815</v>
      </c>
      <c r="E96" s="196">
        <v>0</v>
      </c>
      <c r="F96" s="196">
        <f t="shared" si="5"/>
        <v>981.47664707526815</v>
      </c>
      <c r="G96" s="196"/>
      <c r="H96" s="196">
        <v>0</v>
      </c>
      <c r="I96" s="196">
        <v>0</v>
      </c>
      <c r="J96" s="196">
        <f t="shared" si="6"/>
        <v>0</v>
      </c>
      <c r="K96" s="196"/>
      <c r="L96" s="196">
        <f t="shared" si="7"/>
        <v>-2.2737367544323206E-13</v>
      </c>
      <c r="M96" s="196">
        <f t="shared" si="8"/>
        <v>-2.2737367544323206E-13</v>
      </c>
    </row>
    <row r="97" spans="1:19" s="35" customFormat="1" ht="17.649999999999999" customHeight="1">
      <c r="A97" s="227">
        <v>90</v>
      </c>
      <c r="B97" s="228" t="s">
        <v>563</v>
      </c>
      <c r="C97" s="196">
        <v>268.11052799999987</v>
      </c>
      <c r="D97" s="196">
        <v>268.11052799999993</v>
      </c>
      <c r="E97" s="196">
        <v>0</v>
      </c>
      <c r="F97" s="196">
        <f t="shared" si="5"/>
        <v>268.11052799999993</v>
      </c>
      <c r="G97" s="196"/>
      <c r="H97" s="196">
        <v>0</v>
      </c>
      <c r="I97" s="196">
        <v>0</v>
      </c>
      <c r="J97" s="196">
        <f t="shared" si="6"/>
        <v>0</v>
      </c>
      <c r="K97" s="196"/>
      <c r="L97" s="196">
        <f t="shared" si="7"/>
        <v>-5.6843418860808015E-14</v>
      </c>
      <c r="M97" s="196">
        <f t="shared" si="8"/>
        <v>-5.6843418860808015E-14</v>
      </c>
    </row>
    <row r="98" spans="1:19" s="35" customFormat="1" ht="17.649999999999999" customHeight="1">
      <c r="A98" s="227">
        <v>91</v>
      </c>
      <c r="B98" s="228" t="s">
        <v>564</v>
      </c>
      <c r="C98" s="196">
        <v>229.72003285104512</v>
      </c>
      <c r="D98" s="196">
        <v>229.72003285104515</v>
      </c>
      <c r="E98" s="196">
        <v>0</v>
      </c>
      <c r="F98" s="196">
        <f t="shared" si="5"/>
        <v>229.72003285104515</v>
      </c>
      <c r="G98" s="196"/>
      <c r="H98" s="196">
        <v>0</v>
      </c>
      <c r="I98" s="196">
        <v>0</v>
      </c>
      <c r="J98" s="196">
        <f t="shared" si="6"/>
        <v>0</v>
      </c>
      <c r="K98" s="196"/>
      <c r="L98" s="196">
        <f t="shared" si="7"/>
        <v>-2.8421709430404007E-14</v>
      </c>
      <c r="M98" s="196">
        <f t="shared" si="8"/>
        <v>-2.8421709430404007E-14</v>
      </c>
    </row>
    <row r="99" spans="1:19" s="35" customFormat="1" ht="17.649999999999999" customHeight="1">
      <c r="A99" s="227">
        <v>92</v>
      </c>
      <c r="B99" s="228" t="s">
        <v>565</v>
      </c>
      <c r="C99" s="196">
        <v>645.35025159039878</v>
      </c>
      <c r="D99" s="196">
        <v>645.35025159039867</v>
      </c>
      <c r="E99" s="196">
        <v>0</v>
      </c>
      <c r="F99" s="196">
        <f t="shared" si="5"/>
        <v>645.35025159039867</v>
      </c>
      <c r="G99" s="196"/>
      <c r="H99" s="196">
        <v>0</v>
      </c>
      <c r="I99" s="196">
        <v>0</v>
      </c>
      <c r="J99" s="196">
        <f t="shared" si="6"/>
        <v>0</v>
      </c>
      <c r="K99" s="196"/>
      <c r="L99" s="196">
        <f t="shared" si="7"/>
        <v>1.1368683772161603E-13</v>
      </c>
      <c r="M99" s="196">
        <f t="shared" si="8"/>
        <v>1.1368683772161603E-13</v>
      </c>
    </row>
    <row r="100" spans="1:19" s="35" customFormat="1" ht="17.649999999999999" customHeight="1">
      <c r="A100" s="227">
        <v>93</v>
      </c>
      <c r="B100" s="228" t="s">
        <v>566</v>
      </c>
      <c r="C100" s="196">
        <v>346.48650981414659</v>
      </c>
      <c r="D100" s="196">
        <v>346.48650981414659</v>
      </c>
      <c r="E100" s="196">
        <v>0</v>
      </c>
      <c r="F100" s="196">
        <f t="shared" si="5"/>
        <v>346.48650981414659</v>
      </c>
      <c r="G100" s="196"/>
      <c r="H100" s="196">
        <v>0</v>
      </c>
      <c r="I100" s="196">
        <v>0</v>
      </c>
      <c r="J100" s="196">
        <f t="shared" si="6"/>
        <v>0</v>
      </c>
      <c r="K100" s="196"/>
      <c r="L100" s="196">
        <f t="shared" si="7"/>
        <v>0</v>
      </c>
      <c r="M100" s="196">
        <f t="shared" si="8"/>
        <v>0</v>
      </c>
    </row>
    <row r="101" spans="1:19" s="35" customFormat="1" ht="17.649999999999999" customHeight="1">
      <c r="A101" s="227">
        <v>94</v>
      </c>
      <c r="B101" s="228" t="s">
        <v>567</v>
      </c>
      <c r="C101" s="196">
        <v>115.502973</v>
      </c>
      <c r="D101" s="196">
        <v>115.502973</v>
      </c>
      <c r="E101" s="196">
        <v>0</v>
      </c>
      <c r="F101" s="196">
        <f t="shared" si="5"/>
        <v>115.502973</v>
      </c>
      <c r="G101" s="196"/>
      <c r="H101" s="196">
        <v>0</v>
      </c>
      <c r="I101" s="196">
        <v>0</v>
      </c>
      <c r="J101" s="196">
        <f t="shared" si="6"/>
        <v>0</v>
      </c>
      <c r="K101" s="196"/>
      <c r="L101" s="196">
        <f t="shared" si="7"/>
        <v>0</v>
      </c>
      <c r="M101" s="196">
        <f t="shared" si="8"/>
        <v>0</v>
      </c>
    </row>
    <row r="102" spans="1:19" s="35" customFormat="1" ht="17.649999999999999" customHeight="1">
      <c r="A102" s="227">
        <v>95</v>
      </c>
      <c r="B102" s="228" t="s">
        <v>568</v>
      </c>
      <c r="C102" s="196">
        <v>153.68258844995526</v>
      </c>
      <c r="D102" s="196">
        <v>153.6825884499552</v>
      </c>
      <c r="E102" s="196">
        <v>0</v>
      </c>
      <c r="F102" s="196">
        <f t="shared" si="5"/>
        <v>153.6825884499552</v>
      </c>
      <c r="G102" s="196"/>
      <c r="H102" s="196">
        <v>0</v>
      </c>
      <c r="I102" s="196">
        <v>0</v>
      </c>
      <c r="J102" s="196">
        <f t="shared" si="6"/>
        <v>0</v>
      </c>
      <c r="K102" s="196"/>
      <c r="L102" s="196">
        <f t="shared" si="7"/>
        <v>5.6843418860808015E-14</v>
      </c>
      <c r="M102" s="196">
        <f t="shared" si="8"/>
        <v>5.6843418860808015E-14</v>
      </c>
    </row>
    <row r="103" spans="1:19" s="35" customFormat="1" ht="17.649999999999999" customHeight="1">
      <c r="A103" s="227">
        <v>98</v>
      </c>
      <c r="B103" s="228" t="s">
        <v>569</v>
      </c>
      <c r="C103" s="196">
        <v>69.40919038254809</v>
      </c>
      <c r="D103" s="196">
        <v>69.40919038254809</v>
      </c>
      <c r="E103" s="196">
        <v>0</v>
      </c>
      <c r="F103" s="196">
        <f t="shared" si="5"/>
        <v>69.40919038254809</v>
      </c>
      <c r="G103" s="196"/>
      <c r="H103" s="196">
        <v>0</v>
      </c>
      <c r="I103" s="196">
        <v>0</v>
      </c>
      <c r="J103" s="196">
        <f t="shared" si="6"/>
        <v>0</v>
      </c>
      <c r="K103" s="196"/>
      <c r="L103" s="196">
        <f t="shared" si="7"/>
        <v>0</v>
      </c>
      <c r="M103" s="196">
        <f t="shared" si="8"/>
        <v>0</v>
      </c>
    </row>
    <row r="104" spans="1:19" s="35" customFormat="1" ht="17.649999999999999" customHeight="1">
      <c r="A104" s="227">
        <v>99</v>
      </c>
      <c r="B104" s="228" t="s">
        <v>570</v>
      </c>
      <c r="C104" s="196">
        <v>894.00065277898932</v>
      </c>
      <c r="D104" s="196">
        <v>894.00065277898943</v>
      </c>
      <c r="E104" s="196">
        <v>0</v>
      </c>
      <c r="F104" s="196">
        <f t="shared" si="5"/>
        <v>894.00065277898943</v>
      </c>
      <c r="G104" s="196"/>
      <c r="H104" s="196">
        <v>0</v>
      </c>
      <c r="I104" s="196">
        <v>0</v>
      </c>
      <c r="J104" s="196">
        <f t="shared" si="6"/>
        <v>0</v>
      </c>
      <c r="K104" s="196"/>
      <c r="L104" s="196">
        <f t="shared" si="7"/>
        <v>-1.1368683772161603E-13</v>
      </c>
      <c r="M104" s="196">
        <f t="shared" si="8"/>
        <v>-1.1368683772161603E-13</v>
      </c>
    </row>
    <row r="105" spans="1:19" s="35" customFormat="1" ht="17.649999999999999" customHeight="1">
      <c r="A105" s="227">
        <v>100</v>
      </c>
      <c r="B105" s="228" t="s">
        <v>571</v>
      </c>
      <c r="C105" s="196">
        <v>1588.2974342521823</v>
      </c>
      <c r="D105" s="196">
        <v>1588.2974342521823</v>
      </c>
      <c r="E105" s="196">
        <v>0</v>
      </c>
      <c r="F105" s="196">
        <f t="shared" si="5"/>
        <v>1588.2974342521823</v>
      </c>
      <c r="G105" s="196"/>
      <c r="H105" s="196">
        <v>0</v>
      </c>
      <c r="I105" s="196">
        <v>0</v>
      </c>
      <c r="J105" s="196">
        <f t="shared" si="6"/>
        <v>0</v>
      </c>
      <c r="K105" s="196"/>
      <c r="L105" s="196">
        <f t="shared" si="7"/>
        <v>0</v>
      </c>
      <c r="M105" s="196">
        <f t="shared" si="8"/>
        <v>0</v>
      </c>
    </row>
    <row r="106" spans="1:19" s="36" customFormat="1" ht="17.649999999999999" customHeight="1">
      <c r="A106" s="227">
        <v>101</v>
      </c>
      <c r="B106" s="228" t="s">
        <v>572</v>
      </c>
      <c r="C106" s="196">
        <v>556.2428714174282</v>
      </c>
      <c r="D106" s="196">
        <v>556.24287141742843</v>
      </c>
      <c r="E106" s="196">
        <v>0</v>
      </c>
      <c r="F106" s="196">
        <f t="shared" si="5"/>
        <v>556.24287141742843</v>
      </c>
      <c r="G106" s="196"/>
      <c r="H106" s="196">
        <v>0</v>
      </c>
      <c r="I106" s="196">
        <v>0</v>
      </c>
      <c r="J106" s="196">
        <f t="shared" si="6"/>
        <v>0</v>
      </c>
      <c r="K106" s="196"/>
      <c r="L106" s="196">
        <f t="shared" si="7"/>
        <v>-2.2737367544323206E-13</v>
      </c>
      <c r="M106" s="196">
        <f t="shared" si="8"/>
        <v>-2.2737367544323206E-13</v>
      </c>
      <c r="N106" s="35"/>
      <c r="O106" s="35"/>
      <c r="P106" s="35"/>
      <c r="Q106" s="35"/>
      <c r="R106" s="35"/>
      <c r="S106" s="35"/>
    </row>
    <row r="107" spans="1:19" s="35" customFormat="1" ht="17.649999999999999" customHeight="1">
      <c r="A107" s="227">
        <v>102</v>
      </c>
      <c r="B107" s="228" t="s">
        <v>573</v>
      </c>
      <c r="C107" s="196">
        <v>384.79989062491995</v>
      </c>
      <c r="D107" s="196">
        <v>384.79989062491995</v>
      </c>
      <c r="E107" s="196">
        <v>0</v>
      </c>
      <c r="F107" s="196">
        <f t="shared" si="5"/>
        <v>384.79989062491995</v>
      </c>
      <c r="G107" s="196"/>
      <c r="H107" s="196">
        <v>0</v>
      </c>
      <c r="I107" s="196">
        <v>0</v>
      </c>
      <c r="J107" s="196">
        <f t="shared" si="6"/>
        <v>0</v>
      </c>
      <c r="K107" s="196"/>
      <c r="L107" s="196">
        <f t="shared" si="7"/>
        <v>0</v>
      </c>
      <c r="M107" s="196">
        <f t="shared" si="8"/>
        <v>0</v>
      </c>
    </row>
    <row r="108" spans="1:19" s="35" customFormat="1" ht="17.649999999999999" customHeight="1">
      <c r="A108" s="227">
        <v>103</v>
      </c>
      <c r="B108" s="228" t="s">
        <v>574</v>
      </c>
      <c r="C108" s="196">
        <v>133.47978330093167</v>
      </c>
      <c r="D108" s="196">
        <v>133.47978330093162</v>
      </c>
      <c r="E108" s="196">
        <v>0</v>
      </c>
      <c r="F108" s="196">
        <f t="shared" si="5"/>
        <v>133.47978330093162</v>
      </c>
      <c r="G108" s="196"/>
      <c r="H108" s="196">
        <v>0</v>
      </c>
      <c r="I108" s="196">
        <v>0</v>
      </c>
      <c r="J108" s="196">
        <f t="shared" si="6"/>
        <v>0</v>
      </c>
      <c r="K108" s="196"/>
      <c r="L108" s="196">
        <f t="shared" si="7"/>
        <v>5.6843418860808015E-14</v>
      </c>
      <c r="M108" s="196">
        <f t="shared" si="8"/>
        <v>5.6843418860808015E-14</v>
      </c>
    </row>
    <row r="109" spans="1:19" s="35" customFormat="1" ht="17.649999999999999" customHeight="1">
      <c r="A109" s="227">
        <v>104</v>
      </c>
      <c r="B109" s="229" t="s">
        <v>575</v>
      </c>
      <c r="C109" s="196">
        <v>3716.1177662721329</v>
      </c>
      <c r="D109" s="196">
        <v>3506.5249574360214</v>
      </c>
      <c r="E109" s="196">
        <v>11.150780604167423</v>
      </c>
      <c r="F109" s="196">
        <f t="shared" si="5"/>
        <v>3517.6757380401887</v>
      </c>
      <c r="G109" s="196"/>
      <c r="H109" s="196">
        <v>0</v>
      </c>
      <c r="I109" s="196">
        <v>11.150780604167423</v>
      </c>
      <c r="J109" s="196">
        <f t="shared" si="6"/>
        <v>11.150780604167423</v>
      </c>
      <c r="K109" s="196"/>
      <c r="L109" s="196">
        <f t="shared" si="7"/>
        <v>187.29124762777684</v>
      </c>
      <c r="M109" s="196">
        <f t="shared" si="8"/>
        <v>198.44202823194428</v>
      </c>
    </row>
    <row r="110" spans="1:19" s="35" customFormat="1" ht="17.649999999999999" customHeight="1">
      <c r="A110" s="227">
        <v>105</v>
      </c>
      <c r="B110" s="228" t="s">
        <v>576</v>
      </c>
      <c r="C110" s="196">
        <v>2023.9869923930623</v>
      </c>
      <c r="D110" s="196">
        <v>2023.9869923930623</v>
      </c>
      <c r="E110" s="196">
        <v>0</v>
      </c>
      <c r="F110" s="196">
        <f t="shared" si="5"/>
        <v>2023.9869923930623</v>
      </c>
      <c r="G110" s="196"/>
      <c r="H110" s="196">
        <v>0</v>
      </c>
      <c r="I110" s="196">
        <v>0</v>
      </c>
      <c r="J110" s="196">
        <f t="shared" si="6"/>
        <v>0</v>
      </c>
      <c r="K110" s="196"/>
      <c r="L110" s="196">
        <f t="shared" si="7"/>
        <v>0</v>
      </c>
      <c r="M110" s="196">
        <f t="shared" si="8"/>
        <v>0</v>
      </c>
    </row>
    <row r="111" spans="1:19" s="35" customFormat="1" ht="17.649999999999999" customHeight="1">
      <c r="A111" s="227">
        <v>106</v>
      </c>
      <c r="B111" s="228" t="s">
        <v>577</v>
      </c>
      <c r="C111" s="196">
        <v>1486.1035370174993</v>
      </c>
      <c r="D111" s="196">
        <v>1486.1035370174993</v>
      </c>
      <c r="E111" s="196">
        <v>0</v>
      </c>
      <c r="F111" s="196">
        <f t="shared" si="5"/>
        <v>1486.1035370174993</v>
      </c>
      <c r="G111" s="196"/>
      <c r="H111" s="196">
        <v>0</v>
      </c>
      <c r="I111" s="196">
        <v>0</v>
      </c>
      <c r="J111" s="196">
        <f t="shared" si="6"/>
        <v>0</v>
      </c>
      <c r="K111" s="196"/>
      <c r="L111" s="196">
        <f t="shared" si="7"/>
        <v>0</v>
      </c>
      <c r="M111" s="196">
        <f t="shared" si="8"/>
        <v>0</v>
      </c>
    </row>
    <row r="112" spans="1:19" s="35" customFormat="1" ht="17.649999999999999" customHeight="1">
      <c r="A112" s="227">
        <v>107</v>
      </c>
      <c r="B112" s="228" t="s">
        <v>578</v>
      </c>
      <c r="C112" s="196">
        <v>1206.7113657048999</v>
      </c>
      <c r="D112" s="196">
        <v>1206.7113657048999</v>
      </c>
      <c r="E112" s="196">
        <v>0</v>
      </c>
      <c r="F112" s="196">
        <f t="shared" si="5"/>
        <v>1206.7113657048999</v>
      </c>
      <c r="G112" s="196"/>
      <c r="H112" s="196">
        <v>0</v>
      </c>
      <c r="I112" s="196">
        <v>0</v>
      </c>
      <c r="J112" s="196">
        <f t="shared" si="6"/>
        <v>0</v>
      </c>
      <c r="K112" s="196"/>
      <c r="L112" s="196">
        <f t="shared" si="7"/>
        <v>0</v>
      </c>
      <c r="M112" s="196">
        <f t="shared" si="8"/>
        <v>0</v>
      </c>
    </row>
    <row r="113" spans="1:14" s="35" customFormat="1" ht="17.649999999999999" customHeight="1">
      <c r="A113" s="227">
        <v>108</v>
      </c>
      <c r="B113" s="228" t="s">
        <v>579</v>
      </c>
      <c r="C113" s="196">
        <v>683.47352796668724</v>
      </c>
      <c r="D113" s="196">
        <v>683.47352796668724</v>
      </c>
      <c r="E113" s="196">
        <v>0</v>
      </c>
      <c r="F113" s="196">
        <f t="shared" si="5"/>
        <v>683.47352796668724</v>
      </c>
      <c r="G113" s="196"/>
      <c r="H113" s="196">
        <v>0</v>
      </c>
      <c r="I113" s="196">
        <v>0</v>
      </c>
      <c r="J113" s="196">
        <f t="shared" si="6"/>
        <v>0</v>
      </c>
      <c r="K113" s="196"/>
      <c r="L113" s="196">
        <f t="shared" si="7"/>
        <v>0</v>
      </c>
      <c r="M113" s="196">
        <f t="shared" si="8"/>
        <v>0</v>
      </c>
    </row>
    <row r="114" spans="1:14" s="25" customFormat="1" ht="17.649999999999999" customHeight="1">
      <c r="A114" s="227">
        <v>110</v>
      </c>
      <c r="B114" s="228" t="s">
        <v>580</v>
      </c>
      <c r="C114" s="196">
        <v>104.75306480577292</v>
      </c>
      <c r="D114" s="196">
        <v>104.75306480577291</v>
      </c>
      <c r="E114" s="196">
        <v>0</v>
      </c>
      <c r="F114" s="196">
        <f t="shared" si="5"/>
        <v>104.75306480577291</v>
      </c>
      <c r="G114" s="196"/>
      <c r="H114" s="196">
        <v>0</v>
      </c>
      <c r="I114" s="196">
        <v>0</v>
      </c>
      <c r="J114" s="196">
        <f t="shared" si="6"/>
        <v>0</v>
      </c>
      <c r="K114" s="196"/>
      <c r="L114" s="196">
        <f t="shared" si="7"/>
        <v>1.4210854715202004E-14</v>
      </c>
      <c r="M114" s="196">
        <f t="shared" si="8"/>
        <v>1.4210854715202004E-14</v>
      </c>
      <c r="N114" s="35"/>
    </row>
    <row r="115" spans="1:14" s="35" customFormat="1" ht="17.649999999999999" customHeight="1">
      <c r="A115" s="227">
        <v>111</v>
      </c>
      <c r="B115" s="228" t="s">
        <v>581</v>
      </c>
      <c r="C115" s="196">
        <v>627.85714498689981</v>
      </c>
      <c r="D115" s="196">
        <v>627.85714498690004</v>
      </c>
      <c r="E115" s="196">
        <v>0</v>
      </c>
      <c r="F115" s="196">
        <f t="shared" si="5"/>
        <v>627.85714498690004</v>
      </c>
      <c r="G115" s="196"/>
      <c r="H115" s="196">
        <v>0</v>
      </c>
      <c r="I115" s="196">
        <v>0</v>
      </c>
      <c r="J115" s="196">
        <f t="shared" si="6"/>
        <v>0</v>
      </c>
      <c r="K115" s="196"/>
      <c r="L115" s="196">
        <f t="shared" si="7"/>
        <v>-2.2737367544323206E-13</v>
      </c>
      <c r="M115" s="196">
        <f t="shared" si="8"/>
        <v>-2.2737367544323206E-13</v>
      </c>
    </row>
    <row r="116" spans="1:14" s="35" customFormat="1" ht="17.649999999999999" customHeight="1">
      <c r="A116" s="227">
        <v>112</v>
      </c>
      <c r="B116" s="228" t="s">
        <v>582</v>
      </c>
      <c r="C116" s="196">
        <v>273.0930138415257</v>
      </c>
      <c r="D116" s="196">
        <v>273.0930138415257</v>
      </c>
      <c r="E116" s="196">
        <v>0</v>
      </c>
      <c r="F116" s="196">
        <f t="shared" si="5"/>
        <v>273.0930138415257</v>
      </c>
      <c r="G116" s="196"/>
      <c r="H116" s="196">
        <v>0</v>
      </c>
      <c r="I116" s="196">
        <v>0</v>
      </c>
      <c r="J116" s="196">
        <f t="shared" si="6"/>
        <v>0</v>
      </c>
      <c r="K116" s="196"/>
      <c r="L116" s="196">
        <f t="shared" si="7"/>
        <v>0</v>
      </c>
      <c r="M116" s="196">
        <f t="shared" si="8"/>
        <v>0</v>
      </c>
    </row>
    <row r="117" spans="1:14" s="35" customFormat="1" ht="17.649999999999999" customHeight="1">
      <c r="A117" s="227">
        <v>113</v>
      </c>
      <c r="B117" s="228" t="s">
        <v>583</v>
      </c>
      <c r="C117" s="196">
        <v>715.13732062432871</v>
      </c>
      <c r="D117" s="196">
        <v>715.13732062432871</v>
      </c>
      <c r="E117" s="196">
        <v>0</v>
      </c>
      <c r="F117" s="196">
        <f t="shared" si="5"/>
        <v>715.13732062432871</v>
      </c>
      <c r="G117" s="196"/>
      <c r="H117" s="196">
        <v>0</v>
      </c>
      <c r="I117" s="196">
        <v>0</v>
      </c>
      <c r="J117" s="196">
        <f t="shared" si="6"/>
        <v>0</v>
      </c>
      <c r="K117" s="196"/>
      <c r="L117" s="196">
        <f t="shared" si="7"/>
        <v>0</v>
      </c>
      <c r="M117" s="196">
        <f t="shared" si="8"/>
        <v>0</v>
      </c>
    </row>
    <row r="118" spans="1:14" s="35" customFormat="1" ht="17.649999999999999" customHeight="1">
      <c r="A118" s="227">
        <v>114</v>
      </c>
      <c r="B118" s="228" t="s">
        <v>584</v>
      </c>
      <c r="C118" s="196">
        <v>609.43279083760308</v>
      </c>
      <c r="D118" s="196">
        <v>609.43279083760308</v>
      </c>
      <c r="E118" s="196">
        <v>0</v>
      </c>
      <c r="F118" s="196">
        <f t="shared" si="5"/>
        <v>609.43279083760308</v>
      </c>
      <c r="G118" s="196"/>
      <c r="H118" s="196">
        <v>0</v>
      </c>
      <c r="I118" s="196">
        <v>0</v>
      </c>
      <c r="J118" s="196">
        <f t="shared" si="6"/>
        <v>0</v>
      </c>
      <c r="K118" s="196"/>
      <c r="L118" s="196">
        <f t="shared" si="7"/>
        <v>0</v>
      </c>
      <c r="M118" s="196">
        <f t="shared" si="8"/>
        <v>0</v>
      </c>
    </row>
    <row r="119" spans="1:14" s="35" customFormat="1" ht="17.649999999999999" customHeight="1">
      <c r="A119" s="227">
        <v>117</v>
      </c>
      <c r="B119" s="228" t="s">
        <v>585</v>
      </c>
      <c r="C119" s="196">
        <v>881.73253999999997</v>
      </c>
      <c r="D119" s="196">
        <v>881.73253999999986</v>
      </c>
      <c r="E119" s="196">
        <v>0</v>
      </c>
      <c r="F119" s="196">
        <f t="shared" si="5"/>
        <v>881.73253999999986</v>
      </c>
      <c r="G119" s="196"/>
      <c r="H119" s="196">
        <v>0</v>
      </c>
      <c r="I119" s="196">
        <v>0</v>
      </c>
      <c r="J119" s="196">
        <f t="shared" si="6"/>
        <v>0</v>
      </c>
      <c r="K119" s="196"/>
      <c r="L119" s="196">
        <f t="shared" si="7"/>
        <v>1.1368683772161603E-13</v>
      </c>
      <c r="M119" s="196">
        <f t="shared" si="8"/>
        <v>1.1368683772161603E-13</v>
      </c>
    </row>
    <row r="120" spans="1:14" s="35" customFormat="1" ht="17.649999999999999" customHeight="1">
      <c r="A120" s="227">
        <v>118</v>
      </c>
      <c r="B120" s="228" t="s">
        <v>586</v>
      </c>
      <c r="C120" s="196">
        <v>411.4206821675383</v>
      </c>
      <c r="D120" s="196">
        <v>411.42068216753842</v>
      </c>
      <c r="E120" s="196">
        <v>0</v>
      </c>
      <c r="F120" s="196">
        <f t="shared" si="5"/>
        <v>411.42068216753842</v>
      </c>
      <c r="G120" s="196"/>
      <c r="H120" s="196">
        <v>0</v>
      </c>
      <c r="I120" s="196">
        <v>0</v>
      </c>
      <c r="J120" s="196">
        <f t="shared" si="6"/>
        <v>0</v>
      </c>
      <c r="K120" s="196"/>
      <c r="L120" s="196">
        <f t="shared" si="7"/>
        <v>-1.1368683772161603E-13</v>
      </c>
      <c r="M120" s="196">
        <f t="shared" si="8"/>
        <v>-1.1368683772161603E-13</v>
      </c>
    </row>
    <row r="121" spans="1:14" s="35" customFormat="1" ht="17.649999999999999" customHeight="1">
      <c r="A121" s="227">
        <v>122</v>
      </c>
      <c r="B121" s="228" t="s">
        <v>587</v>
      </c>
      <c r="C121" s="196">
        <v>215.53913097225262</v>
      </c>
      <c r="D121" s="196">
        <v>215.53913097225271</v>
      </c>
      <c r="E121" s="196">
        <v>0</v>
      </c>
      <c r="F121" s="196">
        <f t="shared" si="5"/>
        <v>215.53913097225271</v>
      </c>
      <c r="G121" s="196"/>
      <c r="H121" s="196">
        <v>0</v>
      </c>
      <c r="I121" s="196">
        <v>0</v>
      </c>
      <c r="J121" s="196">
        <f t="shared" si="6"/>
        <v>0</v>
      </c>
      <c r="K121" s="196"/>
      <c r="L121" s="196">
        <f t="shared" si="7"/>
        <v>-8.5265128291212022E-14</v>
      </c>
      <c r="M121" s="196">
        <f t="shared" si="8"/>
        <v>-8.5265128291212022E-14</v>
      </c>
    </row>
    <row r="122" spans="1:14" s="35" customFormat="1" ht="17.649999999999999" customHeight="1">
      <c r="A122" s="227">
        <v>123</v>
      </c>
      <c r="B122" s="228" t="s">
        <v>588</v>
      </c>
      <c r="C122" s="196">
        <v>105.69177015805496</v>
      </c>
      <c r="D122" s="196">
        <v>105.69177015805498</v>
      </c>
      <c r="E122" s="196">
        <v>0</v>
      </c>
      <c r="F122" s="196">
        <f t="shared" si="5"/>
        <v>105.69177015805498</v>
      </c>
      <c r="G122" s="196"/>
      <c r="H122" s="196">
        <v>0</v>
      </c>
      <c r="I122" s="196">
        <v>0</v>
      </c>
      <c r="J122" s="196">
        <f t="shared" si="6"/>
        <v>0</v>
      </c>
      <c r="K122" s="196"/>
      <c r="L122" s="196">
        <f t="shared" si="7"/>
        <v>-1.4210854715202004E-14</v>
      </c>
      <c r="M122" s="196">
        <f t="shared" si="8"/>
        <v>-1.4210854715202004E-14</v>
      </c>
    </row>
    <row r="123" spans="1:14" s="35" customFormat="1" ht="17.649999999999999" customHeight="1">
      <c r="A123" s="227">
        <v>124</v>
      </c>
      <c r="B123" s="228" t="s">
        <v>589</v>
      </c>
      <c r="C123" s="196">
        <v>1073.2930343172677</v>
      </c>
      <c r="D123" s="196">
        <v>1073.2930343172682</v>
      </c>
      <c r="E123" s="196">
        <v>0</v>
      </c>
      <c r="F123" s="196">
        <f t="shared" si="5"/>
        <v>1073.2930343172682</v>
      </c>
      <c r="G123" s="196"/>
      <c r="H123" s="196">
        <v>0</v>
      </c>
      <c r="I123" s="196">
        <v>0</v>
      </c>
      <c r="J123" s="196">
        <f t="shared" si="6"/>
        <v>0</v>
      </c>
      <c r="K123" s="196"/>
      <c r="L123" s="196">
        <f t="shared" si="7"/>
        <v>-4.5474735088646412E-13</v>
      </c>
      <c r="M123" s="196">
        <f t="shared" si="8"/>
        <v>-4.5474735088646412E-13</v>
      </c>
    </row>
    <row r="124" spans="1:14" s="35" customFormat="1" ht="17.649999999999999" customHeight="1">
      <c r="A124" s="227">
        <v>126</v>
      </c>
      <c r="B124" s="228" t="s">
        <v>590</v>
      </c>
      <c r="C124" s="196">
        <v>1685.3589702824745</v>
      </c>
      <c r="D124" s="196">
        <v>1685.3589702824747</v>
      </c>
      <c r="E124" s="196">
        <v>0</v>
      </c>
      <c r="F124" s="196">
        <f t="shared" si="5"/>
        <v>1685.3589702824747</v>
      </c>
      <c r="G124" s="196"/>
      <c r="H124" s="196">
        <v>0</v>
      </c>
      <c r="I124" s="196">
        <v>0</v>
      </c>
      <c r="J124" s="196">
        <f t="shared" si="6"/>
        <v>0</v>
      </c>
      <c r="K124" s="196"/>
      <c r="L124" s="196">
        <f t="shared" si="7"/>
        <v>-2.2737367544323206E-13</v>
      </c>
      <c r="M124" s="196">
        <f t="shared" si="8"/>
        <v>-2.2737367544323206E-13</v>
      </c>
    </row>
    <row r="125" spans="1:14" s="35" customFormat="1" ht="17.649999999999999" customHeight="1">
      <c r="A125" s="227">
        <v>127</v>
      </c>
      <c r="B125" s="228" t="s">
        <v>591</v>
      </c>
      <c r="C125" s="196">
        <v>1421.4660207822801</v>
      </c>
      <c r="D125" s="196">
        <v>1421.4660207822808</v>
      </c>
      <c r="E125" s="196">
        <v>0</v>
      </c>
      <c r="F125" s="196">
        <f t="shared" si="5"/>
        <v>1421.4660207822808</v>
      </c>
      <c r="G125" s="196"/>
      <c r="H125" s="196">
        <v>0</v>
      </c>
      <c r="I125" s="196">
        <v>0</v>
      </c>
      <c r="J125" s="196">
        <f t="shared" si="6"/>
        <v>0</v>
      </c>
      <c r="K125" s="196"/>
      <c r="L125" s="196">
        <f t="shared" si="7"/>
        <v>-6.8212102632969618E-13</v>
      </c>
      <c r="M125" s="196">
        <f t="shared" si="8"/>
        <v>-6.8212102632969618E-13</v>
      </c>
    </row>
    <row r="126" spans="1:14" s="35" customFormat="1" ht="17.649999999999999" customHeight="1">
      <c r="A126" s="227">
        <v>128</v>
      </c>
      <c r="B126" s="228" t="s">
        <v>592</v>
      </c>
      <c r="C126" s="196">
        <v>1325.6149766334222</v>
      </c>
      <c r="D126" s="196">
        <v>1325.6149766334224</v>
      </c>
      <c r="E126" s="196">
        <v>0</v>
      </c>
      <c r="F126" s="196">
        <f t="shared" si="5"/>
        <v>1325.6149766334224</v>
      </c>
      <c r="G126" s="196"/>
      <c r="H126" s="196">
        <v>0</v>
      </c>
      <c r="I126" s="196">
        <v>0</v>
      </c>
      <c r="J126" s="196">
        <f t="shared" si="6"/>
        <v>0</v>
      </c>
      <c r="K126" s="196"/>
      <c r="L126" s="196">
        <f t="shared" si="7"/>
        <v>-2.2737367544323206E-13</v>
      </c>
      <c r="M126" s="196">
        <f t="shared" si="8"/>
        <v>-2.2737367544323206E-13</v>
      </c>
    </row>
    <row r="127" spans="1:14" s="35" customFormat="1" ht="17.649999999999999" customHeight="1">
      <c r="A127" s="227">
        <v>130</v>
      </c>
      <c r="B127" s="228" t="s">
        <v>593</v>
      </c>
      <c r="C127" s="196">
        <v>1830.1759189105273</v>
      </c>
      <c r="D127" s="196">
        <v>1775.6766958763565</v>
      </c>
      <c r="E127" s="196">
        <v>1.9426770042840866</v>
      </c>
      <c r="F127" s="196">
        <f t="shared" si="5"/>
        <v>1777.6193728806406</v>
      </c>
      <c r="G127" s="196"/>
      <c r="H127" s="196">
        <v>0</v>
      </c>
      <c r="I127" s="196">
        <v>2.8756009529418649</v>
      </c>
      <c r="J127" s="196">
        <f t="shared" si="6"/>
        <v>2.8756009529418649</v>
      </c>
      <c r="K127" s="196"/>
      <c r="L127" s="196">
        <f t="shared" si="7"/>
        <v>49.680945076944838</v>
      </c>
      <c r="M127" s="196">
        <f t="shared" si="8"/>
        <v>52.556546029886704</v>
      </c>
    </row>
    <row r="128" spans="1:14" s="35" customFormat="1" ht="17.649999999999999" customHeight="1">
      <c r="A128" s="227">
        <v>132</v>
      </c>
      <c r="B128" s="228" t="s">
        <v>594</v>
      </c>
      <c r="C128" s="196">
        <v>2177.7596816</v>
      </c>
      <c r="D128" s="196">
        <v>1814.7997348206964</v>
      </c>
      <c r="E128" s="196">
        <v>145.18397878565574</v>
      </c>
      <c r="F128" s="196">
        <f t="shared" si="5"/>
        <v>1959.983713606352</v>
      </c>
      <c r="G128" s="196"/>
      <c r="H128" s="196">
        <v>0</v>
      </c>
      <c r="I128" s="196">
        <v>145.18397878565574</v>
      </c>
      <c r="J128" s="196">
        <f t="shared" si="6"/>
        <v>145.18397878565574</v>
      </c>
      <c r="K128" s="196"/>
      <c r="L128" s="196">
        <f t="shared" si="7"/>
        <v>72.59198920799227</v>
      </c>
      <c r="M128" s="196">
        <f t="shared" si="8"/>
        <v>217.77596799364801</v>
      </c>
    </row>
    <row r="129" spans="1:14" s="35" customFormat="1" ht="17.649999999999999" customHeight="1">
      <c r="A129" s="227">
        <v>136</v>
      </c>
      <c r="B129" s="228" t="s">
        <v>595</v>
      </c>
      <c r="C129" s="196">
        <v>135.68531983711281</v>
      </c>
      <c r="D129" s="196">
        <v>135.68531983711284</v>
      </c>
      <c r="E129" s="196">
        <v>0</v>
      </c>
      <c r="F129" s="196">
        <f t="shared" si="5"/>
        <v>135.68531983711284</v>
      </c>
      <c r="G129" s="196"/>
      <c r="H129" s="196">
        <v>0</v>
      </c>
      <c r="I129" s="196">
        <v>0</v>
      </c>
      <c r="J129" s="196">
        <f t="shared" si="6"/>
        <v>0</v>
      </c>
      <c r="K129" s="196"/>
      <c r="L129" s="196">
        <f t="shared" si="7"/>
        <v>-2.8421709430404007E-14</v>
      </c>
      <c r="M129" s="196">
        <f t="shared" si="8"/>
        <v>-2.8421709430404007E-14</v>
      </c>
    </row>
    <row r="130" spans="1:14" s="35" customFormat="1" ht="17.649999999999999" customHeight="1">
      <c r="A130" s="227">
        <v>138</v>
      </c>
      <c r="B130" s="228" t="s">
        <v>596</v>
      </c>
      <c r="C130" s="196">
        <v>178.6934696027995</v>
      </c>
      <c r="D130" s="196">
        <v>178.69346960279958</v>
      </c>
      <c r="E130" s="196">
        <v>0</v>
      </c>
      <c r="F130" s="196">
        <f t="shared" si="5"/>
        <v>178.69346960279958</v>
      </c>
      <c r="G130" s="196"/>
      <c r="H130" s="196">
        <v>0</v>
      </c>
      <c r="I130" s="196">
        <v>0</v>
      </c>
      <c r="J130" s="196">
        <f t="shared" si="6"/>
        <v>0</v>
      </c>
      <c r="K130" s="196"/>
      <c r="L130" s="196">
        <f t="shared" si="7"/>
        <v>-8.5265128291212022E-14</v>
      </c>
      <c r="M130" s="196">
        <f t="shared" si="8"/>
        <v>-8.5265128291212022E-14</v>
      </c>
    </row>
    <row r="131" spans="1:14" s="25" customFormat="1" ht="17.649999999999999" customHeight="1">
      <c r="A131" s="227">
        <v>139</v>
      </c>
      <c r="B131" s="228" t="s">
        <v>597</v>
      </c>
      <c r="C131" s="196">
        <v>238.81046420144568</v>
      </c>
      <c r="D131" s="196">
        <v>238.81046420144565</v>
      </c>
      <c r="E131" s="196">
        <v>0</v>
      </c>
      <c r="F131" s="196">
        <f t="shared" si="5"/>
        <v>238.81046420144565</v>
      </c>
      <c r="G131" s="196"/>
      <c r="H131" s="196">
        <v>0</v>
      </c>
      <c r="I131" s="196">
        <v>0</v>
      </c>
      <c r="J131" s="196">
        <f t="shared" si="6"/>
        <v>0</v>
      </c>
      <c r="K131" s="196"/>
      <c r="L131" s="196">
        <f t="shared" si="7"/>
        <v>2.8421709430404007E-14</v>
      </c>
      <c r="M131" s="196">
        <f t="shared" si="8"/>
        <v>2.8421709430404007E-14</v>
      </c>
      <c r="N131" s="35"/>
    </row>
    <row r="132" spans="1:14" s="35" customFormat="1" ht="17.649999999999999" customHeight="1">
      <c r="A132" s="227">
        <v>140</v>
      </c>
      <c r="B132" s="230" t="s">
        <v>598</v>
      </c>
      <c r="C132" s="196">
        <v>260.87092533430001</v>
      </c>
      <c r="D132" s="196">
        <v>184.45854492714966</v>
      </c>
      <c r="E132" s="196">
        <v>14.908032880951797</v>
      </c>
      <c r="F132" s="196">
        <f t="shared" si="5"/>
        <v>199.36657780810145</v>
      </c>
      <c r="G132" s="196"/>
      <c r="H132" s="196">
        <v>0</v>
      </c>
      <c r="I132" s="196">
        <v>14.947032581272744</v>
      </c>
      <c r="J132" s="196">
        <f t="shared" si="6"/>
        <v>14.947032581272744</v>
      </c>
      <c r="K132" s="196"/>
      <c r="L132" s="196">
        <f t="shared" si="7"/>
        <v>46.557314944925814</v>
      </c>
      <c r="M132" s="196">
        <f t="shared" si="8"/>
        <v>61.504347526198558</v>
      </c>
    </row>
    <row r="133" spans="1:14" s="35" customFormat="1" ht="17.649999999999999" customHeight="1">
      <c r="A133" s="227">
        <v>141</v>
      </c>
      <c r="B133" s="228" t="s">
        <v>599</v>
      </c>
      <c r="C133" s="196">
        <v>231.89526822444165</v>
      </c>
      <c r="D133" s="196">
        <v>231.89526822444165</v>
      </c>
      <c r="E133" s="196">
        <v>0</v>
      </c>
      <c r="F133" s="196">
        <f t="shared" si="5"/>
        <v>231.89526822444165</v>
      </c>
      <c r="G133" s="196"/>
      <c r="H133" s="196">
        <v>0</v>
      </c>
      <c r="I133" s="196">
        <v>0</v>
      </c>
      <c r="J133" s="196">
        <f t="shared" si="6"/>
        <v>0</v>
      </c>
      <c r="K133" s="196"/>
      <c r="L133" s="196">
        <f t="shared" si="7"/>
        <v>0</v>
      </c>
      <c r="M133" s="196">
        <f t="shared" si="8"/>
        <v>0</v>
      </c>
    </row>
    <row r="134" spans="1:14" s="35" customFormat="1" ht="17.649999999999999" customHeight="1">
      <c r="A134" s="227">
        <v>142</v>
      </c>
      <c r="B134" s="228" t="s">
        <v>600</v>
      </c>
      <c r="C134" s="196">
        <v>831.53635864037756</v>
      </c>
      <c r="D134" s="196">
        <v>831.5363586403779</v>
      </c>
      <c r="E134" s="196">
        <v>0</v>
      </c>
      <c r="F134" s="196">
        <f t="shared" si="5"/>
        <v>831.5363586403779</v>
      </c>
      <c r="G134" s="196"/>
      <c r="H134" s="196">
        <v>0</v>
      </c>
      <c r="I134" s="196">
        <v>0</v>
      </c>
      <c r="J134" s="196">
        <f t="shared" si="6"/>
        <v>0</v>
      </c>
      <c r="K134" s="196"/>
      <c r="L134" s="196">
        <f t="shared" si="7"/>
        <v>-3.4106051316484809E-13</v>
      </c>
      <c r="M134" s="196">
        <f t="shared" si="8"/>
        <v>-3.4106051316484809E-13</v>
      </c>
    </row>
    <row r="135" spans="1:14" s="35" customFormat="1" ht="17.649999999999999" customHeight="1">
      <c r="A135" s="227">
        <v>143</v>
      </c>
      <c r="B135" s="228" t="s">
        <v>601</v>
      </c>
      <c r="C135" s="196">
        <v>1606.6387954357976</v>
      </c>
      <c r="D135" s="196">
        <v>1606.6387954357983</v>
      </c>
      <c r="E135" s="196">
        <v>0</v>
      </c>
      <c r="F135" s="196">
        <f t="shared" si="5"/>
        <v>1606.6387954357983</v>
      </c>
      <c r="G135" s="196"/>
      <c r="H135" s="196">
        <v>0</v>
      </c>
      <c r="I135" s="196">
        <v>0</v>
      </c>
      <c r="J135" s="196">
        <f t="shared" si="6"/>
        <v>0</v>
      </c>
      <c r="K135" s="196"/>
      <c r="L135" s="196">
        <f t="shared" si="7"/>
        <v>-6.8212102632969618E-13</v>
      </c>
      <c r="M135" s="196">
        <f t="shared" si="8"/>
        <v>-6.8212102632969618E-13</v>
      </c>
    </row>
    <row r="136" spans="1:14" s="25" customFormat="1" ht="17.649999999999999" customHeight="1">
      <c r="A136" s="227">
        <v>144</v>
      </c>
      <c r="B136" s="228" t="s">
        <v>602</v>
      </c>
      <c r="C136" s="196">
        <v>1103.3203949017532</v>
      </c>
      <c r="D136" s="196">
        <v>1103.3203949017534</v>
      </c>
      <c r="E136" s="196">
        <v>0</v>
      </c>
      <c r="F136" s="196">
        <f t="shared" si="5"/>
        <v>1103.3203949017534</v>
      </c>
      <c r="G136" s="196"/>
      <c r="H136" s="196">
        <v>0</v>
      </c>
      <c r="I136" s="196">
        <v>0</v>
      </c>
      <c r="J136" s="196">
        <f t="shared" si="6"/>
        <v>0</v>
      </c>
      <c r="K136" s="196"/>
      <c r="L136" s="196">
        <f t="shared" si="7"/>
        <v>-2.2737367544323206E-13</v>
      </c>
      <c r="M136" s="196">
        <f t="shared" si="8"/>
        <v>-2.2737367544323206E-13</v>
      </c>
      <c r="N136" s="35"/>
    </row>
    <row r="137" spans="1:14" s="25" customFormat="1" ht="17.649999999999999" customHeight="1">
      <c r="A137" s="227">
        <v>146</v>
      </c>
      <c r="B137" s="228" t="s">
        <v>603</v>
      </c>
      <c r="C137" s="196">
        <v>24935.874953325598</v>
      </c>
      <c r="D137" s="196">
        <v>7350.5814654118649</v>
      </c>
      <c r="E137" s="196">
        <v>1058.1825580251846</v>
      </c>
      <c r="F137" s="196">
        <f t="shared" si="5"/>
        <v>8408.7640234370501</v>
      </c>
      <c r="G137" s="196"/>
      <c r="H137" s="196">
        <v>0</v>
      </c>
      <c r="I137" s="196">
        <v>1064.4933800554211</v>
      </c>
      <c r="J137" s="196">
        <f t="shared" si="6"/>
        <v>1064.4933800554211</v>
      </c>
      <c r="K137" s="196"/>
      <c r="L137" s="196">
        <f t="shared" si="7"/>
        <v>15462.617549833129</v>
      </c>
      <c r="M137" s="196">
        <f t="shared" si="8"/>
        <v>16527.110929888549</v>
      </c>
      <c r="N137" s="35"/>
    </row>
    <row r="138" spans="1:14" s="35" customFormat="1" ht="17.649999999999999" customHeight="1">
      <c r="A138" s="227">
        <v>147</v>
      </c>
      <c r="B138" s="228" t="s">
        <v>604</v>
      </c>
      <c r="C138" s="196">
        <v>3477.0584098305681</v>
      </c>
      <c r="D138" s="196">
        <v>3477.0584098305671</v>
      </c>
      <c r="E138" s="196">
        <v>0</v>
      </c>
      <c r="F138" s="196">
        <f t="shared" si="5"/>
        <v>3477.0584098305671</v>
      </c>
      <c r="G138" s="196"/>
      <c r="H138" s="196">
        <v>0</v>
      </c>
      <c r="I138" s="196">
        <v>0</v>
      </c>
      <c r="J138" s="196">
        <f t="shared" si="6"/>
        <v>0</v>
      </c>
      <c r="K138" s="196"/>
      <c r="L138" s="196">
        <f t="shared" si="7"/>
        <v>9.0949470177292824E-13</v>
      </c>
      <c r="M138" s="196">
        <f t="shared" si="8"/>
        <v>9.0949470177292824E-13</v>
      </c>
    </row>
    <row r="139" spans="1:14" s="25" customFormat="1" ht="17.649999999999999" customHeight="1">
      <c r="A139" s="227">
        <v>148</v>
      </c>
      <c r="B139" s="228" t="s">
        <v>605</v>
      </c>
      <c r="C139" s="196">
        <v>551.04776093554756</v>
      </c>
      <c r="D139" s="196">
        <v>551.04776093554756</v>
      </c>
      <c r="E139" s="196">
        <v>0</v>
      </c>
      <c r="F139" s="196">
        <f t="shared" si="5"/>
        <v>551.04776093554756</v>
      </c>
      <c r="G139" s="196"/>
      <c r="H139" s="196">
        <v>0</v>
      </c>
      <c r="I139" s="196">
        <v>0</v>
      </c>
      <c r="J139" s="196">
        <f t="shared" si="6"/>
        <v>0</v>
      </c>
      <c r="K139" s="196"/>
      <c r="L139" s="196">
        <f t="shared" si="7"/>
        <v>0</v>
      </c>
      <c r="M139" s="196">
        <f t="shared" si="8"/>
        <v>0</v>
      </c>
      <c r="N139" s="35"/>
    </row>
    <row r="140" spans="1:14" s="35" customFormat="1" ht="17.649999999999999" customHeight="1">
      <c r="A140" s="227">
        <v>149</v>
      </c>
      <c r="B140" s="228" t="s">
        <v>606</v>
      </c>
      <c r="C140" s="196">
        <v>893.14854445290257</v>
      </c>
      <c r="D140" s="196">
        <v>893.14854445290257</v>
      </c>
      <c r="E140" s="196">
        <v>0</v>
      </c>
      <c r="F140" s="196">
        <f t="shared" si="5"/>
        <v>893.14854445290257</v>
      </c>
      <c r="G140" s="196"/>
      <c r="H140" s="196">
        <v>0</v>
      </c>
      <c r="I140" s="196">
        <v>0</v>
      </c>
      <c r="J140" s="196">
        <f t="shared" si="6"/>
        <v>0</v>
      </c>
      <c r="K140" s="196"/>
      <c r="L140" s="196">
        <f t="shared" si="7"/>
        <v>0</v>
      </c>
      <c r="M140" s="196">
        <f t="shared" si="8"/>
        <v>0</v>
      </c>
    </row>
    <row r="141" spans="1:14" s="35" customFormat="1" ht="17.649999999999999" customHeight="1">
      <c r="A141" s="227">
        <v>150</v>
      </c>
      <c r="B141" s="228" t="s">
        <v>607</v>
      </c>
      <c r="C141" s="196">
        <v>945.71475897239895</v>
      </c>
      <c r="D141" s="196">
        <v>940.8828401773394</v>
      </c>
      <c r="E141" s="196">
        <v>0.17223837554973262</v>
      </c>
      <c r="F141" s="196">
        <f t="shared" si="5"/>
        <v>941.05507855288909</v>
      </c>
      <c r="G141" s="196"/>
      <c r="H141" s="196">
        <v>0</v>
      </c>
      <c r="I141" s="196">
        <v>0.25495173679241601</v>
      </c>
      <c r="J141" s="196">
        <f t="shared" si="6"/>
        <v>0.25495173679241601</v>
      </c>
      <c r="K141" s="196"/>
      <c r="L141" s="196">
        <f t="shared" si="7"/>
        <v>4.4047286827174528</v>
      </c>
      <c r="M141" s="196">
        <f t="shared" si="8"/>
        <v>4.6596804195098684</v>
      </c>
    </row>
    <row r="142" spans="1:14" s="35" customFormat="1" ht="17.649999999999999" customHeight="1">
      <c r="A142" s="227">
        <v>151</v>
      </c>
      <c r="B142" s="228" t="s">
        <v>608</v>
      </c>
      <c r="C142" s="196">
        <v>309.31059430096565</v>
      </c>
      <c r="D142" s="196">
        <v>238.81567866022931</v>
      </c>
      <c r="E142" s="196">
        <v>30.931059442186079</v>
      </c>
      <c r="F142" s="196">
        <f t="shared" si="5"/>
        <v>269.74673810241541</v>
      </c>
      <c r="G142" s="196"/>
      <c r="H142" s="196">
        <v>0</v>
      </c>
      <c r="I142" s="196">
        <v>27.514693094723192</v>
      </c>
      <c r="J142" s="196">
        <f t="shared" si="6"/>
        <v>27.514693094723192</v>
      </c>
      <c r="K142" s="196"/>
      <c r="L142" s="196">
        <f t="shared" si="7"/>
        <v>12.049163103827048</v>
      </c>
      <c r="M142" s="196">
        <f t="shared" si="8"/>
        <v>39.563856198550241</v>
      </c>
    </row>
    <row r="143" spans="1:14" s="35" customFormat="1" ht="17.649999999999999" customHeight="1">
      <c r="A143" s="227">
        <v>152</v>
      </c>
      <c r="B143" s="228" t="s">
        <v>609</v>
      </c>
      <c r="C143" s="196">
        <v>1210.7055513043961</v>
      </c>
      <c r="D143" s="196">
        <v>1080.3237392405047</v>
      </c>
      <c r="E143" s="196">
        <v>22.793575065319978</v>
      </c>
      <c r="F143" s="196">
        <f t="shared" si="5"/>
        <v>1103.1173143058247</v>
      </c>
      <c r="G143" s="196"/>
      <c r="H143" s="196">
        <v>0</v>
      </c>
      <c r="I143" s="196">
        <v>23.135490227315998</v>
      </c>
      <c r="J143" s="196">
        <f t="shared" si="6"/>
        <v>23.135490227315998</v>
      </c>
      <c r="K143" s="196"/>
      <c r="L143" s="196">
        <f t="shared" si="7"/>
        <v>84.452746771255349</v>
      </c>
      <c r="M143" s="196">
        <f t="shared" si="8"/>
        <v>107.58823699857135</v>
      </c>
    </row>
    <row r="144" spans="1:14" s="35" customFormat="1" ht="17.649999999999999" customHeight="1">
      <c r="A144" s="227">
        <v>156</v>
      </c>
      <c r="B144" s="228" t="s">
        <v>610</v>
      </c>
      <c r="C144" s="196">
        <v>337.11361672779725</v>
      </c>
      <c r="D144" s="196">
        <v>329.05794679297389</v>
      </c>
      <c r="E144" s="196">
        <v>4.1848580644434783</v>
      </c>
      <c r="F144" s="196">
        <f t="shared" ref="F144:F207" si="9">+D144+E144</f>
        <v>333.24280485741735</v>
      </c>
      <c r="G144" s="196"/>
      <c r="H144" s="196">
        <v>0</v>
      </c>
      <c r="I144" s="196">
        <v>0.21178920543435836</v>
      </c>
      <c r="J144" s="196">
        <f t="shared" ref="J144:J207" si="10">+H144+I144</f>
        <v>0.21178920543435836</v>
      </c>
      <c r="K144" s="196"/>
      <c r="L144" s="196">
        <f t="shared" ref="L144:L207" si="11">SUM(C144-F144-J144)</f>
        <v>3.6590226649455375</v>
      </c>
      <c r="M144" s="196">
        <f t="shared" ref="M144:M207" si="12">J144+L144</f>
        <v>3.8708118703798959</v>
      </c>
    </row>
    <row r="145" spans="1:14" s="35" customFormat="1" ht="17.649999999999999" customHeight="1">
      <c r="A145" s="227">
        <v>157</v>
      </c>
      <c r="B145" s="228" t="s">
        <v>611</v>
      </c>
      <c r="C145" s="196">
        <v>3035.4805551135496</v>
      </c>
      <c r="D145" s="196">
        <v>2961.6026346533131</v>
      </c>
      <c r="E145" s="196">
        <v>2.6334491566378659</v>
      </c>
      <c r="F145" s="196">
        <f t="shared" si="9"/>
        <v>2964.2360838099507</v>
      </c>
      <c r="G145" s="196"/>
      <c r="H145" s="196">
        <v>0</v>
      </c>
      <c r="I145" s="196">
        <v>3.8980999274244574</v>
      </c>
      <c r="J145" s="196">
        <f t="shared" si="10"/>
        <v>3.8980999274244574</v>
      </c>
      <c r="K145" s="196"/>
      <c r="L145" s="196">
        <f t="shared" si="11"/>
        <v>67.346371376174403</v>
      </c>
      <c r="M145" s="196">
        <f t="shared" si="12"/>
        <v>71.244471303598857</v>
      </c>
    </row>
    <row r="146" spans="1:14" s="25" customFormat="1" ht="17.649999999999999" customHeight="1">
      <c r="A146" s="227">
        <v>158</v>
      </c>
      <c r="B146" s="228" t="s">
        <v>612</v>
      </c>
      <c r="C146" s="196">
        <v>263.02361134283598</v>
      </c>
      <c r="D146" s="196">
        <v>263.02361134283592</v>
      </c>
      <c r="E146" s="196">
        <v>0</v>
      </c>
      <c r="F146" s="196">
        <f t="shared" si="9"/>
        <v>263.02361134283592</v>
      </c>
      <c r="G146" s="196"/>
      <c r="H146" s="196">
        <v>0</v>
      </c>
      <c r="I146" s="196">
        <v>0</v>
      </c>
      <c r="J146" s="196">
        <f t="shared" si="10"/>
        <v>0</v>
      </c>
      <c r="K146" s="196"/>
      <c r="L146" s="196">
        <f t="shared" si="11"/>
        <v>5.6843418860808015E-14</v>
      </c>
      <c r="M146" s="196">
        <f t="shared" si="12"/>
        <v>5.6843418860808015E-14</v>
      </c>
      <c r="N146" s="35"/>
    </row>
    <row r="147" spans="1:14" s="35" customFormat="1" ht="17.649999999999999" customHeight="1">
      <c r="A147" s="227">
        <v>159</v>
      </c>
      <c r="B147" s="228" t="s">
        <v>613</v>
      </c>
      <c r="C147" s="196">
        <v>89.694355741385579</v>
      </c>
      <c r="D147" s="196">
        <v>89.694355741385579</v>
      </c>
      <c r="E147" s="196">
        <v>0</v>
      </c>
      <c r="F147" s="196">
        <f t="shared" si="9"/>
        <v>89.694355741385579</v>
      </c>
      <c r="G147" s="196"/>
      <c r="H147" s="196">
        <v>0</v>
      </c>
      <c r="I147" s="196">
        <v>0</v>
      </c>
      <c r="J147" s="196">
        <f t="shared" si="10"/>
        <v>0</v>
      </c>
      <c r="K147" s="196"/>
      <c r="L147" s="196">
        <f t="shared" si="11"/>
        <v>0</v>
      </c>
      <c r="M147" s="196">
        <f t="shared" si="12"/>
        <v>0</v>
      </c>
    </row>
    <row r="148" spans="1:14" s="35" customFormat="1" ht="17.649999999999999" customHeight="1">
      <c r="A148" s="227">
        <v>160</v>
      </c>
      <c r="B148" s="228" t="s">
        <v>614</v>
      </c>
      <c r="C148" s="196">
        <v>21.644339721652219</v>
      </c>
      <c r="D148" s="196">
        <v>21.644339721652219</v>
      </c>
      <c r="E148" s="196">
        <v>0</v>
      </c>
      <c r="F148" s="196">
        <f t="shared" si="9"/>
        <v>21.644339721652219</v>
      </c>
      <c r="G148" s="196"/>
      <c r="H148" s="196">
        <v>0</v>
      </c>
      <c r="I148" s="196">
        <v>0</v>
      </c>
      <c r="J148" s="196">
        <f t="shared" si="10"/>
        <v>0</v>
      </c>
      <c r="K148" s="196"/>
      <c r="L148" s="196">
        <f t="shared" si="11"/>
        <v>0</v>
      </c>
      <c r="M148" s="196">
        <f t="shared" si="12"/>
        <v>0</v>
      </c>
    </row>
    <row r="149" spans="1:14" s="35" customFormat="1" ht="17.649999999999999" customHeight="1">
      <c r="A149" s="227">
        <v>161</v>
      </c>
      <c r="B149" s="228" t="s">
        <v>615</v>
      </c>
      <c r="C149" s="196">
        <v>84.283257499999976</v>
      </c>
      <c r="D149" s="196">
        <v>84.283257499999991</v>
      </c>
      <c r="E149" s="196">
        <v>0</v>
      </c>
      <c r="F149" s="196">
        <f t="shared" si="9"/>
        <v>84.283257499999991</v>
      </c>
      <c r="G149" s="196"/>
      <c r="H149" s="196">
        <v>0</v>
      </c>
      <c r="I149" s="196">
        <v>0</v>
      </c>
      <c r="J149" s="196">
        <f t="shared" si="10"/>
        <v>0</v>
      </c>
      <c r="K149" s="196"/>
      <c r="L149" s="196">
        <f t="shared" si="11"/>
        <v>-1.4210854715202004E-14</v>
      </c>
      <c r="M149" s="196">
        <f t="shared" si="12"/>
        <v>-1.4210854715202004E-14</v>
      </c>
    </row>
    <row r="150" spans="1:14" s="35" customFormat="1" ht="17.649999999999999" customHeight="1">
      <c r="A150" s="227">
        <v>162</v>
      </c>
      <c r="B150" s="228" t="s">
        <v>616</v>
      </c>
      <c r="C150" s="196">
        <v>37.802786499999996</v>
      </c>
      <c r="D150" s="196">
        <v>37.802786499999996</v>
      </c>
      <c r="E150" s="196">
        <v>0</v>
      </c>
      <c r="F150" s="196">
        <f t="shared" si="9"/>
        <v>37.802786499999996</v>
      </c>
      <c r="G150" s="196"/>
      <c r="H150" s="196">
        <v>0</v>
      </c>
      <c r="I150" s="196">
        <v>0</v>
      </c>
      <c r="J150" s="196">
        <f t="shared" si="10"/>
        <v>0</v>
      </c>
      <c r="K150" s="196"/>
      <c r="L150" s="196">
        <f t="shared" si="11"/>
        <v>0</v>
      </c>
      <c r="M150" s="196">
        <f t="shared" si="12"/>
        <v>0</v>
      </c>
    </row>
    <row r="151" spans="1:14" s="35" customFormat="1" ht="17.649999999999999" customHeight="1">
      <c r="A151" s="227">
        <v>163</v>
      </c>
      <c r="B151" s="228" t="s">
        <v>617</v>
      </c>
      <c r="C151" s="196">
        <v>312.05918558510666</v>
      </c>
      <c r="D151" s="196">
        <v>312.05918558510666</v>
      </c>
      <c r="E151" s="196">
        <v>0</v>
      </c>
      <c r="F151" s="196">
        <f t="shared" si="9"/>
        <v>312.05918558510666</v>
      </c>
      <c r="G151" s="196"/>
      <c r="H151" s="196">
        <v>0</v>
      </c>
      <c r="I151" s="196">
        <v>0</v>
      </c>
      <c r="J151" s="196">
        <f t="shared" si="10"/>
        <v>0</v>
      </c>
      <c r="K151" s="196"/>
      <c r="L151" s="196">
        <f t="shared" si="11"/>
        <v>0</v>
      </c>
      <c r="M151" s="196">
        <f t="shared" si="12"/>
        <v>0</v>
      </c>
    </row>
    <row r="152" spans="1:14" s="35" customFormat="1" ht="17.649999999999999" customHeight="1">
      <c r="A152" s="227">
        <v>164</v>
      </c>
      <c r="B152" s="228" t="s">
        <v>618</v>
      </c>
      <c r="C152" s="196">
        <v>778.8072925024702</v>
      </c>
      <c r="D152" s="196">
        <v>686.66371315587605</v>
      </c>
      <c r="E152" s="196">
        <v>54.971469523856747</v>
      </c>
      <c r="F152" s="196">
        <f t="shared" si="9"/>
        <v>741.63518267973279</v>
      </c>
      <c r="G152" s="196"/>
      <c r="H152" s="196">
        <v>0</v>
      </c>
      <c r="I152" s="196">
        <v>24.781406476255562</v>
      </c>
      <c r="J152" s="196">
        <f t="shared" si="10"/>
        <v>24.781406476255562</v>
      </c>
      <c r="K152" s="196"/>
      <c r="L152" s="196">
        <f t="shared" si="11"/>
        <v>12.39070334648185</v>
      </c>
      <c r="M152" s="196">
        <f t="shared" si="12"/>
        <v>37.172109822737411</v>
      </c>
    </row>
    <row r="153" spans="1:14" s="35" customFormat="1" ht="17.649999999999999" customHeight="1">
      <c r="A153" s="227">
        <v>165</v>
      </c>
      <c r="B153" s="228" t="s">
        <v>619</v>
      </c>
      <c r="C153" s="196">
        <v>116.28787568148681</v>
      </c>
      <c r="D153" s="196">
        <v>116.28787568148684</v>
      </c>
      <c r="E153" s="196">
        <v>0</v>
      </c>
      <c r="F153" s="196">
        <f t="shared" si="9"/>
        <v>116.28787568148684</v>
      </c>
      <c r="G153" s="196"/>
      <c r="H153" s="196">
        <v>0</v>
      </c>
      <c r="I153" s="196">
        <v>0</v>
      </c>
      <c r="J153" s="196">
        <f t="shared" si="10"/>
        <v>0</v>
      </c>
      <c r="K153" s="196"/>
      <c r="L153" s="196">
        <f t="shared" si="11"/>
        <v>-2.8421709430404007E-14</v>
      </c>
      <c r="M153" s="196">
        <f t="shared" si="12"/>
        <v>-2.8421709430404007E-14</v>
      </c>
    </row>
    <row r="154" spans="1:14" s="35" customFormat="1" ht="17.649999999999999" customHeight="1">
      <c r="A154" s="227">
        <v>166</v>
      </c>
      <c r="B154" s="228" t="s">
        <v>620</v>
      </c>
      <c r="C154" s="196">
        <v>1210.1746551317879</v>
      </c>
      <c r="D154" s="196">
        <v>1188.8085312913877</v>
      </c>
      <c r="E154" s="196">
        <v>0.76161593369869829</v>
      </c>
      <c r="F154" s="196">
        <f t="shared" si="9"/>
        <v>1189.5701472250864</v>
      </c>
      <c r="G154" s="196"/>
      <c r="H154" s="196">
        <v>0</v>
      </c>
      <c r="I154" s="196">
        <v>1.1273636783619447</v>
      </c>
      <c r="J154" s="196">
        <f t="shared" si="10"/>
        <v>1.1273636783619447</v>
      </c>
      <c r="K154" s="196"/>
      <c r="L154" s="196">
        <f t="shared" si="11"/>
        <v>19.477144228339483</v>
      </c>
      <c r="M154" s="196">
        <f t="shared" si="12"/>
        <v>20.604507906701429</v>
      </c>
    </row>
    <row r="155" spans="1:14" s="35" customFormat="1" ht="17.649999999999999" customHeight="1">
      <c r="A155" s="227">
        <v>167</v>
      </c>
      <c r="B155" s="220" t="s">
        <v>621</v>
      </c>
      <c r="C155" s="196">
        <v>2875.605005256497</v>
      </c>
      <c r="D155" s="196">
        <v>1917.0700037769386</v>
      </c>
      <c r="E155" s="196">
        <v>191.70700037769419</v>
      </c>
      <c r="F155" s="196">
        <f t="shared" si="9"/>
        <v>2108.7770041546328</v>
      </c>
      <c r="G155" s="196"/>
      <c r="H155" s="196">
        <v>0</v>
      </c>
      <c r="I155" s="196">
        <v>191.70700037769419</v>
      </c>
      <c r="J155" s="196">
        <f t="shared" si="10"/>
        <v>191.70700037769419</v>
      </c>
      <c r="K155" s="196"/>
      <c r="L155" s="196">
        <f t="shared" si="11"/>
        <v>575.12100072417002</v>
      </c>
      <c r="M155" s="196">
        <f t="shared" si="12"/>
        <v>766.82800110186417</v>
      </c>
    </row>
    <row r="156" spans="1:14" s="35" customFormat="1" ht="17.649999999999999" customHeight="1">
      <c r="A156" s="227">
        <v>168</v>
      </c>
      <c r="B156" s="228" t="s">
        <v>622</v>
      </c>
      <c r="C156" s="196">
        <v>653.56424614809555</v>
      </c>
      <c r="D156" s="196">
        <v>653.56424614809589</v>
      </c>
      <c r="E156" s="196">
        <v>0</v>
      </c>
      <c r="F156" s="196">
        <f t="shared" si="9"/>
        <v>653.56424614809589</v>
      </c>
      <c r="G156" s="196"/>
      <c r="H156" s="196">
        <v>0</v>
      </c>
      <c r="I156" s="196">
        <v>0</v>
      </c>
      <c r="J156" s="196">
        <f t="shared" si="10"/>
        <v>0</v>
      </c>
      <c r="K156" s="196"/>
      <c r="L156" s="196">
        <f t="shared" si="11"/>
        <v>-3.4106051316484809E-13</v>
      </c>
      <c r="M156" s="196">
        <f t="shared" si="12"/>
        <v>-3.4106051316484809E-13</v>
      </c>
    </row>
    <row r="157" spans="1:14" s="25" customFormat="1" ht="17.649999999999999" customHeight="1">
      <c r="A157" s="227">
        <v>170</v>
      </c>
      <c r="B157" s="228" t="s">
        <v>623</v>
      </c>
      <c r="C157" s="196">
        <v>1593.3086809327485</v>
      </c>
      <c r="D157" s="196">
        <v>1197.2004426384551</v>
      </c>
      <c r="E157" s="196">
        <v>42.081217725440624</v>
      </c>
      <c r="F157" s="196">
        <f t="shared" si="9"/>
        <v>1239.2816603638958</v>
      </c>
      <c r="G157" s="196"/>
      <c r="H157" s="196">
        <v>0</v>
      </c>
      <c r="I157" s="196">
        <v>47.548151529759132</v>
      </c>
      <c r="J157" s="196">
        <f t="shared" si="10"/>
        <v>47.548151529759132</v>
      </c>
      <c r="K157" s="196"/>
      <c r="L157" s="196">
        <f t="shared" si="11"/>
        <v>306.47886903909364</v>
      </c>
      <c r="M157" s="196">
        <f t="shared" si="12"/>
        <v>354.02702056885278</v>
      </c>
      <c r="N157" s="35"/>
    </row>
    <row r="158" spans="1:14" s="35" customFormat="1" ht="17.649999999999999" customHeight="1">
      <c r="A158" s="227">
        <v>176</v>
      </c>
      <c r="B158" s="228" t="s">
        <v>624</v>
      </c>
      <c r="C158" s="196">
        <v>717.87573695885828</v>
      </c>
      <c r="D158" s="196">
        <v>530.32877897589037</v>
      </c>
      <c r="E158" s="196">
        <v>75.018783229746489</v>
      </c>
      <c r="F158" s="196">
        <f t="shared" si="9"/>
        <v>605.3475622056369</v>
      </c>
      <c r="G158" s="196"/>
      <c r="H158" s="196">
        <v>0</v>
      </c>
      <c r="I158" s="196">
        <v>75.018783229746489</v>
      </c>
      <c r="J158" s="196">
        <f t="shared" si="10"/>
        <v>75.018783229746489</v>
      </c>
      <c r="K158" s="196"/>
      <c r="L158" s="196">
        <f t="shared" si="11"/>
        <v>37.509391523474889</v>
      </c>
      <c r="M158" s="196">
        <f t="shared" si="12"/>
        <v>112.52817475322138</v>
      </c>
    </row>
    <row r="159" spans="1:14" s="35" customFormat="1" ht="17.649999999999999" customHeight="1">
      <c r="A159" s="227">
        <v>177</v>
      </c>
      <c r="B159" s="228" t="s">
        <v>625</v>
      </c>
      <c r="C159" s="196">
        <v>24.64281248656339</v>
      </c>
      <c r="D159" s="196">
        <v>23.419173814606104</v>
      </c>
      <c r="E159" s="196">
        <v>4.3617803666747099E-2</v>
      </c>
      <c r="F159" s="196">
        <f t="shared" si="9"/>
        <v>23.462791618272853</v>
      </c>
      <c r="G159" s="196"/>
      <c r="H159" s="196">
        <v>0</v>
      </c>
      <c r="I159" s="196">
        <v>6.4564147268018013E-2</v>
      </c>
      <c r="J159" s="196">
        <f t="shared" si="10"/>
        <v>6.4564147268018013E-2</v>
      </c>
      <c r="K159" s="196"/>
      <c r="L159" s="196">
        <f t="shared" si="11"/>
        <v>1.115456721022519</v>
      </c>
      <c r="M159" s="196">
        <f t="shared" si="12"/>
        <v>1.1800208682905371</v>
      </c>
    </row>
    <row r="160" spans="1:14" s="35" customFormat="1" ht="17.649999999999999" customHeight="1">
      <c r="A160" s="227">
        <v>181</v>
      </c>
      <c r="B160" s="228" t="s">
        <v>626</v>
      </c>
      <c r="C160" s="196">
        <v>12858.084324929374</v>
      </c>
      <c r="D160" s="196">
        <v>7555.2608130254803</v>
      </c>
      <c r="E160" s="196">
        <v>544.86244583522</v>
      </c>
      <c r="F160" s="196">
        <f t="shared" si="9"/>
        <v>8100.1232588606999</v>
      </c>
      <c r="G160" s="196"/>
      <c r="H160" s="196">
        <v>0</v>
      </c>
      <c r="I160" s="196">
        <v>544.86244583522</v>
      </c>
      <c r="J160" s="196">
        <f t="shared" si="10"/>
        <v>544.86244583522</v>
      </c>
      <c r="K160" s="196"/>
      <c r="L160" s="196">
        <f t="shared" si="11"/>
        <v>4213.0986202334543</v>
      </c>
      <c r="M160" s="196">
        <f t="shared" si="12"/>
        <v>4757.961066068674</v>
      </c>
    </row>
    <row r="161" spans="1:14" s="35" customFormat="1" ht="17.649999999999999" customHeight="1">
      <c r="A161" s="227">
        <v>182</v>
      </c>
      <c r="B161" s="228" t="s">
        <v>627</v>
      </c>
      <c r="C161" s="196">
        <v>637.36096499999985</v>
      </c>
      <c r="D161" s="196">
        <v>637.36096499999996</v>
      </c>
      <c r="E161" s="196">
        <v>0</v>
      </c>
      <c r="F161" s="196">
        <f t="shared" si="9"/>
        <v>637.36096499999996</v>
      </c>
      <c r="G161" s="196"/>
      <c r="H161" s="196">
        <v>0</v>
      </c>
      <c r="I161" s="196">
        <v>0</v>
      </c>
      <c r="J161" s="196">
        <f t="shared" si="10"/>
        <v>0</v>
      </c>
      <c r="K161" s="196"/>
      <c r="L161" s="196">
        <f t="shared" si="11"/>
        <v>-1.1368683772161603E-13</v>
      </c>
      <c r="M161" s="196">
        <f t="shared" si="12"/>
        <v>-1.1368683772161603E-13</v>
      </c>
    </row>
    <row r="162" spans="1:14" s="35" customFormat="1" ht="17.649999999999999" customHeight="1">
      <c r="A162" s="227">
        <v>183</v>
      </c>
      <c r="B162" s="228" t="s">
        <v>628</v>
      </c>
      <c r="C162" s="196">
        <v>114.80476849999999</v>
      </c>
      <c r="D162" s="196">
        <v>114.80476849999999</v>
      </c>
      <c r="E162" s="196">
        <v>0</v>
      </c>
      <c r="F162" s="196">
        <f t="shared" si="9"/>
        <v>114.80476849999999</v>
      </c>
      <c r="G162" s="196"/>
      <c r="H162" s="196">
        <v>0</v>
      </c>
      <c r="I162" s="196">
        <v>0</v>
      </c>
      <c r="J162" s="196">
        <f t="shared" si="10"/>
        <v>0</v>
      </c>
      <c r="K162" s="196"/>
      <c r="L162" s="196">
        <f t="shared" si="11"/>
        <v>0</v>
      </c>
      <c r="M162" s="196">
        <f t="shared" si="12"/>
        <v>0</v>
      </c>
    </row>
    <row r="163" spans="1:14" s="35" customFormat="1" ht="17.649999999999999" customHeight="1">
      <c r="A163" s="227">
        <v>185</v>
      </c>
      <c r="B163" s="228" t="s">
        <v>629</v>
      </c>
      <c r="C163" s="196">
        <v>462.82153631135139</v>
      </c>
      <c r="D163" s="196">
        <v>364.61412870510082</v>
      </c>
      <c r="E163" s="196">
        <v>44.389820590865575</v>
      </c>
      <c r="F163" s="196">
        <f t="shared" si="9"/>
        <v>409.00394929596638</v>
      </c>
      <c r="G163" s="196"/>
      <c r="H163" s="196">
        <v>0</v>
      </c>
      <c r="I163" s="196">
        <v>36.193976721088404</v>
      </c>
      <c r="J163" s="196">
        <f t="shared" si="10"/>
        <v>36.193976721088404</v>
      </c>
      <c r="K163" s="196"/>
      <c r="L163" s="196">
        <f t="shared" si="11"/>
        <v>17.623610294296611</v>
      </c>
      <c r="M163" s="196">
        <f t="shared" si="12"/>
        <v>53.817587015385016</v>
      </c>
    </row>
    <row r="164" spans="1:14" s="35" customFormat="1" ht="17.649999999999999" customHeight="1">
      <c r="A164" s="227">
        <v>189</v>
      </c>
      <c r="B164" s="228" t="s">
        <v>630</v>
      </c>
      <c r="C164" s="196">
        <v>320.07675899689787</v>
      </c>
      <c r="D164" s="196">
        <v>252.32699201156822</v>
      </c>
      <c r="E164" s="196">
        <v>5.7590620138532849</v>
      </c>
      <c r="F164" s="196">
        <f t="shared" si="9"/>
        <v>258.0860540254215</v>
      </c>
      <c r="G164" s="196"/>
      <c r="H164" s="196">
        <v>0</v>
      </c>
      <c r="I164" s="196">
        <v>3.3917854492524704</v>
      </c>
      <c r="J164" s="196">
        <f t="shared" si="10"/>
        <v>3.3917854492524704</v>
      </c>
      <c r="K164" s="196"/>
      <c r="L164" s="196">
        <f t="shared" si="11"/>
        <v>58.598919522223895</v>
      </c>
      <c r="M164" s="196">
        <f t="shared" si="12"/>
        <v>61.990704971476362</v>
      </c>
    </row>
    <row r="165" spans="1:14" s="35" customFormat="1" ht="17.649999999999999" customHeight="1">
      <c r="A165" s="227">
        <v>190</v>
      </c>
      <c r="B165" s="228" t="s">
        <v>631</v>
      </c>
      <c r="C165" s="196">
        <v>983.10673045336182</v>
      </c>
      <c r="D165" s="196">
        <v>747.0992261047403</v>
      </c>
      <c r="E165" s="196">
        <v>43.501149690472452</v>
      </c>
      <c r="F165" s="196">
        <f t="shared" si="9"/>
        <v>790.6003757952127</v>
      </c>
      <c r="G165" s="196"/>
      <c r="H165" s="196">
        <v>0</v>
      </c>
      <c r="I165" s="196">
        <v>23.624446568822197</v>
      </c>
      <c r="J165" s="196">
        <f t="shared" si="10"/>
        <v>23.624446568822197</v>
      </c>
      <c r="K165" s="196"/>
      <c r="L165" s="196">
        <f t="shared" si="11"/>
        <v>168.88190808932691</v>
      </c>
      <c r="M165" s="196">
        <f t="shared" si="12"/>
        <v>192.50635465814912</v>
      </c>
    </row>
    <row r="166" spans="1:14" s="35" customFormat="1" ht="17.649999999999999" customHeight="1">
      <c r="A166" s="227">
        <v>191</v>
      </c>
      <c r="B166" s="228" t="s">
        <v>632</v>
      </c>
      <c r="C166" s="196">
        <v>109.19914948823599</v>
      </c>
      <c r="D166" s="196">
        <v>86.658175180716938</v>
      </c>
      <c r="E166" s="196">
        <v>6.6937310333348519</v>
      </c>
      <c r="F166" s="196">
        <f t="shared" si="9"/>
        <v>93.351906214051795</v>
      </c>
      <c r="G166" s="196"/>
      <c r="H166" s="196">
        <v>0</v>
      </c>
      <c r="I166" s="196">
        <v>3.9618090649137994</v>
      </c>
      <c r="J166" s="196">
        <f t="shared" si="10"/>
        <v>3.9618090649137994</v>
      </c>
      <c r="K166" s="196"/>
      <c r="L166" s="196">
        <f t="shared" si="11"/>
        <v>11.885434209270395</v>
      </c>
      <c r="M166" s="196">
        <f t="shared" si="12"/>
        <v>15.847243274184194</v>
      </c>
    </row>
    <row r="167" spans="1:14" s="35" customFormat="1" ht="17.649999999999999" customHeight="1">
      <c r="A167" s="227">
        <v>192</v>
      </c>
      <c r="B167" s="228" t="s">
        <v>633</v>
      </c>
      <c r="C167" s="196">
        <v>771.16241332665743</v>
      </c>
      <c r="D167" s="196">
        <v>663.79370811683725</v>
      </c>
      <c r="E167" s="196">
        <v>21.347240053503146</v>
      </c>
      <c r="F167" s="196">
        <f t="shared" si="9"/>
        <v>685.14094817034038</v>
      </c>
      <c r="G167" s="196"/>
      <c r="H167" s="196">
        <v>0</v>
      </c>
      <c r="I167" s="196">
        <v>21.360415598826268</v>
      </c>
      <c r="J167" s="196">
        <f t="shared" si="10"/>
        <v>21.360415598826268</v>
      </c>
      <c r="K167" s="196"/>
      <c r="L167" s="196">
        <f t="shared" si="11"/>
        <v>64.661049557490784</v>
      </c>
      <c r="M167" s="196">
        <f t="shared" si="12"/>
        <v>86.021465156317049</v>
      </c>
    </row>
    <row r="168" spans="1:14" s="35" customFormat="1" ht="17.649999999999999" customHeight="1">
      <c r="A168" s="227">
        <v>193</v>
      </c>
      <c r="B168" s="228" t="s">
        <v>634</v>
      </c>
      <c r="C168" s="196">
        <v>75.936957902436262</v>
      </c>
      <c r="D168" s="196">
        <v>72.140109929090258</v>
      </c>
      <c r="E168" s="196">
        <v>3.7968479733459941</v>
      </c>
      <c r="F168" s="196">
        <f t="shared" si="9"/>
        <v>75.936957902436248</v>
      </c>
      <c r="G168" s="196"/>
      <c r="H168" s="196">
        <v>0</v>
      </c>
      <c r="I168" s="196">
        <v>0</v>
      </c>
      <c r="J168" s="196">
        <f t="shared" si="10"/>
        <v>0</v>
      </c>
      <c r="K168" s="196"/>
      <c r="L168" s="196">
        <f t="shared" si="11"/>
        <v>1.4210854715202004E-14</v>
      </c>
      <c r="M168" s="196">
        <f t="shared" si="12"/>
        <v>1.4210854715202004E-14</v>
      </c>
    </row>
    <row r="169" spans="1:14" s="35" customFormat="1" ht="17.649999999999999" customHeight="1">
      <c r="A169" s="227">
        <v>194</v>
      </c>
      <c r="B169" s="228" t="s">
        <v>635</v>
      </c>
      <c r="C169" s="196">
        <v>782.26602146311052</v>
      </c>
      <c r="D169" s="196">
        <v>685.34851386244259</v>
      </c>
      <c r="E169" s="196">
        <v>46.885656547319698</v>
      </c>
      <c r="F169" s="196">
        <f t="shared" si="9"/>
        <v>732.23417040976233</v>
      </c>
      <c r="G169" s="196"/>
      <c r="H169" s="196">
        <v>0</v>
      </c>
      <c r="I169" s="196">
        <v>20.323377960954126</v>
      </c>
      <c r="J169" s="196">
        <f t="shared" si="10"/>
        <v>20.323377960954126</v>
      </c>
      <c r="K169" s="196"/>
      <c r="L169" s="196">
        <f t="shared" si="11"/>
        <v>29.708473092394065</v>
      </c>
      <c r="M169" s="196">
        <f t="shared" si="12"/>
        <v>50.031851053348191</v>
      </c>
    </row>
    <row r="170" spans="1:14" s="25" customFormat="1" ht="17.649999999999999" customHeight="1">
      <c r="A170" s="227">
        <v>195</v>
      </c>
      <c r="B170" s="228" t="s">
        <v>636</v>
      </c>
      <c r="C170" s="196">
        <v>1930.0669100444231</v>
      </c>
      <c r="D170" s="196">
        <v>1699.0136700538278</v>
      </c>
      <c r="E170" s="196">
        <v>43.44355252479253</v>
      </c>
      <c r="F170" s="196">
        <f t="shared" si="9"/>
        <v>1742.4572225786203</v>
      </c>
      <c r="G170" s="196"/>
      <c r="H170" s="196">
        <v>0</v>
      </c>
      <c r="I170" s="196">
        <v>42.197369255474079</v>
      </c>
      <c r="J170" s="196">
        <f t="shared" si="10"/>
        <v>42.197369255474079</v>
      </c>
      <c r="K170" s="196"/>
      <c r="L170" s="196">
        <f t="shared" si="11"/>
        <v>145.41231821032875</v>
      </c>
      <c r="M170" s="196">
        <f t="shared" si="12"/>
        <v>187.60968746580284</v>
      </c>
      <c r="N170" s="35"/>
    </row>
    <row r="171" spans="1:14" s="35" customFormat="1" ht="17.649999999999999" customHeight="1">
      <c r="A171" s="227">
        <v>197</v>
      </c>
      <c r="B171" s="228" t="s">
        <v>637</v>
      </c>
      <c r="C171" s="196">
        <v>317.49342364877072</v>
      </c>
      <c r="D171" s="196">
        <v>282.10808168831892</v>
      </c>
      <c r="E171" s="196">
        <v>1.3953235623079185</v>
      </c>
      <c r="F171" s="196">
        <f t="shared" si="9"/>
        <v>283.50340525062683</v>
      </c>
      <c r="G171" s="196"/>
      <c r="H171" s="196">
        <v>0</v>
      </c>
      <c r="I171" s="196">
        <v>1.8597441571588567</v>
      </c>
      <c r="J171" s="196">
        <f t="shared" si="10"/>
        <v>1.8597441571588567</v>
      </c>
      <c r="K171" s="196"/>
      <c r="L171" s="196">
        <f t="shared" si="11"/>
        <v>32.130274240985031</v>
      </c>
      <c r="M171" s="196">
        <f t="shared" si="12"/>
        <v>33.990018398143889</v>
      </c>
    </row>
    <row r="172" spans="1:14" s="25" customFormat="1" ht="17.649999999999999" customHeight="1">
      <c r="A172" s="227">
        <v>198</v>
      </c>
      <c r="B172" s="228" t="s">
        <v>638</v>
      </c>
      <c r="C172" s="196">
        <v>400.52769009744759</v>
      </c>
      <c r="D172" s="196">
        <v>282.28006094080143</v>
      </c>
      <c r="E172" s="196">
        <v>32.905603948325883</v>
      </c>
      <c r="F172" s="196">
        <f t="shared" si="9"/>
        <v>315.18566488912734</v>
      </c>
      <c r="G172" s="196"/>
      <c r="H172" s="196">
        <v>0</v>
      </c>
      <c r="I172" s="196">
        <v>29.221323641985418</v>
      </c>
      <c r="J172" s="196">
        <f t="shared" si="10"/>
        <v>29.221323641985418</v>
      </c>
      <c r="K172" s="196"/>
      <c r="L172" s="196">
        <f t="shared" si="11"/>
        <v>56.12070156633483</v>
      </c>
      <c r="M172" s="196">
        <f t="shared" si="12"/>
        <v>85.342025208320251</v>
      </c>
      <c r="N172" s="35"/>
    </row>
    <row r="173" spans="1:14" s="25" customFormat="1" ht="17.649999999999999" customHeight="1">
      <c r="A173" s="227">
        <v>199</v>
      </c>
      <c r="B173" s="228" t="s">
        <v>639</v>
      </c>
      <c r="C173" s="196">
        <v>309.16697426742428</v>
      </c>
      <c r="D173" s="196">
        <v>263.95172577638908</v>
      </c>
      <c r="E173" s="196">
        <v>6.878585227983943</v>
      </c>
      <c r="F173" s="196">
        <f t="shared" si="9"/>
        <v>270.83031100437302</v>
      </c>
      <c r="G173" s="196"/>
      <c r="H173" s="196">
        <v>0</v>
      </c>
      <c r="I173" s="196">
        <v>7.1040227069869548</v>
      </c>
      <c r="J173" s="196">
        <f t="shared" si="10"/>
        <v>7.1040227069869548</v>
      </c>
      <c r="K173" s="196"/>
      <c r="L173" s="196">
        <f t="shared" si="11"/>
        <v>31.232640556064311</v>
      </c>
      <c r="M173" s="196">
        <f t="shared" si="12"/>
        <v>38.336663263051264</v>
      </c>
      <c r="N173" s="35"/>
    </row>
    <row r="174" spans="1:14" s="35" customFormat="1" ht="17.649999999999999" customHeight="1">
      <c r="A174" s="227">
        <v>200</v>
      </c>
      <c r="B174" s="228" t="s">
        <v>640</v>
      </c>
      <c r="C174" s="196">
        <v>1392.2795917055403</v>
      </c>
      <c r="D174" s="196">
        <v>973.1325402755931</v>
      </c>
      <c r="E174" s="196">
        <v>128.54846109119097</v>
      </c>
      <c r="F174" s="196">
        <f t="shared" si="9"/>
        <v>1101.6810013667841</v>
      </c>
      <c r="G174" s="196"/>
      <c r="H174" s="196">
        <v>0</v>
      </c>
      <c r="I174" s="196">
        <v>129.56506092391641</v>
      </c>
      <c r="J174" s="196">
        <f t="shared" si="10"/>
        <v>129.56506092391641</v>
      </c>
      <c r="K174" s="196"/>
      <c r="L174" s="196">
        <f t="shared" si="11"/>
        <v>161.03352941483973</v>
      </c>
      <c r="M174" s="196">
        <f t="shared" si="12"/>
        <v>290.59859033875614</v>
      </c>
    </row>
    <row r="175" spans="1:14" s="35" customFormat="1" ht="17.649999999999999" customHeight="1">
      <c r="A175" s="227">
        <v>201</v>
      </c>
      <c r="B175" s="228" t="s">
        <v>641</v>
      </c>
      <c r="C175" s="196">
        <v>1764.1415627429094</v>
      </c>
      <c r="D175" s="196">
        <v>1233.8412216159982</v>
      </c>
      <c r="E175" s="196">
        <v>18.903063172360383</v>
      </c>
      <c r="F175" s="196">
        <f t="shared" si="9"/>
        <v>1252.7442847883585</v>
      </c>
      <c r="G175" s="196"/>
      <c r="H175" s="196">
        <v>0</v>
      </c>
      <c r="I175" s="196">
        <v>27.980805523224213</v>
      </c>
      <c r="J175" s="196">
        <f t="shared" si="10"/>
        <v>27.980805523224213</v>
      </c>
      <c r="K175" s="196"/>
      <c r="L175" s="196">
        <f t="shared" si="11"/>
        <v>483.41647243132667</v>
      </c>
      <c r="M175" s="196">
        <f t="shared" si="12"/>
        <v>511.39727795455087</v>
      </c>
    </row>
    <row r="176" spans="1:14" s="35" customFormat="1" ht="17.649999999999999" customHeight="1">
      <c r="A176" s="227">
        <v>202</v>
      </c>
      <c r="B176" s="228" t="s">
        <v>642</v>
      </c>
      <c r="C176" s="196">
        <v>2614.6194674686044</v>
      </c>
      <c r="D176" s="196">
        <v>1713.2501675707053</v>
      </c>
      <c r="E176" s="196">
        <v>284.21841771043961</v>
      </c>
      <c r="F176" s="196">
        <f t="shared" si="9"/>
        <v>1997.4685852811449</v>
      </c>
      <c r="G176" s="196"/>
      <c r="H176" s="196">
        <v>0</v>
      </c>
      <c r="I176" s="196">
        <v>284.21841771043961</v>
      </c>
      <c r="J176" s="196">
        <f t="shared" si="10"/>
        <v>284.21841771043961</v>
      </c>
      <c r="K176" s="196"/>
      <c r="L176" s="196">
        <f t="shared" si="11"/>
        <v>332.93246447701989</v>
      </c>
      <c r="M176" s="196">
        <f t="shared" si="12"/>
        <v>617.1508821874595</v>
      </c>
    </row>
    <row r="177" spans="1:14" s="25" customFormat="1" ht="17.649999999999999" customHeight="1">
      <c r="A177" s="227">
        <v>203</v>
      </c>
      <c r="B177" s="228" t="s">
        <v>643</v>
      </c>
      <c r="C177" s="196">
        <v>735.50693842095757</v>
      </c>
      <c r="D177" s="196">
        <v>645.11468272671448</v>
      </c>
      <c r="E177" s="196">
        <v>18.078451057923619</v>
      </c>
      <c r="F177" s="196">
        <f t="shared" si="9"/>
        <v>663.19313378463812</v>
      </c>
      <c r="G177" s="196"/>
      <c r="H177" s="196">
        <v>0</v>
      </c>
      <c r="I177" s="196">
        <v>18.078451057923623</v>
      </c>
      <c r="J177" s="196">
        <f t="shared" si="10"/>
        <v>18.078451057923623</v>
      </c>
      <c r="K177" s="196"/>
      <c r="L177" s="196">
        <f t="shared" si="11"/>
        <v>54.235353578395824</v>
      </c>
      <c r="M177" s="196">
        <f t="shared" si="12"/>
        <v>72.313804636319446</v>
      </c>
      <c r="N177" s="35"/>
    </row>
    <row r="178" spans="1:14" s="25" customFormat="1" ht="17.649999999999999" customHeight="1">
      <c r="A178" s="227">
        <v>204</v>
      </c>
      <c r="B178" s="228" t="s">
        <v>644</v>
      </c>
      <c r="C178" s="196">
        <v>2124.1069551944283</v>
      </c>
      <c r="D178" s="196">
        <v>2068.7829268981573</v>
      </c>
      <c r="E178" s="196">
        <v>13.91000319675414</v>
      </c>
      <c r="F178" s="196">
        <f t="shared" si="9"/>
        <v>2082.6929300949114</v>
      </c>
      <c r="G178" s="196"/>
      <c r="H178" s="196">
        <v>0</v>
      </c>
      <c r="I178" s="196">
        <v>2.2659443721229917</v>
      </c>
      <c r="J178" s="196">
        <f t="shared" si="10"/>
        <v>2.2659443721229917</v>
      </c>
      <c r="K178" s="196"/>
      <c r="L178" s="196">
        <f t="shared" si="11"/>
        <v>39.148080727393953</v>
      </c>
      <c r="M178" s="196">
        <f t="shared" si="12"/>
        <v>41.414025099516948</v>
      </c>
      <c r="N178" s="35"/>
    </row>
    <row r="179" spans="1:14" s="35" customFormat="1" ht="17.649999999999999" customHeight="1">
      <c r="A179" s="227">
        <v>205</v>
      </c>
      <c r="B179" s="228" t="s">
        <v>645</v>
      </c>
      <c r="C179" s="196">
        <v>2324.1040605587464</v>
      </c>
      <c r="D179" s="196">
        <v>2236.7904282447594</v>
      </c>
      <c r="E179" s="196">
        <v>17.837864287595686</v>
      </c>
      <c r="F179" s="196">
        <f t="shared" si="9"/>
        <v>2254.6282925323549</v>
      </c>
      <c r="G179" s="196"/>
      <c r="H179" s="196">
        <v>0</v>
      </c>
      <c r="I179" s="196">
        <v>3.8013263539368793</v>
      </c>
      <c r="J179" s="196">
        <f t="shared" si="10"/>
        <v>3.8013263539368793</v>
      </c>
      <c r="K179" s="196"/>
      <c r="L179" s="196">
        <f t="shared" si="11"/>
        <v>65.674441672454634</v>
      </c>
      <c r="M179" s="196">
        <f t="shared" si="12"/>
        <v>69.475768026391506</v>
      </c>
    </row>
    <row r="180" spans="1:14" s="35" customFormat="1" ht="17.649999999999999" customHeight="1">
      <c r="A180" s="227">
        <v>206</v>
      </c>
      <c r="B180" s="228" t="s">
        <v>646</v>
      </c>
      <c r="C180" s="196">
        <v>840.59769845699964</v>
      </c>
      <c r="D180" s="196">
        <v>840.59769845699975</v>
      </c>
      <c r="E180" s="196">
        <v>0</v>
      </c>
      <c r="F180" s="196">
        <f t="shared" si="9"/>
        <v>840.59769845699975</v>
      </c>
      <c r="G180" s="196"/>
      <c r="H180" s="196">
        <v>0</v>
      </c>
      <c r="I180" s="196">
        <v>0</v>
      </c>
      <c r="J180" s="196">
        <f t="shared" si="10"/>
        <v>0</v>
      </c>
      <c r="K180" s="196"/>
      <c r="L180" s="196">
        <f t="shared" si="11"/>
        <v>-1.1368683772161603E-13</v>
      </c>
      <c r="M180" s="196">
        <f t="shared" si="12"/>
        <v>-1.1368683772161603E-13</v>
      </c>
    </row>
    <row r="181" spans="1:14" s="25" customFormat="1" ht="17.649999999999999" customHeight="1">
      <c r="A181" s="227">
        <v>207</v>
      </c>
      <c r="B181" s="228" t="s">
        <v>647</v>
      </c>
      <c r="C181" s="196">
        <v>956.28589451630205</v>
      </c>
      <c r="D181" s="196">
        <v>900.84460827519081</v>
      </c>
      <c r="E181" s="196">
        <v>13.998980600444005</v>
      </c>
      <c r="F181" s="196">
        <f t="shared" si="9"/>
        <v>914.84358887563485</v>
      </c>
      <c r="G181" s="196"/>
      <c r="H181" s="196">
        <v>0</v>
      </c>
      <c r="I181" s="196">
        <v>4.6099346726323445</v>
      </c>
      <c r="J181" s="196">
        <f t="shared" si="10"/>
        <v>4.6099346726323445</v>
      </c>
      <c r="K181" s="196"/>
      <c r="L181" s="196">
        <f t="shared" si="11"/>
        <v>36.832370968034859</v>
      </c>
      <c r="M181" s="196">
        <f t="shared" si="12"/>
        <v>41.4423056406672</v>
      </c>
      <c r="N181" s="35"/>
    </row>
    <row r="182" spans="1:14" s="35" customFormat="1" ht="17.649999999999999" customHeight="1">
      <c r="A182" s="227">
        <v>208</v>
      </c>
      <c r="B182" s="228" t="s">
        <v>648</v>
      </c>
      <c r="C182" s="196">
        <v>187.33396210538899</v>
      </c>
      <c r="D182" s="196">
        <v>124.88931042312382</v>
      </c>
      <c r="E182" s="196">
        <v>12.488930949085695</v>
      </c>
      <c r="F182" s="196">
        <f t="shared" si="9"/>
        <v>137.37824137220952</v>
      </c>
      <c r="G182" s="196"/>
      <c r="H182" s="196">
        <v>0</v>
      </c>
      <c r="I182" s="196">
        <v>12.488930949085692</v>
      </c>
      <c r="J182" s="196">
        <f t="shared" si="10"/>
        <v>12.488930949085692</v>
      </c>
      <c r="K182" s="196"/>
      <c r="L182" s="196">
        <f t="shared" si="11"/>
        <v>37.466789784093784</v>
      </c>
      <c r="M182" s="196">
        <f t="shared" si="12"/>
        <v>49.955720733179476</v>
      </c>
    </row>
    <row r="183" spans="1:14" s="35" customFormat="1" ht="17.649999999999999" customHeight="1">
      <c r="A183" s="227">
        <v>210</v>
      </c>
      <c r="B183" s="228" t="s">
        <v>649</v>
      </c>
      <c r="C183" s="196">
        <v>2757.1394172540795</v>
      </c>
      <c r="D183" s="196">
        <v>2553.5157315521137</v>
      </c>
      <c r="E183" s="196">
        <v>96.947912274709395</v>
      </c>
      <c r="F183" s="196">
        <f t="shared" si="9"/>
        <v>2650.463643826823</v>
      </c>
      <c r="G183" s="196"/>
      <c r="H183" s="196">
        <v>0</v>
      </c>
      <c r="I183" s="196">
        <v>5.8367030718958999</v>
      </c>
      <c r="J183" s="196">
        <f t="shared" si="10"/>
        <v>5.8367030718958999</v>
      </c>
      <c r="K183" s="196"/>
      <c r="L183" s="196">
        <f t="shared" si="11"/>
        <v>100.83907035536055</v>
      </c>
      <c r="M183" s="196">
        <f t="shared" si="12"/>
        <v>106.67577342725644</v>
      </c>
    </row>
    <row r="184" spans="1:14" s="35" customFormat="1" ht="17.649999999999999" customHeight="1">
      <c r="A184" s="227">
        <v>211</v>
      </c>
      <c r="B184" s="228" t="s">
        <v>650</v>
      </c>
      <c r="C184" s="196">
        <v>3638.2777051444855</v>
      </c>
      <c r="D184" s="196">
        <v>3190.8229385076806</v>
      </c>
      <c r="E184" s="196">
        <v>161.64565171691217</v>
      </c>
      <c r="F184" s="196">
        <f t="shared" si="9"/>
        <v>3352.4685902245928</v>
      </c>
      <c r="G184" s="196"/>
      <c r="H184" s="196">
        <v>0</v>
      </c>
      <c r="I184" s="196">
        <v>68.27315956232556</v>
      </c>
      <c r="J184" s="196">
        <f t="shared" si="10"/>
        <v>68.27315956232556</v>
      </c>
      <c r="K184" s="196"/>
      <c r="L184" s="196">
        <f t="shared" si="11"/>
        <v>217.53595535756708</v>
      </c>
      <c r="M184" s="196">
        <f t="shared" si="12"/>
        <v>285.80911491989264</v>
      </c>
    </row>
    <row r="185" spans="1:14" s="35" customFormat="1" ht="17.649999999999999" customHeight="1">
      <c r="A185" s="227">
        <v>213</v>
      </c>
      <c r="B185" s="221" t="s">
        <v>651</v>
      </c>
      <c r="C185" s="196">
        <v>1211.7910753431124</v>
      </c>
      <c r="D185" s="196">
        <v>527.32480847887007</v>
      </c>
      <c r="E185" s="196">
        <v>90.511409432277048</v>
      </c>
      <c r="F185" s="196">
        <f t="shared" si="9"/>
        <v>617.83621791114706</v>
      </c>
      <c r="G185" s="196"/>
      <c r="H185" s="196">
        <v>0</v>
      </c>
      <c r="I185" s="196">
        <v>90.218034313899636</v>
      </c>
      <c r="J185" s="196">
        <f t="shared" si="10"/>
        <v>90.218034313899636</v>
      </c>
      <c r="K185" s="196"/>
      <c r="L185" s="196">
        <f t="shared" si="11"/>
        <v>503.73682311806573</v>
      </c>
      <c r="M185" s="196">
        <f t="shared" si="12"/>
        <v>593.95485743196537</v>
      </c>
    </row>
    <row r="186" spans="1:14" s="35" customFormat="1" ht="17.649999999999999" customHeight="1">
      <c r="A186" s="227">
        <v>215</v>
      </c>
      <c r="B186" s="228" t="s">
        <v>652</v>
      </c>
      <c r="C186" s="196">
        <v>1239.0168453260055</v>
      </c>
      <c r="D186" s="196">
        <v>805.47565085801079</v>
      </c>
      <c r="E186" s="196">
        <v>73.658008433882429</v>
      </c>
      <c r="F186" s="196">
        <f t="shared" si="9"/>
        <v>879.1336592918932</v>
      </c>
      <c r="G186" s="196"/>
      <c r="H186" s="196">
        <v>0</v>
      </c>
      <c r="I186" s="196">
        <v>63.752973157532338</v>
      </c>
      <c r="J186" s="196">
        <f t="shared" si="10"/>
        <v>63.752973157532338</v>
      </c>
      <c r="K186" s="196"/>
      <c r="L186" s="196">
        <f t="shared" si="11"/>
        <v>296.13021287658</v>
      </c>
      <c r="M186" s="196">
        <f t="shared" si="12"/>
        <v>359.88318603411233</v>
      </c>
    </row>
    <row r="187" spans="1:14" s="35" customFormat="1" ht="17.649999999999999" customHeight="1">
      <c r="A187" s="227">
        <v>216</v>
      </c>
      <c r="B187" s="222" t="s">
        <v>653</v>
      </c>
      <c r="C187" s="196">
        <v>3003.4737584652066</v>
      </c>
      <c r="D187" s="196">
        <v>1157.2199681575046</v>
      </c>
      <c r="E187" s="196">
        <v>301.78960923121457</v>
      </c>
      <c r="F187" s="196">
        <f t="shared" si="9"/>
        <v>1459.0095773887192</v>
      </c>
      <c r="G187" s="196"/>
      <c r="H187" s="196">
        <v>0</v>
      </c>
      <c r="I187" s="196">
        <v>301.78960923121457</v>
      </c>
      <c r="J187" s="196">
        <f t="shared" si="10"/>
        <v>301.78960923121457</v>
      </c>
      <c r="K187" s="196"/>
      <c r="L187" s="196">
        <f t="shared" si="11"/>
        <v>1242.6745718452728</v>
      </c>
      <c r="M187" s="196">
        <f t="shared" si="12"/>
        <v>1544.4641810764874</v>
      </c>
    </row>
    <row r="188" spans="1:14" s="35" customFormat="1" ht="17.649999999999999" customHeight="1">
      <c r="A188" s="227">
        <v>217</v>
      </c>
      <c r="B188" s="228" t="s">
        <v>654</v>
      </c>
      <c r="C188" s="196">
        <v>3164.7558999208368</v>
      </c>
      <c r="D188" s="196">
        <v>1468.6577400287304</v>
      </c>
      <c r="E188" s="196">
        <v>189.67580041329276</v>
      </c>
      <c r="F188" s="196">
        <f t="shared" si="9"/>
        <v>1658.3335404420231</v>
      </c>
      <c r="G188" s="196"/>
      <c r="H188" s="196">
        <v>0</v>
      </c>
      <c r="I188" s="196">
        <v>195.94620705306636</v>
      </c>
      <c r="J188" s="196">
        <f t="shared" si="10"/>
        <v>195.94620705306636</v>
      </c>
      <c r="K188" s="196"/>
      <c r="L188" s="196">
        <f t="shared" si="11"/>
        <v>1310.4761524257474</v>
      </c>
      <c r="M188" s="196">
        <f t="shared" si="12"/>
        <v>1506.4223594788136</v>
      </c>
    </row>
    <row r="189" spans="1:14" s="35" customFormat="1" ht="17.649999999999999" customHeight="1">
      <c r="A189" s="231">
        <v>218</v>
      </c>
      <c r="B189" s="228" t="s">
        <v>655</v>
      </c>
      <c r="C189" s="196">
        <v>781.33330538350208</v>
      </c>
      <c r="D189" s="196">
        <v>765.77379423902073</v>
      </c>
      <c r="E189" s="196">
        <v>6.3701540710344515</v>
      </c>
      <c r="F189" s="196">
        <f t="shared" si="9"/>
        <v>772.14394831005518</v>
      </c>
      <c r="G189" s="196"/>
      <c r="H189" s="196">
        <v>0</v>
      </c>
      <c r="I189" s="196">
        <v>0.50279034612267193</v>
      </c>
      <c r="J189" s="196">
        <f t="shared" si="10"/>
        <v>0.50279034612267193</v>
      </c>
      <c r="K189" s="196"/>
      <c r="L189" s="196">
        <f t="shared" si="11"/>
        <v>8.6865667273242266</v>
      </c>
      <c r="M189" s="196">
        <f t="shared" si="12"/>
        <v>9.1893570734468994</v>
      </c>
    </row>
    <row r="190" spans="1:14" s="25" customFormat="1" ht="17.649999999999999" customHeight="1">
      <c r="A190" s="227">
        <v>219</v>
      </c>
      <c r="B190" s="228" t="s">
        <v>656</v>
      </c>
      <c r="C190" s="196">
        <v>848.65457945681931</v>
      </c>
      <c r="D190" s="196">
        <v>637.95486374592838</v>
      </c>
      <c r="E190" s="196">
        <v>7.5105930054217671</v>
      </c>
      <c r="F190" s="196">
        <f t="shared" si="9"/>
        <v>645.46545675135019</v>
      </c>
      <c r="G190" s="196"/>
      <c r="H190" s="196">
        <v>0</v>
      </c>
      <c r="I190" s="196">
        <v>11.117374951052417</v>
      </c>
      <c r="J190" s="196">
        <f t="shared" si="10"/>
        <v>11.117374951052417</v>
      </c>
      <c r="K190" s="196"/>
      <c r="L190" s="232">
        <f t="shared" si="11"/>
        <v>192.07174775441669</v>
      </c>
      <c r="M190" s="232">
        <f t="shared" si="12"/>
        <v>203.18912270546912</v>
      </c>
      <c r="N190" s="35"/>
    </row>
    <row r="191" spans="1:14" s="35" customFormat="1" ht="17.649999999999999" customHeight="1">
      <c r="A191" s="227">
        <v>222</v>
      </c>
      <c r="B191" s="222" t="s">
        <v>657</v>
      </c>
      <c r="C191" s="196">
        <v>20931.531906585955</v>
      </c>
      <c r="D191" s="196">
        <v>12683.279902603852</v>
      </c>
      <c r="E191" s="196">
        <v>1205.776618376327</v>
      </c>
      <c r="F191" s="196">
        <f t="shared" si="9"/>
        <v>13889.056520980179</v>
      </c>
      <c r="G191" s="196"/>
      <c r="H191" s="196">
        <v>0</v>
      </c>
      <c r="I191" s="196">
        <v>1231.4823437854106</v>
      </c>
      <c r="J191" s="196">
        <f t="shared" si="10"/>
        <v>1231.4823437854106</v>
      </c>
      <c r="K191" s="196"/>
      <c r="L191" s="196">
        <f t="shared" si="11"/>
        <v>5810.9930418203658</v>
      </c>
      <c r="M191" s="196">
        <f t="shared" si="12"/>
        <v>7042.475385605776</v>
      </c>
    </row>
    <row r="192" spans="1:14" s="35" customFormat="1" ht="17.649999999999999" customHeight="1">
      <c r="A192" s="231">
        <v>223</v>
      </c>
      <c r="B192" s="228" t="s">
        <v>658</v>
      </c>
      <c r="C192" s="196">
        <v>86.39696360160049</v>
      </c>
      <c r="D192" s="196">
        <v>81.360837876454937</v>
      </c>
      <c r="E192" s="196">
        <v>5.036125725145574</v>
      </c>
      <c r="F192" s="196">
        <f t="shared" si="9"/>
        <v>86.396963601600504</v>
      </c>
      <c r="G192" s="196"/>
      <c r="H192" s="196">
        <v>0</v>
      </c>
      <c r="I192" s="196">
        <v>0</v>
      </c>
      <c r="J192" s="196">
        <f t="shared" si="10"/>
        <v>0</v>
      </c>
      <c r="K192" s="196"/>
      <c r="L192" s="196">
        <f t="shared" si="11"/>
        <v>-1.4210854715202004E-14</v>
      </c>
      <c r="M192" s="196">
        <f t="shared" si="12"/>
        <v>-1.4210854715202004E-14</v>
      </c>
    </row>
    <row r="193" spans="1:15" s="35" customFormat="1" ht="17.649999999999999" customHeight="1">
      <c r="A193" s="231">
        <v>225</v>
      </c>
      <c r="B193" s="228" t="s">
        <v>659</v>
      </c>
      <c r="C193" s="196">
        <v>24.715664302567738</v>
      </c>
      <c r="D193" s="196">
        <v>21.008314374458195</v>
      </c>
      <c r="E193" s="196">
        <v>2.4715663969950818</v>
      </c>
      <c r="F193" s="196">
        <f t="shared" si="9"/>
        <v>23.479880771453278</v>
      </c>
      <c r="G193" s="196"/>
      <c r="H193" s="196">
        <v>0</v>
      </c>
      <c r="I193" s="196">
        <v>1.2357835311144645</v>
      </c>
      <c r="J193" s="196">
        <f t="shared" si="10"/>
        <v>1.2357835311144645</v>
      </c>
      <c r="K193" s="196"/>
      <c r="L193" s="196">
        <f t="shared" si="11"/>
        <v>-3.9968028886505635E-15</v>
      </c>
      <c r="M193" s="196">
        <f t="shared" si="12"/>
        <v>1.2357835311144605</v>
      </c>
    </row>
    <row r="194" spans="1:15" s="35" customFormat="1" ht="17.649999999999999" customHeight="1">
      <c r="A194" s="231">
        <v>226</v>
      </c>
      <c r="B194" s="228" t="s">
        <v>660</v>
      </c>
      <c r="C194" s="196">
        <v>504.50262299999997</v>
      </c>
      <c r="D194" s="196">
        <v>176.57591804999998</v>
      </c>
      <c r="E194" s="196">
        <v>50.450262299999999</v>
      </c>
      <c r="F194" s="196">
        <f t="shared" si="9"/>
        <v>227.02618034999998</v>
      </c>
      <c r="G194" s="196"/>
      <c r="H194" s="196">
        <v>0</v>
      </c>
      <c r="I194" s="196">
        <v>50.450262299999999</v>
      </c>
      <c r="J194" s="196">
        <f t="shared" si="10"/>
        <v>50.450262299999999</v>
      </c>
      <c r="K194" s="196"/>
      <c r="L194" s="196">
        <f t="shared" si="11"/>
        <v>227.02618034999998</v>
      </c>
      <c r="M194" s="196">
        <f t="shared" si="12"/>
        <v>277.47644264999997</v>
      </c>
    </row>
    <row r="195" spans="1:15" s="35" customFormat="1" ht="17.649999999999999" customHeight="1">
      <c r="A195" s="231">
        <v>227</v>
      </c>
      <c r="B195" s="228" t="s">
        <v>661</v>
      </c>
      <c r="C195" s="196">
        <v>2115.7709621519084</v>
      </c>
      <c r="D195" s="196">
        <v>1558.9891297474294</v>
      </c>
      <c r="E195" s="196">
        <v>222.71273281408196</v>
      </c>
      <c r="F195" s="196">
        <f t="shared" si="9"/>
        <v>1781.7018625615115</v>
      </c>
      <c r="G195" s="196"/>
      <c r="H195" s="196">
        <v>0</v>
      </c>
      <c r="I195" s="196">
        <v>222.71273281408196</v>
      </c>
      <c r="J195" s="196">
        <f t="shared" si="10"/>
        <v>222.71273281408196</v>
      </c>
      <c r="K195" s="196"/>
      <c r="L195" s="196">
        <f t="shared" si="11"/>
        <v>111.35636677631499</v>
      </c>
      <c r="M195" s="196">
        <f t="shared" si="12"/>
        <v>334.06909959039695</v>
      </c>
    </row>
    <row r="196" spans="1:15" ht="17.649999999999999" customHeight="1">
      <c r="A196" s="231">
        <v>228</v>
      </c>
      <c r="B196" s="228" t="s">
        <v>662</v>
      </c>
      <c r="C196" s="196">
        <v>389.09363192827732</v>
      </c>
      <c r="D196" s="196">
        <v>286.31755201558218</v>
      </c>
      <c r="E196" s="196">
        <v>40.934011165431812</v>
      </c>
      <c r="F196" s="196">
        <f t="shared" si="9"/>
        <v>327.25156318101398</v>
      </c>
      <c r="G196" s="196"/>
      <c r="H196" s="196">
        <v>0</v>
      </c>
      <c r="I196" s="196">
        <v>40.934011165431812</v>
      </c>
      <c r="J196" s="196">
        <f t="shared" si="10"/>
        <v>40.934011165431812</v>
      </c>
      <c r="K196" s="196"/>
      <c r="L196" s="196">
        <f t="shared" si="11"/>
        <v>20.908057581831528</v>
      </c>
      <c r="M196" s="196">
        <f t="shared" si="12"/>
        <v>61.84206874726334</v>
      </c>
      <c r="N196" s="35"/>
    </row>
    <row r="197" spans="1:15" s="35" customFormat="1" ht="17.649999999999999" customHeight="1">
      <c r="A197" s="227">
        <v>229</v>
      </c>
      <c r="B197" s="222" t="s">
        <v>663</v>
      </c>
      <c r="C197" s="196">
        <v>2071.9883028703002</v>
      </c>
      <c r="D197" s="196">
        <v>1310.1944994066487</v>
      </c>
      <c r="E197" s="196">
        <v>142.30717516944006</v>
      </c>
      <c r="F197" s="196">
        <f t="shared" si="9"/>
        <v>1452.5016745760888</v>
      </c>
      <c r="G197" s="196"/>
      <c r="H197" s="196">
        <v>0</v>
      </c>
      <c r="I197" s="196">
        <v>149.93755291944007</v>
      </c>
      <c r="J197" s="196">
        <f t="shared" si="10"/>
        <v>149.93755291944007</v>
      </c>
      <c r="K197" s="196"/>
      <c r="L197" s="196">
        <f t="shared" si="11"/>
        <v>469.54907537477135</v>
      </c>
      <c r="M197" s="196">
        <f t="shared" si="12"/>
        <v>619.48662829421141</v>
      </c>
    </row>
    <row r="198" spans="1:15" s="35" customFormat="1" ht="17.649999999999999" customHeight="1">
      <c r="A198" s="227">
        <v>231</v>
      </c>
      <c r="B198" s="222" t="s">
        <v>664</v>
      </c>
      <c r="C198" s="196">
        <v>128.05034305693965</v>
      </c>
      <c r="D198" s="196">
        <v>115.33366300011741</v>
      </c>
      <c r="E198" s="196">
        <v>0.45329820484619054</v>
      </c>
      <c r="F198" s="196">
        <f t="shared" si="9"/>
        <v>115.7869612049636</v>
      </c>
      <c r="G198" s="196"/>
      <c r="H198" s="196">
        <v>0</v>
      </c>
      <c r="I198" s="196">
        <v>0.67098383389333316</v>
      </c>
      <c r="J198" s="196">
        <f t="shared" si="10"/>
        <v>0.67098383389333316</v>
      </c>
      <c r="K198" s="196"/>
      <c r="L198" s="196">
        <f t="shared" si="11"/>
        <v>11.592398018082717</v>
      </c>
      <c r="M198" s="196">
        <f t="shared" si="12"/>
        <v>12.26338185197605</v>
      </c>
    </row>
    <row r="199" spans="1:15" s="35" customFormat="1" ht="17.649999999999999" customHeight="1">
      <c r="A199" s="227">
        <v>233</v>
      </c>
      <c r="B199" s="228" t="s">
        <v>665</v>
      </c>
      <c r="C199" s="196">
        <v>171.08946434240562</v>
      </c>
      <c r="D199" s="196">
        <v>154.09856947483047</v>
      </c>
      <c r="E199" s="196">
        <v>0.60565678107142862</v>
      </c>
      <c r="F199" s="196">
        <f t="shared" si="9"/>
        <v>154.70422625590189</v>
      </c>
      <c r="G199" s="196"/>
      <c r="H199" s="196">
        <v>0</v>
      </c>
      <c r="I199" s="196">
        <v>0.89650879540682527</v>
      </c>
      <c r="J199" s="196">
        <f t="shared" si="10"/>
        <v>0.89650879540682527</v>
      </c>
      <c r="K199" s="196"/>
      <c r="L199" s="196">
        <f t="shared" si="11"/>
        <v>15.488729291096908</v>
      </c>
      <c r="M199" s="196">
        <f t="shared" si="12"/>
        <v>16.385238086503733</v>
      </c>
    </row>
    <row r="200" spans="1:15" s="35" customFormat="1" ht="17.649999999999999" customHeight="1">
      <c r="A200" s="227">
        <v>234</v>
      </c>
      <c r="B200" s="228" t="s">
        <v>666</v>
      </c>
      <c r="C200" s="196">
        <v>714.27614168583943</v>
      </c>
      <c r="D200" s="196">
        <v>64.325878864108915</v>
      </c>
      <c r="E200" s="196">
        <v>23.233956440963187</v>
      </c>
      <c r="F200" s="196">
        <f t="shared" si="9"/>
        <v>87.559835305072099</v>
      </c>
      <c r="G200" s="196"/>
      <c r="H200" s="196">
        <v>0</v>
      </c>
      <c r="I200" s="196">
        <v>24.863556843760449</v>
      </c>
      <c r="J200" s="196">
        <f t="shared" si="10"/>
        <v>24.863556843760449</v>
      </c>
      <c r="K200" s="196"/>
      <c r="L200" s="196">
        <f t="shared" si="11"/>
        <v>601.85274953700696</v>
      </c>
      <c r="M200" s="196">
        <f t="shared" si="12"/>
        <v>626.71630638076738</v>
      </c>
    </row>
    <row r="201" spans="1:15" ht="17.649999999999999" customHeight="1">
      <c r="A201" s="227">
        <v>235</v>
      </c>
      <c r="B201" s="228" t="s">
        <v>667</v>
      </c>
      <c r="C201" s="196">
        <v>1952.177936345332</v>
      </c>
      <c r="D201" s="196">
        <v>979.33544676152337</v>
      </c>
      <c r="E201" s="196">
        <v>34.677901619948678</v>
      </c>
      <c r="F201" s="196">
        <f t="shared" si="9"/>
        <v>1014.013348381472</v>
      </c>
      <c r="G201" s="196"/>
      <c r="H201" s="196">
        <v>0</v>
      </c>
      <c r="I201" s="196">
        <v>51.33113124140268</v>
      </c>
      <c r="J201" s="196">
        <f t="shared" si="10"/>
        <v>51.33113124140268</v>
      </c>
      <c r="K201" s="196"/>
      <c r="L201" s="196">
        <f t="shared" si="11"/>
        <v>886.8334567224573</v>
      </c>
      <c r="M201" s="196">
        <f t="shared" si="12"/>
        <v>938.16458796385996</v>
      </c>
      <c r="N201" s="35"/>
      <c r="O201" s="35"/>
    </row>
    <row r="202" spans="1:15" s="25" customFormat="1" ht="17.649999999999999" customHeight="1">
      <c r="A202" s="227">
        <v>236</v>
      </c>
      <c r="B202" s="228" t="s">
        <v>668</v>
      </c>
      <c r="C202" s="196">
        <v>1833.2749462172148</v>
      </c>
      <c r="D202" s="196">
        <v>1374.9562096629115</v>
      </c>
      <c r="E202" s="196">
        <v>183.32749462172154</v>
      </c>
      <c r="F202" s="196">
        <f t="shared" si="9"/>
        <v>1558.2837042846331</v>
      </c>
      <c r="G202" s="196"/>
      <c r="H202" s="196">
        <v>0</v>
      </c>
      <c r="I202" s="196">
        <v>183.32749462172154</v>
      </c>
      <c r="J202" s="196">
        <f t="shared" si="10"/>
        <v>183.32749462172154</v>
      </c>
      <c r="K202" s="196"/>
      <c r="L202" s="196">
        <f t="shared" si="11"/>
        <v>91.663747310860174</v>
      </c>
      <c r="M202" s="196">
        <f t="shared" si="12"/>
        <v>274.99124193258172</v>
      </c>
      <c r="N202" s="35"/>
      <c r="O202" s="32"/>
    </row>
    <row r="203" spans="1:15" s="25" customFormat="1" ht="17.649999999999999" customHeight="1">
      <c r="A203" s="227">
        <v>237</v>
      </c>
      <c r="B203" s="222" t="s">
        <v>669</v>
      </c>
      <c r="C203" s="196">
        <v>230.04402448254984</v>
      </c>
      <c r="D203" s="196">
        <v>85.197681657283681</v>
      </c>
      <c r="E203" s="196">
        <v>23.004402460769033</v>
      </c>
      <c r="F203" s="196">
        <f t="shared" si="9"/>
        <v>108.20208411805271</v>
      </c>
      <c r="G203" s="196"/>
      <c r="H203" s="196">
        <v>0</v>
      </c>
      <c r="I203" s="196">
        <v>23.004402460769033</v>
      </c>
      <c r="J203" s="196">
        <f t="shared" si="10"/>
        <v>23.004402460769033</v>
      </c>
      <c r="K203" s="196"/>
      <c r="L203" s="196">
        <f t="shared" si="11"/>
        <v>98.837537903728105</v>
      </c>
      <c r="M203" s="196">
        <f t="shared" si="12"/>
        <v>121.84194036449713</v>
      </c>
      <c r="N203" s="35"/>
      <c r="O203" s="32"/>
    </row>
    <row r="204" spans="1:15" s="25" customFormat="1" ht="17.649999999999999" customHeight="1">
      <c r="A204" s="227">
        <v>242</v>
      </c>
      <c r="B204" s="222" t="s">
        <v>670</v>
      </c>
      <c r="C204" s="196">
        <v>483.87419812729405</v>
      </c>
      <c r="D204" s="196">
        <v>278.32097771475304</v>
      </c>
      <c r="E204" s="196">
        <v>22.61316197741349</v>
      </c>
      <c r="F204" s="196">
        <f t="shared" si="9"/>
        <v>300.93413969216653</v>
      </c>
      <c r="G204" s="196"/>
      <c r="H204" s="196">
        <v>0</v>
      </c>
      <c r="I204" s="196">
        <v>6.635786024977639</v>
      </c>
      <c r="J204" s="196">
        <f t="shared" si="10"/>
        <v>6.635786024977639</v>
      </c>
      <c r="K204" s="196"/>
      <c r="L204" s="196">
        <f t="shared" si="11"/>
        <v>176.30427241014988</v>
      </c>
      <c r="M204" s="196">
        <f t="shared" si="12"/>
        <v>182.94005843512753</v>
      </c>
      <c r="N204" s="35"/>
    </row>
    <row r="205" spans="1:15" s="25" customFormat="1" ht="17.649999999999999" customHeight="1">
      <c r="A205" s="227">
        <v>243</v>
      </c>
      <c r="B205" s="222" t="s">
        <v>671</v>
      </c>
      <c r="C205" s="196">
        <v>1697.6993861090134</v>
      </c>
      <c r="D205" s="196">
        <v>778.19041798396324</v>
      </c>
      <c r="E205" s="196">
        <v>172.98866311958659</v>
      </c>
      <c r="F205" s="196">
        <f t="shared" si="9"/>
        <v>951.17908110354983</v>
      </c>
      <c r="G205" s="196"/>
      <c r="H205" s="196">
        <v>0</v>
      </c>
      <c r="I205" s="196">
        <v>167.2017351042542</v>
      </c>
      <c r="J205" s="196">
        <f t="shared" si="10"/>
        <v>167.2017351042542</v>
      </c>
      <c r="K205" s="196"/>
      <c r="L205" s="196">
        <f t="shared" si="11"/>
        <v>579.31856990120934</v>
      </c>
      <c r="M205" s="196">
        <f t="shared" si="12"/>
        <v>746.52030500546357</v>
      </c>
      <c r="N205" s="35"/>
    </row>
    <row r="206" spans="1:15" s="25" customFormat="1" ht="17.649999999999999" customHeight="1">
      <c r="A206" s="227">
        <v>244</v>
      </c>
      <c r="B206" s="221" t="s">
        <v>672</v>
      </c>
      <c r="C206" s="196">
        <v>1363.547066474571</v>
      </c>
      <c r="D206" s="196">
        <v>889.32098311188417</v>
      </c>
      <c r="E206" s="196">
        <v>80.091657615125015</v>
      </c>
      <c r="F206" s="196">
        <f t="shared" si="9"/>
        <v>969.41264072700915</v>
      </c>
      <c r="G206" s="196"/>
      <c r="H206" s="196">
        <v>0</v>
      </c>
      <c r="I206" s="196">
        <v>58.93653794152943</v>
      </c>
      <c r="J206" s="196">
        <f t="shared" si="10"/>
        <v>58.93653794152943</v>
      </c>
      <c r="K206" s="196"/>
      <c r="L206" s="196">
        <f t="shared" si="11"/>
        <v>335.19788780603244</v>
      </c>
      <c r="M206" s="196">
        <f t="shared" si="12"/>
        <v>394.13442574756186</v>
      </c>
      <c r="N206" s="35"/>
    </row>
    <row r="207" spans="1:15" s="25" customFormat="1" ht="17.649999999999999" customHeight="1">
      <c r="A207" s="227">
        <v>247</v>
      </c>
      <c r="B207" s="228" t="s">
        <v>673</v>
      </c>
      <c r="C207" s="196">
        <v>377.93382315232748</v>
      </c>
      <c r="D207" s="196">
        <v>247.56238629835113</v>
      </c>
      <c r="E207" s="196">
        <v>31.007464850170397</v>
      </c>
      <c r="F207" s="196">
        <f t="shared" si="9"/>
        <v>278.56985114852154</v>
      </c>
      <c r="G207" s="196"/>
      <c r="H207" s="196">
        <v>0</v>
      </c>
      <c r="I207" s="196">
        <v>32.000718524950067</v>
      </c>
      <c r="J207" s="196">
        <f t="shared" si="10"/>
        <v>32.000718524950067</v>
      </c>
      <c r="K207" s="196"/>
      <c r="L207" s="196">
        <f t="shared" si="11"/>
        <v>67.363253478855881</v>
      </c>
      <c r="M207" s="196">
        <f t="shared" si="12"/>
        <v>99.363972003805941</v>
      </c>
      <c r="N207" s="35"/>
    </row>
    <row r="208" spans="1:15" s="25" customFormat="1" ht="17.649999999999999" customHeight="1">
      <c r="A208" s="227">
        <v>248</v>
      </c>
      <c r="B208" s="228" t="s">
        <v>674</v>
      </c>
      <c r="C208" s="196">
        <v>1239.1545285033287</v>
      </c>
      <c r="D208" s="196">
        <v>954.4752730462003</v>
      </c>
      <c r="E208" s="196">
        <v>77.944639149741093</v>
      </c>
      <c r="F208" s="196">
        <f t="shared" ref="F208:F242" si="13">+D208+E208</f>
        <v>1032.4199121959414</v>
      </c>
      <c r="G208" s="196"/>
      <c r="H208" s="196">
        <v>0</v>
      </c>
      <c r="I208" s="196">
        <v>72.354873510676654</v>
      </c>
      <c r="J208" s="196">
        <f t="shared" ref="J208:J242" si="14">+H208+I208</f>
        <v>72.354873510676654</v>
      </c>
      <c r="K208" s="196"/>
      <c r="L208" s="196">
        <f t="shared" ref="L208:L242" si="15">SUM(C208-F208-J208)</f>
        <v>134.37974279671067</v>
      </c>
      <c r="M208" s="196">
        <f t="shared" ref="M208:M242" si="16">J208+L208</f>
        <v>206.73461630738734</v>
      </c>
      <c r="N208" s="35"/>
      <c r="O208" s="32"/>
    </row>
    <row r="209" spans="1:19" s="38" customFormat="1" ht="17.649999999999999" customHeight="1">
      <c r="A209" s="227">
        <v>250</v>
      </c>
      <c r="B209" s="228" t="s">
        <v>675</v>
      </c>
      <c r="C209" s="196">
        <v>893.9301545911095</v>
      </c>
      <c r="D209" s="196">
        <v>789.3146422644819</v>
      </c>
      <c r="E209" s="196">
        <v>38.859282253408672</v>
      </c>
      <c r="F209" s="196">
        <f t="shared" si="13"/>
        <v>828.17392451789055</v>
      </c>
      <c r="G209" s="196"/>
      <c r="H209" s="196">
        <v>0</v>
      </c>
      <c r="I209" s="196">
        <v>3.597813968168357</v>
      </c>
      <c r="J209" s="196">
        <f t="shared" si="14"/>
        <v>3.597813968168357</v>
      </c>
      <c r="K209" s="196"/>
      <c r="L209" s="196">
        <f t="shared" si="15"/>
        <v>62.158416105050584</v>
      </c>
      <c r="M209" s="196">
        <f t="shared" si="16"/>
        <v>65.756230073218944</v>
      </c>
      <c r="N209" s="35"/>
      <c r="O209" s="25"/>
      <c r="P209" s="37"/>
      <c r="Q209" s="37"/>
      <c r="R209" s="37"/>
      <c r="S209" s="37"/>
    </row>
    <row r="210" spans="1:19" s="25" customFormat="1" ht="17.649999999999999" customHeight="1">
      <c r="A210" s="227">
        <v>251</v>
      </c>
      <c r="B210" s="221" t="s">
        <v>676</v>
      </c>
      <c r="C210" s="196">
        <v>511.80156087259996</v>
      </c>
      <c r="D210" s="196">
        <v>229.30546772887556</v>
      </c>
      <c r="E210" s="196">
        <v>38.756294358975566</v>
      </c>
      <c r="F210" s="196">
        <f t="shared" si="13"/>
        <v>268.06176208785109</v>
      </c>
      <c r="G210" s="196"/>
      <c r="H210" s="196">
        <v>0</v>
      </c>
      <c r="I210" s="196">
        <v>39.492989544379753</v>
      </c>
      <c r="J210" s="196">
        <f t="shared" si="14"/>
        <v>39.492989544379753</v>
      </c>
      <c r="K210" s="196"/>
      <c r="L210" s="196">
        <f t="shared" si="15"/>
        <v>204.24680924036912</v>
      </c>
      <c r="M210" s="196">
        <f t="shared" si="16"/>
        <v>243.73979878474887</v>
      </c>
      <c r="N210" s="35"/>
      <c r="O210" s="37"/>
    </row>
    <row r="211" spans="1:19" s="25" customFormat="1" ht="17.649999999999999" customHeight="1">
      <c r="A211" s="227">
        <v>252</v>
      </c>
      <c r="B211" s="228" t="s">
        <v>677</v>
      </c>
      <c r="C211" s="196">
        <v>157.94612172213638</v>
      </c>
      <c r="D211" s="196">
        <v>149.63316825217822</v>
      </c>
      <c r="E211" s="196">
        <v>8.3129534699582006</v>
      </c>
      <c r="F211" s="196">
        <f t="shared" si="13"/>
        <v>157.94612172213641</v>
      </c>
      <c r="G211" s="196"/>
      <c r="H211" s="196">
        <v>0</v>
      </c>
      <c r="I211" s="196">
        <v>0</v>
      </c>
      <c r="J211" s="196">
        <f t="shared" si="14"/>
        <v>0</v>
      </c>
      <c r="K211" s="196"/>
      <c r="L211" s="196">
        <f t="shared" si="15"/>
        <v>-2.8421709430404007E-14</v>
      </c>
      <c r="M211" s="196">
        <f t="shared" si="16"/>
        <v>-2.8421709430404007E-14</v>
      </c>
      <c r="N211" s="35"/>
    </row>
    <row r="212" spans="1:19" s="25" customFormat="1" ht="17.649999999999999" customHeight="1">
      <c r="A212" s="227">
        <v>253</v>
      </c>
      <c r="B212" s="228" t="s">
        <v>678</v>
      </c>
      <c r="C212" s="196">
        <v>658.15612553699918</v>
      </c>
      <c r="D212" s="196">
        <v>253.05143685015585</v>
      </c>
      <c r="E212" s="196">
        <v>55.648857779020673</v>
      </c>
      <c r="F212" s="196">
        <f t="shared" si="13"/>
        <v>308.70029462917654</v>
      </c>
      <c r="G212" s="196"/>
      <c r="H212" s="196">
        <v>0</v>
      </c>
      <c r="I212" s="196">
        <v>56.917179333731738</v>
      </c>
      <c r="J212" s="196">
        <f t="shared" si="14"/>
        <v>56.917179333731738</v>
      </c>
      <c r="K212" s="196"/>
      <c r="L212" s="196">
        <f t="shared" si="15"/>
        <v>292.53865157409092</v>
      </c>
      <c r="M212" s="196">
        <f t="shared" si="16"/>
        <v>349.45583090782264</v>
      </c>
      <c r="N212" s="35"/>
    </row>
    <row r="213" spans="1:19" s="25" customFormat="1" ht="17.649999999999999" customHeight="1">
      <c r="A213" s="227">
        <v>259</v>
      </c>
      <c r="B213" s="221" t="s">
        <v>679</v>
      </c>
      <c r="C213" s="196">
        <v>668.15423395746177</v>
      </c>
      <c r="D213" s="196">
        <v>189.51871117982236</v>
      </c>
      <c r="E213" s="196">
        <v>45.272153584749539</v>
      </c>
      <c r="F213" s="196">
        <f t="shared" si="13"/>
        <v>234.79086476457189</v>
      </c>
      <c r="G213" s="196"/>
      <c r="H213" s="196">
        <v>0</v>
      </c>
      <c r="I213" s="196">
        <v>45.883795051349324</v>
      </c>
      <c r="J213" s="196">
        <f t="shared" si="14"/>
        <v>45.883795051349324</v>
      </c>
      <c r="K213" s="196"/>
      <c r="L213" s="196">
        <f t="shared" si="15"/>
        <v>387.47957414154052</v>
      </c>
      <c r="M213" s="196">
        <f t="shared" si="16"/>
        <v>433.36336919288988</v>
      </c>
      <c r="N213" s="35"/>
    </row>
    <row r="214" spans="1:19" s="25" customFormat="1" ht="17.649999999999999" customHeight="1">
      <c r="A214" s="227">
        <v>260</v>
      </c>
      <c r="B214" s="221" t="s">
        <v>680</v>
      </c>
      <c r="C214" s="196">
        <v>209.31276106768371</v>
      </c>
      <c r="D214" s="196">
        <v>21.472464079267027</v>
      </c>
      <c r="E214" s="196">
        <v>7.8029307270699322</v>
      </c>
      <c r="F214" s="196">
        <f t="shared" si="13"/>
        <v>29.275394806336958</v>
      </c>
      <c r="G214" s="196"/>
      <c r="H214" s="196">
        <v>0</v>
      </c>
      <c r="I214" s="196">
        <v>7.8246787724855436</v>
      </c>
      <c r="J214" s="196">
        <f t="shared" si="14"/>
        <v>7.8246787724855436</v>
      </c>
      <c r="K214" s="196"/>
      <c r="L214" s="196">
        <f t="shared" si="15"/>
        <v>172.21268748886121</v>
      </c>
      <c r="M214" s="196">
        <f t="shared" si="16"/>
        <v>180.03736626134676</v>
      </c>
      <c r="N214" s="35"/>
    </row>
    <row r="215" spans="1:19" s="25" customFormat="1" ht="17.649999999999999" customHeight="1">
      <c r="A215" s="227">
        <v>262</v>
      </c>
      <c r="B215" s="228" t="s">
        <v>681</v>
      </c>
      <c r="C215" s="196">
        <v>750.73966439355479</v>
      </c>
      <c r="D215" s="196">
        <v>479.76874009950137</v>
      </c>
      <c r="E215" s="196">
        <v>48.651306045467408</v>
      </c>
      <c r="F215" s="196">
        <f t="shared" si="13"/>
        <v>528.42004614496875</v>
      </c>
      <c r="G215" s="196"/>
      <c r="H215" s="196">
        <v>0</v>
      </c>
      <c r="I215" s="196">
        <v>51.457878242808782</v>
      </c>
      <c r="J215" s="196">
        <f t="shared" si="14"/>
        <v>51.457878242808782</v>
      </c>
      <c r="K215" s="196"/>
      <c r="L215" s="196">
        <f t="shared" si="15"/>
        <v>170.86174000577725</v>
      </c>
      <c r="M215" s="196">
        <f t="shared" si="16"/>
        <v>222.31961824858604</v>
      </c>
      <c r="N215" s="35"/>
    </row>
    <row r="216" spans="1:19" s="25" customFormat="1" ht="17.649999999999999" customHeight="1">
      <c r="A216" s="227">
        <v>267</v>
      </c>
      <c r="B216" s="228" t="s">
        <v>682</v>
      </c>
      <c r="C216" s="196">
        <v>475.76457580408845</v>
      </c>
      <c r="D216" s="196">
        <v>225.77324089188124</v>
      </c>
      <c r="E216" s="196">
        <v>49.998266992369501</v>
      </c>
      <c r="F216" s="196">
        <f t="shared" si="13"/>
        <v>275.77150788425075</v>
      </c>
      <c r="G216" s="196"/>
      <c r="H216" s="196">
        <v>0</v>
      </c>
      <c r="I216" s="196">
        <v>49.998266992369501</v>
      </c>
      <c r="J216" s="196">
        <f t="shared" si="14"/>
        <v>49.998266992369501</v>
      </c>
      <c r="K216" s="196"/>
      <c r="L216" s="196">
        <f t="shared" si="15"/>
        <v>149.99480092746819</v>
      </c>
      <c r="M216" s="196">
        <f t="shared" si="16"/>
        <v>199.9930679198377</v>
      </c>
      <c r="N216" s="35"/>
    </row>
    <row r="217" spans="1:19" s="25" customFormat="1" ht="17.649999999999999" customHeight="1">
      <c r="A217" s="227">
        <v>269</v>
      </c>
      <c r="B217" s="228" t="s">
        <v>683</v>
      </c>
      <c r="C217" s="196">
        <v>57.510465078304946</v>
      </c>
      <c r="D217" s="196">
        <v>27.241799247618136</v>
      </c>
      <c r="E217" s="196">
        <v>6.0537331661373637</v>
      </c>
      <c r="F217" s="196">
        <f t="shared" si="13"/>
        <v>33.295532413755502</v>
      </c>
      <c r="G217" s="196"/>
      <c r="H217" s="196">
        <v>0</v>
      </c>
      <c r="I217" s="196">
        <v>6.0537331661373637</v>
      </c>
      <c r="J217" s="196">
        <f t="shared" si="14"/>
        <v>6.0537331661373637</v>
      </c>
      <c r="K217" s="196"/>
      <c r="L217" s="232">
        <f t="shared" si="15"/>
        <v>18.161199498412081</v>
      </c>
      <c r="M217" s="232">
        <f t="shared" si="16"/>
        <v>24.214932664549444</v>
      </c>
      <c r="N217" s="35"/>
    </row>
    <row r="218" spans="1:19" s="25" customFormat="1" ht="17.649999999999999" customHeight="1">
      <c r="A218" s="233">
        <v>275</v>
      </c>
      <c r="B218" s="228" t="s">
        <v>684</v>
      </c>
      <c r="C218" s="196">
        <v>1392.4192599999999</v>
      </c>
      <c r="D218" s="196">
        <v>659.56701785203222</v>
      </c>
      <c r="E218" s="196">
        <v>146.57044841156272</v>
      </c>
      <c r="F218" s="196">
        <f t="shared" si="13"/>
        <v>806.13746626359489</v>
      </c>
      <c r="G218" s="196"/>
      <c r="H218" s="196">
        <v>0</v>
      </c>
      <c r="I218" s="196">
        <v>146.57044841156272</v>
      </c>
      <c r="J218" s="196">
        <f t="shared" si="14"/>
        <v>146.57044841156272</v>
      </c>
      <c r="K218" s="196"/>
      <c r="L218" s="232">
        <f t="shared" si="15"/>
        <v>439.71134532484228</v>
      </c>
      <c r="M218" s="232">
        <f t="shared" si="16"/>
        <v>586.28179373640501</v>
      </c>
      <c r="N218" s="35"/>
    </row>
    <row r="219" spans="1:19" s="25" customFormat="1" ht="17.649999999999999" customHeight="1">
      <c r="A219" s="233">
        <v>283</v>
      </c>
      <c r="B219" s="228" t="s">
        <v>685</v>
      </c>
      <c r="C219" s="196">
        <v>414.65611976575184</v>
      </c>
      <c r="D219" s="196">
        <v>20.732805986738782</v>
      </c>
      <c r="E219" s="196">
        <v>41.465611973477564</v>
      </c>
      <c r="F219" s="196">
        <f t="shared" si="13"/>
        <v>62.198417960216347</v>
      </c>
      <c r="G219" s="196"/>
      <c r="H219" s="196">
        <v>0</v>
      </c>
      <c r="I219" s="196">
        <v>41.465611973477571</v>
      </c>
      <c r="J219" s="196">
        <f t="shared" si="14"/>
        <v>41.465611973477571</v>
      </c>
      <c r="K219" s="196"/>
      <c r="L219" s="196">
        <f t="shared" si="15"/>
        <v>310.99208983205796</v>
      </c>
      <c r="M219" s="196">
        <f t="shared" si="16"/>
        <v>352.45770180553552</v>
      </c>
      <c r="N219" s="35"/>
    </row>
    <row r="220" spans="1:19" s="25" customFormat="1" ht="17.649999999999999" customHeight="1">
      <c r="A220" s="227">
        <v>286</v>
      </c>
      <c r="B220" s="222" t="s">
        <v>686</v>
      </c>
      <c r="C220" s="196">
        <v>2132.5434794074999</v>
      </c>
      <c r="D220" s="196">
        <v>746.39021778183258</v>
      </c>
      <c r="E220" s="196">
        <v>213.25434793766644</v>
      </c>
      <c r="F220" s="196">
        <f t="shared" si="13"/>
        <v>959.64456571949904</v>
      </c>
      <c r="G220" s="196"/>
      <c r="H220" s="196">
        <v>0</v>
      </c>
      <c r="I220" s="196">
        <v>213.25434793766644</v>
      </c>
      <c r="J220" s="196">
        <f t="shared" si="14"/>
        <v>213.25434793766644</v>
      </c>
      <c r="K220" s="196"/>
      <c r="L220" s="196">
        <f t="shared" si="15"/>
        <v>959.64456575033444</v>
      </c>
      <c r="M220" s="196">
        <f t="shared" si="16"/>
        <v>1172.8989136880009</v>
      </c>
      <c r="N220" s="35"/>
    </row>
    <row r="221" spans="1:19" s="25" customFormat="1" ht="17.649999999999999" customHeight="1">
      <c r="A221" s="227">
        <v>288</v>
      </c>
      <c r="B221" s="222" t="s">
        <v>687</v>
      </c>
      <c r="C221" s="196">
        <v>502.14371373265817</v>
      </c>
      <c r="D221" s="196">
        <v>82.554180882594977</v>
      </c>
      <c r="E221" s="196">
        <v>41.537171765153296</v>
      </c>
      <c r="F221" s="196">
        <f t="shared" si="13"/>
        <v>124.09135264774827</v>
      </c>
      <c r="G221" s="196"/>
      <c r="H221" s="196">
        <v>0</v>
      </c>
      <c r="I221" s="196">
        <v>41.556130539993077</v>
      </c>
      <c r="J221" s="196">
        <f t="shared" si="14"/>
        <v>41.556130539993077</v>
      </c>
      <c r="K221" s="196"/>
      <c r="L221" s="196">
        <f t="shared" si="15"/>
        <v>336.49623054491678</v>
      </c>
      <c r="M221" s="196">
        <f t="shared" si="16"/>
        <v>378.05236108490988</v>
      </c>
      <c r="N221" s="35"/>
    </row>
    <row r="222" spans="1:19" s="25" customFormat="1" ht="17.649999999999999" customHeight="1">
      <c r="A222" s="227">
        <v>292</v>
      </c>
      <c r="B222" s="222" t="s">
        <v>688</v>
      </c>
      <c r="C222" s="196">
        <v>1223.3349923708943</v>
      </c>
      <c r="D222" s="196">
        <v>252.22093157838748</v>
      </c>
      <c r="E222" s="196">
        <v>84.073643859462479</v>
      </c>
      <c r="F222" s="196">
        <f t="shared" si="13"/>
        <v>336.29457543784997</v>
      </c>
      <c r="G222" s="196"/>
      <c r="H222" s="196">
        <v>0</v>
      </c>
      <c r="I222" s="196">
        <v>84.073643859462479</v>
      </c>
      <c r="J222" s="196">
        <f t="shared" si="14"/>
        <v>84.073643859462479</v>
      </c>
      <c r="K222" s="196"/>
      <c r="L222" s="196">
        <f t="shared" si="15"/>
        <v>802.96677307358186</v>
      </c>
      <c r="M222" s="196">
        <f t="shared" si="16"/>
        <v>887.0404169330443</v>
      </c>
      <c r="N222" s="35"/>
    </row>
    <row r="223" spans="1:19" s="25" customFormat="1" ht="17.649999999999999" customHeight="1">
      <c r="A223" s="233">
        <v>293</v>
      </c>
      <c r="B223" s="228" t="s">
        <v>689</v>
      </c>
      <c r="C223" s="196">
        <v>1399.51525063689</v>
      </c>
      <c r="D223" s="196">
        <v>662.92827693046843</v>
      </c>
      <c r="E223" s="196">
        <v>147.31739487343748</v>
      </c>
      <c r="F223" s="196">
        <f t="shared" si="13"/>
        <v>810.24567180390591</v>
      </c>
      <c r="G223" s="196"/>
      <c r="H223" s="196">
        <v>0</v>
      </c>
      <c r="I223" s="196">
        <v>147.31739487343745</v>
      </c>
      <c r="J223" s="196">
        <f t="shared" si="14"/>
        <v>147.31739487343745</v>
      </c>
      <c r="K223" s="196"/>
      <c r="L223" s="196">
        <f t="shared" si="15"/>
        <v>441.95218395954657</v>
      </c>
      <c r="M223" s="196">
        <f t="shared" si="16"/>
        <v>589.26957883298405</v>
      </c>
      <c r="N223" s="35"/>
    </row>
    <row r="224" spans="1:19" ht="17.649999999999999" customHeight="1">
      <c r="A224" s="227">
        <v>294</v>
      </c>
      <c r="B224" s="222" t="s">
        <v>690</v>
      </c>
      <c r="C224" s="196">
        <v>1042.696048491126</v>
      </c>
      <c r="D224" s="196">
        <v>530.11718803623899</v>
      </c>
      <c r="E224" s="196">
        <v>103.63415039563424</v>
      </c>
      <c r="F224" s="196">
        <f t="shared" si="13"/>
        <v>633.75133843187325</v>
      </c>
      <c r="G224" s="196"/>
      <c r="H224" s="196">
        <v>0</v>
      </c>
      <c r="I224" s="196">
        <v>104.33724212489507</v>
      </c>
      <c r="J224" s="196">
        <f t="shared" si="14"/>
        <v>104.33724212489507</v>
      </c>
      <c r="K224" s="196"/>
      <c r="L224" s="196">
        <f t="shared" si="15"/>
        <v>304.60746793435771</v>
      </c>
      <c r="M224" s="196">
        <f t="shared" si="16"/>
        <v>408.94471005925277</v>
      </c>
      <c r="N224" s="35"/>
    </row>
    <row r="225" spans="1:15" ht="17.649999999999999" customHeight="1">
      <c r="A225" s="233">
        <v>295</v>
      </c>
      <c r="B225" s="228" t="s">
        <v>691</v>
      </c>
      <c r="C225" s="196">
        <v>400.13798987808815</v>
      </c>
      <c r="D225" s="196">
        <v>193.06888905511954</v>
      </c>
      <c r="E225" s="196">
        <v>36.685458208358526</v>
      </c>
      <c r="F225" s="196">
        <f t="shared" si="13"/>
        <v>229.75434726347805</v>
      </c>
      <c r="G225" s="196"/>
      <c r="H225" s="196">
        <v>0</v>
      </c>
      <c r="I225" s="196">
        <v>37.248782141817102</v>
      </c>
      <c r="J225" s="196">
        <f t="shared" si="14"/>
        <v>37.248782141817102</v>
      </c>
      <c r="K225" s="196"/>
      <c r="L225" s="196">
        <f t="shared" si="15"/>
        <v>133.13486047279298</v>
      </c>
      <c r="M225" s="196">
        <f t="shared" si="16"/>
        <v>170.3836426146101</v>
      </c>
      <c r="N225" s="35"/>
    </row>
    <row r="226" spans="1:15" s="25" customFormat="1" ht="17.649999999999999" customHeight="1">
      <c r="A226" s="233">
        <v>300</v>
      </c>
      <c r="B226" s="228" t="s">
        <v>692</v>
      </c>
      <c r="C226" s="196">
        <v>512.97070615474092</v>
      </c>
      <c r="D226" s="196">
        <v>25.648535311379501</v>
      </c>
      <c r="E226" s="196">
        <v>51.297070622759001</v>
      </c>
      <c r="F226" s="196">
        <f t="shared" si="13"/>
        <v>76.945605934138499</v>
      </c>
      <c r="G226" s="196"/>
      <c r="H226" s="196">
        <v>0</v>
      </c>
      <c r="I226" s="196">
        <v>51.297070622759001</v>
      </c>
      <c r="J226" s="196">
        <f t="shared" si="14"/>
        <v>51.297070622759001</v>
      </c>
      <c r="K226" s="196"/>
      <c r="L226" s="196">
        <f t="shared" si="15"/>
        <v>384.72802959784343</v>
      </c>
      <c r="M226" s="196">
        <f t="shared" si="16"/>
        <v>436.02510022060244</v>
      </c>
      <c r="N226" s="35"/>
    </row>
    <row r="227" spans="1:15" s="25" customFormat="1" ht="17.649999999999999" customHeight="1">
      <c r="A227" s="227">
        <v>305</v>
      </c>
      <c r="B227" s="221" t="s">
        <v>693</v>
      </c>
      <c r="C227" s="196">
        <v>160.93084206725635</v>
      </c>
      <c r="D227" s="196">
        <v>77.943350771439228</v>
      </c>
      <c r="E227" s="196">
        <v>16.59749775151101</v>
      </c>
      <c r="F227" s="196">
        <f t="shared" si="13"/>
        <v>94.540848522950242</v>
      </c>
      <c r="G227" s="196"/>
      <c r="H227" s="196">
        <v>0</v>
      </c>
      <c r="I227" s="196">
        <v>16.59749775151101</v>
      </c>
      <c r="J227" s="196">
        <f t="shared" si="14"/>
        <v>16.59749775151101</v>
      </c>
      <c r="K227" s="196"/>
      <c r="L227" s="196">
        <f t="shared" si="15"/>
        <v>49.792495792795094</v>
      </c>
      <c r="M227" s="196">
        <f t="shared" si="16"/>
        <v>66.389993544306108</v>
      </c>
      <c r="N227" s="35"/>
    </row>
    <row r="228" spans="1:15" s="25" customFormat="1" ht="18.75" customHeight="1">
      <c r="A228" s="227">
        <v>306</v>
      </c>
      <c r="B228" s="221" t="s">
        <v>694</v>
      </c>
      <c r="C228" s="196">
        <v>1412.1074176135216</v>
      </c>
      <c r="D228" s="196">
        <v>347.85645596747236</v>
      </c>
      <c r="E228" s="196">
        <v>103.83166465149999</v>
      </c>
      <c r="F228" s="196">
        <f t="shared" si="13"/>
        <v>451.68812061897233</v>
      </c>
      <c r="G228" s="196"/>
      <c r="H228" s="196">
        <v>0</v>
      </c>
      <c r="I228" s="196">
        <v>103.83166465149999</v>
      </c>
      <c r="J228" s="196">
        <f t="shared" si="14"/>
        <v>103.83166465149999</v>
      </c>
      <c r="K228" s="196"/>
      <c r="L228" s="196">
        <f t="shared" si="15"/>
        <v>856.58763234304934</v>
      </c>
      <c r="M228" s="196">
        <f t="shared" si="16"/>
        <v>960.41929699454931</v>
      </c>
      <c r="N228" s="35"/>
    </row>
    <row r="229" spans="1:15" s="25" customFormat="1" ht="17.649999999999999" customHeight="1">
      <c r="A229" s="227">
        <v>307</v>
      </c>
      <c r="B229" s="221" t="s">
        <v>695</v>
      </c>
      <c r="C229" s="196">
        <v>1581.7604085264234</v>
      </c>
      <c r="D229" s="196">
        <v>324.06342476862471</v>
      </c>
      <c r="E229" s="196">
        <v>97.550449637905061</v>
      </c>
      <c r="F229" s="196">
        <f t="shared" si="13"/>
        <v>421.61387440652976</v>
      </c>
      <c r="G229" s="196"/>
      <c r="H229" s="196">
        <v>0</v>
      </c>
      <c r="I229" s="196">
        <v>100.52659308293751</v>
      </c>
      <c r="J229" s="196">
        <f t="shared" si="14"/>
        <v>100.52659308293751</v>
      </c>
      <c r="K229" s="196"/>
      <c r="L229" s="196">
        <f t="shared" si="15"/>
        <v>1059.6199410369561</v>
      </c>
      <c r="M229" s="196">
        <f t="shared" si="16"/>
        <v>1160.1465341198937</v>
      </c>
      <c r="N229" s="35"/>
    </row>
    <row r="230" spans="1:15" ht="17.649999999999999" customHeight="1">
      <c r="A230" s="227">
        <v>308</v>
      </c>
      <c r="B230" s="221" t="s">
        <v>696</v>
      </c>
      <c r="C230" s="196">
        <v>1034.3897790153871</v>
      </c>
      <c r="D230" s="196">
        <v>376.0078038223316</v>
      </c>
      <c r="E230" s="196">
        <v>106.37753306121108</v>
      </c>
      <c r="F230" s="196">
        <f t="shared" si="13"/>
        <v>482.38533688354266</v>
      </c>
      <c r="G230" s="196"/>
      <c r="H230" s="196">
        <v>0</v>
      </c>
      <c r="I230" s="196">
        <v>106.3775330612111</v>
      </c>
      <c r="J230" s="196">
        <f t="shared" si="14"/>
        <v>106.3775330612111</v>
      </c>
      <c r="K230" s="196"/>
      <c r="L230" s="196">
        <f t="shared" si="15"/>
        <v>445.62690907063336</v>
      </c>
      <c r="M230" s="196">
        <f t="shared" si="16"/>
        <v>552.00444213184448</v>
      </c>
      <c r="N230" s="35"/>
    </row>
    <row r="231" spans="1:15" ht="17.649999999999999" customHeight="1">
      <c r="A231" s="227">
        <v>309</v>
      </c>
      <c r="B231" s="222" t="s">
        <v>697</v>
      </c>
      <c r="C231" s="196">
        <v>967.8366420073055</v>
      </c>
      <c r="D231" s="196">
        <v>61.794177656424466</v>
      </c>
      <c r="E231" s="196">
        <v>39.982495499147305</v>
      </c>
      <c r="F231" s="196">
        <f t="shared" si="13"/>
        <v>101.77667315557177</v>
      </c>
      <c r="G231" s="196"/>
      <c r="H231" s="196">
        <v>0</v>
      </c>
      <c r="I231" s="196">
        <v>42.906611941250574</v>
      </c>
      <c r="J231" s="196">
        <f t="shared" si="14"/>
        <v>42.906611941250574</v>
      </c>
      <c r="K231" s="196"/>
      <c r="L231" s="232">
        <f t="shared" si="15"/>
        <v>823.15335691048313</v>
      </c>
      <c r="M231" s="232">
        <f t="shared" si="16"/>
        <v>866.05996885173374</v>
      </c>
      <c r="N231" s="35"/>
    </row>
    <row r="232" spans="1:15" ht="21.75" customHeight="1">
      <c r="A232" s="227">
        <v>312</v>
      </c>
      <c r="B232" s="221" t="s">
        <v>698</v>
      </c>
      <c r="C232" s="196">
        <v>528.02942157443965</v>
      </c>
      <c r="D232" s="196">
        <v>50.139635796613781</v>
      </c>
      <c r="E232" s="196">
        <v>35.896736919248426</v>
      </c>
      <c r="F232" s="196">
        <f t="shared" si="13"/>
        <v>86.0363727158622</v>
      </c>
      <c r="G232" s="196"/>
      <c r="H232" s="196">
        <v>0</v>
      </c>
      <c r="I232" s="196">
        <v>35.896736919248426</v>
      </c>
      <c r="J232" s="196">
        <f t="shared" si="14"/>
        <v>35.896736919248426</v>
      </c>
      <c r="K232" s="196"/>
      <c r="L232" s="196">
        <f t="shared" si="15"/>
        <v>406.09631193932904</v>
      </c>
      <c r="M232" s="196">
        <f t="shared" si="16"/>
        <v>441.99304885857748</v>
      </c>
      <c r="N232" s="35"/>
    </row>
    <row r="233" spans="1:15" ht="17.649999999999999" customHeight="1">
      <c r="A233" s="227">
        <v>314</v>
      </c>
      <c r="B233" s="221" t="s">
        <v>699</v>
      </c>
      <c r="C233" s="196">
        <v>1910.186239019577</v>
      </c>
      <c r="D233" s="196">
        <v>141.48782444255102</v>
      </c>
      <c r="E233" s="196">
        <v>63.148366959414375</v>
      </c>
      <c r="F233" s="196">
        <f t="shared" si="13"/>
        <v>204.63619140196539</v>
      </c>
      <c r="G233" s="196"/>
      <c r="H233" s="196">
        <v>0</v>
      </c>
      <c r="I233" s="196">
        <v>64.571255237817098</v>
      </c>
      <c r="J233" s="196">
        <f t="shared" si="14"/>
        <v>64.571255237817098</v>
      </c>
      <c r="K233" s="196"/>
      <c r="L233" s="232">
        <f t="shared" si="15"/>
        <v>1640.9787923797946</v>
      </c>
      <c r="M233" s="232">
        <f t="shared" si="16"/>
        <v>1705.5500476176117</v>
      </c>
      <c r="N233" s="35"/>
      <c r="O233" s="25"/>
    </row>
    <row r="234" spans="1:15" ht="17.649999999999999" customHeight="1">
      <c r="A234" s="227">
        <v>316</v>
      </c>
      <c r="B234" s="221" t="s">
        <v>700</v>
      </c>
      <c r="C234" s="196">
        <v>356.36698044106026</v>
      </c>
      <c r="D234" s="196">
        <v>66.488172377303613</v>
      </c>
      <c r="E234" s="196">
        <v>24.282489572942126</v>
      </c>
      <c r="F234" s="196">
        <f t="shared" si="13"/>
        <v>90.770661950245739</v>
      </c>
      <c r="G234" s="196"/>
      <c r="H234" s="196">
        <v>0</v>
      </c>
      <c r="I234" s="196">
        <v>24.282489572942126</v>
      </c>
      <c r="J234" s="196">
        <f t="shared" si="14"/>
        <v>24.282489572942126</v>
      </c>
      <c r="K234" s="196"/>
      <c r="L234" s="196">
        <f t="shared" si="15"/>
        <v>241.31382891787237</v>
      </c>
      <c r="M234" s="196">
        <f t="shared" si="16"/>
        <v>265.5963184908145</v>
      </c>
      <c r="N234" s="35"/>
    </row>
    <row r="235" spans="1:15" ht="17.649999999999999" customHeight="1">
      <c r="A235" s="227">
        <v>317</v>
      </c>
      <c r="B235" s="221" t="s">
        <v>701</v>
      </c>
      <c r="C235" s="196">
        <v>1339.0984800681199</v>
      </c>
      <c r="D235" s="196">
        <v>308.58724137525184</v>
      </c>
      <c r="E235" s="196">
        <v>94.294880467600038</v>
      </c>
      <c r="F235" s="196">
        <f t="shared" si="13"/>
        <v>402.88212184285186</v>
      </c>
      <c r="G235" s="196"/>
      <c r="H235" s="196">
        <v>0</v>
      </c>
      <c r="I235" s="196">
        <v>94.294880467600038</v>
      </c>
      <c r="J235" s="196">
        <f t="shared" si="14"/>
        <v>94.294880467600038</v>
      </c>
      <c r="K235" s="196"/>
      <c r="L235" s="196">
        <f t="shared" si="15"/>
        <v>841.92147775766807</v>
      </c>
      <c r="M235" s="196">
        <f t="shared" si="16"/>
        <v>936.2163582252681</v>
      </c>
      <c r="N235" s="35"/>
    </row>
    <row r="236" spans="1:15" ht="17.649999999999999" customHeight="1">
      <c r="A236" s="227">
        <v>318</v>
      </c>
      <c r="B236" s="221" t="s">
        <v>702</v>
      </c>
      <c r="C236" s="196">
        <v>300.1349668119102</v>
      </c>
      <c r="D236" s="196">
        <v>108.75621923365044</v>
      </c>
      <c r="E236" s="196">
        <v>31.073205495328697</v>
      </c>
      <c r="F236" s="196">
        <f t="shared" si="13"/>
        <v>139.82942472897915</v>
      </c>
      <c r="G236" s="196"/>
      <c r="H236" s="196">
        <v>0</v>
      </c>
      <c r="I236" s="196">
        <v>31.073205495328697</v>
      </c>
      <c r="J236" s="196">
        <f t="shared" si="14"/>
        <v>31.073205495328697</v>
      </c>
      <c r="K236" s="196"/>
      <c r="L236" s="196">
        <f t="shared" si="15"/>
        <v>129.23233658760236</v>
      </c>
      <c r="M236" s="196">
        <f t="shared" si="16"/>
        <v>160.30554208293105</v>
      </c>
      <c r="N236" s="35"/>
    </row>
    <row r="237" spans="1:15" ht="17.649999999999999" customHeight="1">
      <c r="A237" s="227">
        <v>319</v>
      </c>
      <c r="B237" s="221" t="s">
        <v>703</v>
      </c>
      <c r="C237" s="196">
        <v>898.75337858560681</v>
      </c>
      <c r="D237" s="196">
        <v>269.62601357885029</v>
      </c>
      <c r="E237" s="196">
        <v>89.875337859616764</v>
      </c>
      <c r="F237" s="196">
        <f t="shared" si="13"/>
        <v>359.50135143846705</v>
      </c>
      <c r="G237" s="196"/>
      <c r="H237" s="196">
        <v>0</v>
      </c>
      <c r="I237" s="196">
        <v>89.875337859616764</v>
      </c>
      <c r="J237" s="196">
        <f t="shared" si="14"/>
        <v>89.875337859616764</v>
      </c>
      <c r="K237" s="196"/>
      <c r="L237" s="196">
        <f t="shared" si="15"/>
        <v>449.37668928752299</v>
      </c>
      <c r="M237" s="196">
        <f t="shared" si="16"/>
        <v>539.25202714713976</v>
      </c>
      <c r="N237" s="35"/>
    </row>
    <row r="238" spans="1:15" ht="17.649999999999999" customHeight="1">
      <c r="A238" s="227">
        <v>320</v>
      </c>
      <c r="B238" s="221" t="s">
        <v>704</v>
      </c>
      <c r="C238" s="196">
        <v>1208.117666572206</v>
      </c>
      <c r="D238" s="196">
        <v>233.17586883112165</v>
      </c>
      <c r="E238" s="196">
        <v>74.479098772810616</v>
      </c>
      <c r="F238" s="196">
        <f t="shared" si="13"/>
        <v>307.65496760393228</v>
      </c>
      <c r="G238" s="196"/>
      <c r="H238" s="196">
        <v>0</v>
      </c>
      <c r="I238" s="196">
        <v>74.838769315019192</v>
      </c>
      <c r="J238" s="196">
        <f t="shared" si="14"/>
        <v>74.838769315019192</v>
      </c>
      <c r="K238" s="196"/>
      <c r="L238" s="196">
        <f t="shared" si="15"/>
        <v>825.62392965325444</v>
      </c>
      <c r="M238" s="196">
        <f t="shared" si="16"/>
        <v>900.46269896827357</v>
      </c>
      <c r="N238" s="35"/>
    </row>
    <row r="239" spans="1:15" ht="30.75" customHeight="1">
      <c r="A239" s="227">
        <v>322</v>
      </c>
      <c r="B239" s="221" t="s">
        <v>705</v>
      </c>
      <c r="C239" s="196">
        <v>8830.6591156519862</v>
      </c>
      <c r="D239" s="196">
        <v>1087.2811889830543</v>
      </c>
      <c r="E239" s="196">
        <v>418.84013901866052</v>
      </c>
      <c r="F239" s="196">
        <f t="shared" si="13"/>
        <v>1506.1213280017148</v>
      </c>
      <c r="G239" s="196"/>
      <c r="H239" s="196">
        <v>0</v>
      </c>
      <c r="I239" s="196">
        <v>418.84013901866058</v>
      </c>
      <c r="J239" s="196">
        <f t="shared" si="14"/>
        <v>418.84013901866058</v>
      </c>
      <c r="K239" s="196"/>
      <c r="L239" s="196">
        <f t="shared" si="15"/>
        <v>6905.6976486316107</v>
      </c>
      <c r="M239" s="196">
        <f t="shared" si="16"/>
        <v>7324.5377876502716</v>
      </c>
      <c r="N239" s="35"/>
    </row>
    <row r="240" spans="1:15" ht="30.75" customHeight="1">
      <c r="A240" s="227">
        <v>328</v>
      </c>
      <c r="B240" s="222" t="s">
        <v>706</v>
      </c>
      <c r="C240" s="196">
        <v>90.415881279951918</v>
      </c>
      <c r="D240" s="196">
        <v>3.1464135929674546</v>
      </c>
      <c r="E240" s="196">
        <v>3.0102810677415626</v>
      </c>
      <c r="F240" s="196">
        <f t="shared" si="13"/>
        <v>6.1566946607090172</v>
      </c>
      <c r="G240" s="196"/>
      <c r="H240" s="196">
        <v>0</v>
      </c>
      <c r="I240" s="196">
        <v>3.0248361168244067</v>
      </c>
      <c r="J240" s="196">
        <f t="shared" si="14"/>
        <v>3.0248361168244067</v>
      </c>
      <c r="K240" s="196"/>
      <c r="L240" s="196">
        <f t="shared" si="15"/>
        <v>81.234350502418494</v>
      </c>
      <c r="M240" s="196">
        <f t="shared" si="16"/>
        <v>84.259186619242897</v>
      </c>
      <c r="N240" s="35"/>
    </row>
    <row r="241" spans="1:15" ht="14.25" customHeight="1">
      <c r="A241" s="227">
        <v>336</v>
      </c>
      <c r="B241" s="222" t="s">
        <v>707</v>
      </c>
      <c r="C241" s="196">
        <v>1273.5420985050337</v>
      </c>
      <c r="D241" s="196">
        <v>74.094168373464072</v>
      </c>
      <c r="E241" s="196">
        <v>64.744112585150944</v>
      </c>
      <c r="F241" s="196">
        <f>+D241+E241</f>
        <v>138.83828095861503</v>
      </c>
      <c r="G241" s="196"/>
      <c r="H241" s="196">
        <v>0</v>
      </c>
      <c r="I241" s="196">
        <v>67.840506712417692</v>
      </c>
      <c r="J241" s="196">
        <f>+H241+I241</f>
        <v>67.840506712417692</v>
      </c>
      <c r="K241" s="196"/>
      <c r="L241" s="196">
        <f>SUM(C241-F241-J241)</f>
        <v>1066.8633108340009</v>
      </c>
      <c r="M241" s="196">
        <f>J241+L241</f>
        <v>1134.7038175464186</v>
      </c>
      <c r="N241" s="35"/>
    </row>
    <row r="242" spans="1:15" ht="25.15" customHeight="1">
      <c r="A242" s="227">
        <v>339</v>
      </c>
      <c r="B242" s="221" t="s">
        <v>708</v>
      </c>
      <c r="C242" s="196">
        <v>10904.720458367487</v>
      </c>
      <c r="D242" s="196">
        <v>816.88723814382172</v>
      </c>
      <c r="E242" s="196">
        <v>512.39169406562144</v>
      </c>
      <c r="F242" s="196">
        <f t="shared" si="13"/>
        <v>1329.2789322094432</v>
      </c>
      <c r="G242" s="196"/>
      <c r="H242" s="196">
        <v>0</v>
      </c>
      <c r="I242" s="196">
        <v>526.15243106886669</v>
      </c>
      <c r="J242" s="196">
        <f t="shared" si="14"/>
        <v>526.15243106886669</v>
      </c>
      <c r="K242" s="196"/>
      <c r="L242" s="196">
        <f t="shared" si="15"/>
        <v>9049.289095089176</v>
      </c>
      <c r="M242" s="196">
        <f t="shared" si="16"/>
        <v>9575.4415261580434</v>
      </c>
      <c r="N242" s="35"/>
    </row>
    <row r="243" spans="1:15" s="25" customFormat="1" ht="17.649999999999999" customHeight="1">
      <c r="A243" s="224"/>
      <c r="B243" s="234" t="s">
        <v>709</v>
      </c>
      <c r="C243" s="226">
        <f t="shared" ref="C243:M243" si="17">SUM(C244:C271)</f>
        <v>80567.3384196923</v>
      </c>
      <c r="D243" s="226">
        <f t="shared" si="17"/>
        <v>16910.343015674382</v>
      </c>
      <c r="E243" s="226">
        <f t="shared" si="17"/>
        <v>4925.8903852872509</v>
      </c>
      <c r="F243" s="226">
        <f t="shared" si="17"/>
        <v>21836.233400961639</v>
      </c>
      <c r="G243" s="226"/>
      <c r="H243" s="226">
        <f t="shared" si="17"/>
        <v>0</v>
      </c>
      <c r="I243" s="226">
        <f t="shared" si="17"/>
        <v>4976.2493993533462</v>
      </c>
      <c r="J243" s="226">
        <f t="shared" si="17"/>
        <v>4976.2493993533462</v>
      </c>
      <c r="K243" s="226">
        <f t="shared" si="17"/>
        <v>0</v>
      </c>
      <c r="L243" s="226">
        <f t="shared" si="17"/>
        <v>53754.855619377297</v>
      </c>
      <c r="M243" s="226">
        <f t="shared" si="17"/>
        <v>58731.105018730639</v>
      </c>
      <c r="N243" s="212"/>
    </row>
    <row r="244" spans="1:15" s="25" customFormat="1" ht="17.649999999999999" customHeight="1">
      <c r="A244" s="227">
        <v>171</v>
      </c>
      <c r="B244" s="228" t="s">
        <v>710</v>
      </c>
      <c r="C244" s="196">
        <v>9369.4741326213152</v>
      </c>
      <c r="D244" s="196">
        <v>1867.2405298323301</v>
      </c>
      <c r="E244" s="196">
        <v>571.08915203674508</v>
      </c>
      <c r="F244" s="235">
        <f t="shared" ref="F244:F271" si="18">+D244+E244</f>
        <v>2438.3296818690751</v>
      </c>
      <c r="G244" s="196"/>
      <c r="H244" s="196">
        <v>0</v>
      </c>
      <c r="I244" s="196">
        <v>577.74811957328143</v>
      </c>
      <c r="J244" s="196">
        <f t="shared" ref="J244:J271" si="19">+H244+I244</f>
        <v>577.74811957328143</v>
      </c>
      <c r="K244" s="196"/>
      <c r="L244" s="232">
        <f t="shared" ref="L244:L271" si="20">SUM(C244-F244-J244)</f>
        <v>6353.3963311789585</v>
      </c>
      <c r="M244" s="232">
        <f t="shared" ref="M244:M271" si="21">J244+L244</f>
        <v>6931.1444507522401</v>
      </c>
      <c r="N244" s="35"/>
    </row>
    <row r="245" spans="1:15" s="25" customFormat="1" ht="17.649999999999999" customHeight="1">
      <c r="A245" s="227">
        <v>188</v>
      </c>
      <c r="B245" s="228" t="s">
        <v>31</v>
      </c>
      <c r="C245" s="196">
        <v>3505.9267283714089</v>
      </c>
      <c r="D245" s="196">
        <v>2967.1271715096404</v>
      </c>
      <c r="E245" s="196">
        <v>242.75256133267422</v>
      </c>
      <c r="F245" s="235">
        <f t="shared" si="18"/>
        <v>3209.8797328423148</v>
      </c>
      <c r="G245" s="196"/>
      <c r="H245" s="196">
        <v>0</v>
      </c>
      <c r="I245" s="196">
        <v>162.26661973921244</v>
      </c>
      <c r="J245" s="196">
        <f t="shared" si="19"/>
        <v>162.26661973921244</v>
      </c>
      <c r="K245" s="196"/>
      <c r="L245" s="232">
        <f t="shared" si="20"/>
        <v>133.7803757898817</v>
      </c>
      <c r="M245" s="232">
        <f t="shared" si="21"/>
        <v>296.04699552909415</v>
      </c>
      <c r="N245" s="35"/>
    </row>
    <row r="246" spans="1:15" s="25" customFormat="1" ht="17.649999999999999" customHeight="1">
      <c r="A246" s="227">
        <v>209</v>
      </c>
      <c r="B246" s="221" t="s">
        <v>711</v>
      </c>
      <c r="C246" s="196">
        <v>1054.6312941619778</v>
      </c>
      <c r="D246" s="196">
        <v>697.29193291605452</v>
      </c>
      <c r="E246" s="196">
        <v>64.004336500154182</v>
      </c>
      <c r="F246" s="235">
        <f t="shared" si="18"/>
        <v>761.2962694162087</v>
      </c>
      <c r="G246" s="196"/>
      <c r="H246" s="196">
        <v>0</v>
      </c>
      <c r="I246" s="196">
        <v>55.96872733995091</v>
      </c>
      <c r="J246" s="196">
        <f t="shared" si="19"/>
        <v>55.96872733995091</v>
      </c>
      <c r="K246" s="196"/>
      <c r="L246" s="232">
        <f t="shared" si="20"/>
        <v>237.36629740581824</v>
      </c>
      <c r="M246" s="232">
        <f t="shared" si="21"/>
        <v>293.33502474576915</v>
      </c>
      <c r="N246" s="35"/>
    </row>
    <row r="247" spans="1:15" s="25" customFormat="1" ht="17.649999999999999" customHeight="1">
      <c r="A247" s="227">
        <v>212</v>
      </c>
      <c r="B247" s="222" t="s">
        <v>712</v>
      </c>
      <c r="C247" s="196">
        <v>732.02816801661913</v>
      </c>
      <c r="D247" s="196">
        <v>713.61930332085922</v>
      </c>
      <c r="E247" s="196">
        <v>18.408864695760013</v>
      </c>
      <c r="F247" s="235">
        <f t="shared" si="18"/>
        <v>732.02816801661925</v>
      </c>
      <c r="G247" s="196"/>
      <c r="H247" s="196">
        <v>0</v>
      </c>
      <c r="I247" s="196">
        <v>0</v>
      </c>
      <c r="J247" s="196">
        <f t="shared" si="19"/>
        <v>0</v>
      </c>
      <c r="K247" s="196"/>
      <c r="L247" s="232">
        <f t="shared" si="20"/>
        <v>-1.1368683772161603E-13</v>
      </c>
      <c r="M247" s="232">
        <f t="shared" si="21"/>
        <v>-1.1368683772161603E-13</v>
      </c>
      <c r="N247" s="35"/>
    </row>
    <row r="248" spans="1:15" s="25" customFormat="1" ht="17.649999999999999" customHeight="1">
      <c r="A248" s="227">
        <v>214</v>
      </c>
      <c r="B248" s="221" t="s">
        <v>713</v>
      </c>
      <c r="C248" s="196">
        <v>2207.3024556867385</v>
      </c>
      <c r="D248" s="196">
        <v>1725.9790458675359</v>
      </c>
      <c r="E248" s="196">
        <v>157.02928376255599</v>
      </c>
      <c r="F248" s="235">
        <f t="shared" si="18"/>
        <v>1883.0083296300918</v>
      </c>
      <c r="G248" s="196"/>
      <c r="H248" s="196">
        <v>0</v>
      </c>
      <c r="I248" s="196">
        <v>81.303964762181337</v>
      </c>
      <c r="J248" s="196">
        <f t="shared" si="19"/>
        <v>81.303964762181337</v>
      </c>
      <c r="K248" s="196"/>
      <c r="L248" s="232">
        <f t="shared" si="20"/>
        <v>242.99016129446539</v>
      </c>
      <c r="M248" s="232">
        <f t="shared" si="21"/>
        <v>324.29412605664675</v>
      </c>
      <c r="N248" s="35"/>
    </row>
    <row r="249" spans="1:15" s="25" customFormat="1" ht="17.649999999999999" customHeight="1">
      <c r="A249" s="227">
        <v>245</v>
      </c>
      <c r="B249" s="221" t="s">
        <v>714</v>
      </c>
      <c r="C249" s="196">
        <v>798.8185075465376</v>
      </c>
      <c r="D249" s="196">
        <v>523.32706875798976</v>
      </c>
      <c r="E249" s="196">
        <v>63.947127992997991</v>
      </c>
      <c r="F249" s="235">
        <f t="shared" si="18"/>
        <v>587.27419675098781</v>
      </c>
      <c r="G249" s="196"/>
      <c r="H249" s="196">
        <v>0</v>
      </c>
      <c r="I249" s="196">
        <v>57.905659428481826</v>
      </c>
      <c r="J249" s="196">
        <f t="shared" si="19"/>
        <v>57.905659428481826</v>
      </c>
      <c r="K249" s="196"/>
      <c r="L249" s="232">
        <f t="shared" si="20"/>
        <v>153.63865136706795</v>
      </c>
      <c r="M249" s="232">
        <f t="shared" si="21"/>
        <v>211.54431079554979</v>
      </c>
      <c r="N249" s="35"/>
    </row>
    <row r="250" spans="1:15" s="25" customFormat="1" ht="17.649999999999999" customHeight="1">
      <c r="A250" s="227">
        <v>249</v>
      </c>
      <c r="B250" s="221" t="s">
        <v>715</v>
      </c>
      <c r="C250" s="196">
        <v>885.91790348284394</v>
      </c>
      <c r="D250" s="196">
        <v>431.36087388952461</v>
      </c>
      <c r="E250" s="196">
        <v>57.141137942289028</v>
      </c>
      <c r="F250" s="235">
        <f t="shared" si="18"/>
        <v>488.50201183181366</v>
      </c>
      <c r="G250" s="196"/>
      <c r="H250" s="196">
        <v>0</v>
      </c>
      <c r="I250" s="196">
        <v>60.643203662271311</v>
      </c>
      <c r="J250" s="196">
        <f t="shared" si="19"/>
        <v>60.643203662271311</v>
      </c>
      <c r="K250" s="196"/>
      <c r="L250" s="232">
        <f t="shared" si="20"/>
        <v>336.77268798875895</v>
      </c>
      <c r="M250" s="232">
        <f t="shared" si="21"/>
        <v>397.41589165103028</v>
      </c>
      <c r="N250" s="35"/>
    </row>
    <row r="251" spans="1:15" s="25" customFormat="1" ht="17.649999999999999" customHeight="1">
      <c r="A251" s="227">
        <v>261</v>
      </c>
      <c r="B251" s="222" t="s">
        <v>716</v>
      </c>
      <c r="C251" s="196">
        <v>7519.2246059844729</v>
      </c>
      <c r="D251" s="196">
        <v>3229.5120550811735</v>
      </c>
      <c r="E251" s="196">
        <v>644.42253382749141</v>
      </c>
      <c r="F251" s="235">
        <f t="shared" si="18"/>
        <v>3873.9345889086649</v>
      </c>
      <c r="G251" s="196"/>
      <c r="H251" s="196">
        <v>0</v>
      </c>
      <c r="I251" s="196">
        <v>656.46806781467046</v>
      </c>
      <c r="J251" s="196">
        <f t="shared" si="19"/>
        <v>656.46806781467046</v>
      </c>
      <c r="K251" s="196"/>
      <c r="L251" s="232">
        <f t="shared" si="20"/>
        <v>2988.8219492611374</v>
      </c>
      <c r="M251" s="232">
        <f t="shared" si="21"/>
        <v>3645.290017075808</v>
      </c>
      <c r="N251" s="35"/>
    </row>
    <row r="252" spans="1:15" s="25" customFormat="1" ht="17.649999999999999" customHeight="1">
      <c r="A252" s="227">
        <v>264</v>
      </c>
      <c r="B252" s="222" t="s">
        <v>40</v>
      </c>
      <c r="C252" s="196">
        <v>12061.125692201647</v>
      </c>
      <c r="D252" s="196">
        <v>2198.9467959354379</v>
      </c>
      <c r="E252" s="196">
        <v>899.27436361395291</v>
      </c>
      <c r="F252" s="235">
        <f t="shared" si="18"/>
        <v>3098.2211595493909</v>
      </c>
      <c r="G252" s="196"/>
      <c r="H252" s="196">
        <v>0</v>
      </c>
      <c r="I252" s="196">
        <v>908.07931515063956</v>
      </c>
      <c r="J252" s="196">
        <f t="shared" si="19"/>
        <v>908.07931515063956</v>
      </c>
      <c r="K252" s="196"/>
      <c r="L252" s="232">
        <f t="shared" si="20"/>
        <v>8054.8252175016178</v>
      </c>
      <c r="M252" s="232">
        <f t="shared" si="21"/>
        <v>8962.9045326522573</v>
      </c>
      <c r="N252" s="35"/>
    </row>
    <row r="253" spans="1:15" ht="17.649999999999999" customHeight="1">
      <c r="A253" s="227">
        <v>266</v>
      </c>
      <c r="B253" s="222" t="s">
        <v>41</v>
      </c>
      <c r="C253" s="196">
        <v>628.70525402530154</v>
      </c>
      <c r="D253" s="196">
        <v>28.368733717341424</v>
      </c>
      <c r="E253" s="196">
        <v>54.827728910906849</v>
      </c>
      <c r="F253" s="235">
        <f t="shared" si="18"/>
        <v>83.19646262824827</v>
      </c>
      <c r="G253" s="196"/>
      <c r="H253" s="196">
        <v>0</v>
      </c>
      <c r="I253" s="196">
        <v>54.827728910906849</v>
      </c>
      <c r="J253" s="196">
        <f t="shared" si="19"/>
        <v>54.827728910906849</v>
      </c>
      <c r="K253" s="196"/>
      <c r="L253" s="232">
        <f t="shared" si="20"/>
        <v>490.68106248614646</v>
      </c>
      <c r="M253" s="232">
        <f t="shared" si="21"/>
        <v>545.5087913970533</v>
      </c>
      <c r="N253" s="35"/>
      <c r="O253" s="25"/>
    </row>
    <row r="254" spans="1:15" ht="17.649999999999999" customHeight="1">
      <c r="A254" s="227">
        <v>273</v>
      </c>
      <c r="B254" s="222" t="s">
        <v>717</v>
      </c>
      <c r="C254" s="196">
        <v>667.2857383863518</v>
      </c>
      <c r="D254" s="196">
        <v>186.83926192143889</v>
      </c>
      <c r="E254" s="196">
        <v>53.868543123277895</v>
      </c>
      <c r="F254" s="235">
        <f t="shared" si="18"/>
        <v>240.70780504471679</v>
      </c>
      <c r="G254" s="196"/>
      <c r="H254" s="196">
        <v>0</v>
      </c>
      <c r="I254" s="196">
        <v>55.481447544459868</v>
      </c>
      <c r="J254" s="196">
        <f t="shared" si="19"/>
        <v>55.481447544459868</v>
      </c>
      <c r="K254" s="196"/>
      <c r="L254" s="232">
        <f t="shared" si="20"/>
        <v>371.09648579717515</v>
      </c>
      <c r="M254" s="232">
        <f t="shared" si="21"/>
        <v>426.577933341635</v>
      </c>
      <c r="N254" s="35"/>
      <c r="O254" s="25"/>
    </row>
    <row r="255" spans="1:15" ht="17.649999999999999" customHeight="1">
      <c r="A255" s="227">
        <v>274</v>
      </c>
      <c r="B255" s="222" t="s">
        <v>45</v>
      </c>
      <c r="C255" s="196">
        <v>2002.6504493215366</v>
      </c>
      <c r="D255" s="196">
        <v>714.55077528756351</v>
      </c>
      <c r="E255" s="196">
        <v>171.4876830927245</v>
      </c>
      <c r="F255" s="235">
        <f t="shared" si="18"/>
        <v>886.03845838028803</v>
      </c>
      <c r="G255" s="196"/>
      <c r="H255" s="196">
        <v>0</v>
      </c>
      <c r="I255" s="196">
        <v>173.52146636676332</v>
      </c>
      <c r="J255" s="196">
        <f t="shared" si="19"/>
        <v>173.52146636676332</v>
      </c>
      <c r="K255" s="196"/>
      <c r="L255" s="232">
        <f t="shared" si="20"/>
        <v>943.09052457448536</v>
      </c>
      <c r="M255" s="232">
        <f t="shared" si="21"/>
        <v>1116.6119909412487</v>
      </c>
      <c r="N255" s="35"/>
      <c r="O255" s="25"/>
    </row>
    <row r="256" spans="1:15" ht="17.649999999999999" customHeight="1">
      <c r="A256" s="227">
        <v>278</v>
      </c>
      <c r="B256" s="222" t="s">
        <v>718</v>
      </c>
      <c r="C256" s="196">
        <v>4269.0217999999995</v>
      </c>
      <c r="D256" s="196">
        <v>195.663498900684</v>
      </c>
      <c r="E256" s="196">
        <v>213.45108980051299</v>
      </c>
      <c r="F256" s="235">
        <f t="shared" si="18"/>
        <v>409.11458870119702</v>
      </c>
      <c r="G256" s="196"/>
      <c r="H256" s="196">
        <v>0</v>
      </c>
      <c r="I256" s="196">
        <v>213.45108980051299</v>
      </c>
      <c r="J256" s="196">
        <f t="shared" si="19"/>
        <v>213.45108980051299</v>
      </c>
      <c r="K256" s="196"/>
      <c r="L256" s="232">
        <f t="shared" si="20"/>
        <v>3646.4561214982896</v>
      </c>
      <c r="M256" s="232">
        <f t="shared" si="21"/>
        <v>3859.9072112988024</v>
      </c>
      <c r="N256" s="35"/>
      <c r="O256" s="25"/>
    </row>
    <row r="257" spans="1:15" ht="17.649999999999999" customHeight="1">
      <c r="A257" s="227">
        <v>280</v>
      </c>
      <c r="B257" s="222" t="s">
        <v>719</v>
      </c>
      <c r="C257" s="196">
        <v>387.91855904996339</v>
      </c>
      <c r="D257" s="196">
        <v>93.579513691477231</v>
      </c>
      <c r="E257" s="196">
        <v>29.204963773940701</v>
      </c>
      <c r="F257" s="235">
        <f t="shared" si="18"/>
        <v>122.78447746541794</v>
      </c>
      <c r="G257" s="196"/>
      <c r="H257" s="196">
        <v>0</v>
      </c>
      <c r="I257" s="196">
        <v>29.415563009473438</v>
      </c>
      <c r="J257" s="196">
        <f t="shared" si="19"/>
        <v>29.415563009473438</v>
      </c>
      <c r="K257" s="196"/>
      <c r="L257" s="232">
        <f t="shared" si="20"/>
        <v>235.71851857507204</v>
      </c>
      <c r="M257" s="232">
        <f t="shared" si="21"/>
        <v>265.13408158454547</v>
      </c>
      <c r="N257" s="35"/>
      <c r="O257" s="25"/>
    </row>
    <row r="258" spans="1:15" ht="17.649999999999999" customHeight="1">
      <c r="A258" s="227">
        <v>281</v>
      </c>
      <c r="B258" s="222" t="s">
        <v>720</v>
      </c>
      <c r="C258" s="196">
        <v>1721.1142346860497</v>
      </c>
      <c r="D258" s="196">
        <v>188.78861269846522</v>
      </c>
      <c r="E258" s="196">
        <v>95.513628196538178</v>
      </c>
      <c r="F258" s="235">
        <f t="shared" si="18"/>
        <v>284.30224089500337</v>
      </c>
      <c r="G258" s="196"/>
      <c r="H258" s="196">
        <v>0</v>
      </c>
      <c r="I258" s="196">
        <v>105.79623372781086</v>
      </c>
      <c r="J258" s="196">
        <f t="shared" si="19"/>
        <v>105.79623372781086</v>
      </c>
      <c r="K258" s="196"/>
      <c r="L258" s="232">
        <f t="shared" si="20"/>
        <v>1331.0157600632356</v>
      </c>
      <c r="M258" s="232">
        <f t="shared" si="21"/>
        <v>1436.8119937910465</v>
      </c>
      <c r="N258" s="35"/>
      <c r="O258" s="25"/>
    </row>
    <row r="259" spans="1:15" ht="17.649999999999999" customHeight="1">
      <c r="A259" s="227">
        <v>282</v>
      </c>
      <c r="B259" s="222" t="s">
        <v>721</v>
      </c>
      <c r="C259" s="196">
        <v>318.54636570834913</v>
      </c>
      <c r="D259" s="196">
        <v>18.246977514047579</v>
      </c>
      <c r="E259" s="196">
        <v>14.977506682277054</v>
      </c>
      <c r="F259" s="235">
        <f t="shared" si="18"/>
        <v>33.224484196324632</v>
      </c>
      <c r="G259" s="196"/>
      <c r="H259" s="196">
        <v>0</v>
      </c>
      <c r="I259" s="196">
        <v>14.977506682277054</v>
      </c>
      <c r="J259" s="196">
        <f t="shared" si="19"/>
        <v>14.977506682277054</v>
      </c>
      <c r="K259" s="196"/>
      <c r="L259" s="232">
        <f t="shared" si="20"/>
        <v>270.34437482974744</v>
      </c>
      <c r="M259" s="232">
        <f t="shared" si="21"/>
        <v>285.3218815120245</v>
      </c>
      <c r="N259" s="35"/>
      <c r="O259" s="25"/>
    </row>
    <row r="260" spans="1:15" ht="17.649999999999999" customHeight="1">
      <c r="A260" s="227">
        <v>284</v>
      </c>
      <c r="B260" s="222" t="s">
        <v>49</v>
      </c>
      <c r="C260" s="196">
        <v>857.59461299999998</v>
      </c>
      <c r="D260" s="196">
        <v>225.68279299973</v>
      </c>
      <c r="E260" s="196">
        <v>90.273117199891985</v>
      </c>
      <c r="F260" s="235">
        <f t="shared" si="18"/>
        <v>315.955910199622</v>
      </c>
      <c r="G260" s="196"/>
      <c r="H260" s="196">
        <v>0</v>
      </c>
      <c r="I260" s="196">
        <v>90.273117000405009</v>
      </c>
      <c r="J260" s="196">
        <f t="shared" si="19"/>
        <v>90.273117000405009</v>
      </c>
      <c r="K260" s="196"/>
      <c r="L260" s="232">
        <f t="shared" si="20"/>
        <v>451.36558579997302</v>
      </c>
      <c r="M260" s="232">
        <f t="shared" si="21"/>
        <v>541.63870280037804</v>
      </c>
      <c r="N260" s="35"/>
      <c r="O260" s="25"/>
    </row>
    <row r="261" spans="1:15" ht="17.649999999999999" customHeight="1">
      <c r="A261" s="227">
        <v>296</v>
      </c>
      <c r="B261" s="222" t="s">
        <v>51</v>
      </c>
      <c r="C261" s="196">
        <v>9680.3001590330459</v>
      </c>
      <c r="D261" s="196">
        <v>376.69145407698301</v>
      </c>
      <c r="E261" s="196">
        <v>759.20928763771542</v>
      </c>
      <c r="F261" s="235">
        <f t="shared" si="18"/>
        <v>1135.9007417146984</v>
      </c>
      <c r="G261" s="196"/>
      <c r="H261" s="196">
        <v>0</v>
      </c>
      <c r="I261" s="196">
        <v>759.20928763771542</v>
      </c>
      <c r="J261" s="196">
        <f t="shared" si="19"/>
        <v>759.20928763771542</v>
      </c>
      <c r="K261" s="196"/>
      <c r="L261" s="232">
        <f t="shared" si="20"/>
        <v>7785.1901296806318</v>
      </c>
      <c r="M261" s="232">
        <f t="shared" si="21"/>
        <v>8544.3994173183473</v>
      </c>
      <c r="N261" s="35"/>
      <c r="O261" s="25"/>
    </row>
    <row r="262" spans="1:15" ht="17.649999999999999" customHeight="1">
      <c r="A262" s="227">
        <v>297</v>
      </c>
      <c r="B262" s="222" t="s">
        <v>722</v>
      </c>
      <c r="C262" s="196">
        <v>1888.8926585202155</v>
      </c>
      <c r="D262" s="196">
        <v>153.59318882599848</v>
      </c>
      <c r="E262" s="196">
        <v>74.916794147695128</v>
      </c>
      <c r="F262" s="235">
        <f t="shared" si="18"/>
        <v>228.50998297369361</v>
      </c>
      <c r="G262" s="196"/>
      <c r="H262" s="196">
        <v>0</v>
      </c>
      <c r="I262" s="196">
        <v>76.958842177004357</v>
      </c>
      <c r="J262" s="196">
        <f t="shared" si="19"/>
        <v>76.958842177004357</v>
      </c>
      <c r="K262" s="196"/>
      <c r="L262" s="232">
        <f t="shared" si="20"/>
        <v>1583.4238333695175</v>
      </c>
      <c r="M262" s="232">
        <f t="shared" si="21"/>
        <v>1660.3826755465218</v>
      </c>
      <c r="N262" s="35"/>
      <c r="O262" s="25"/>
    </row>
    <row r="263" spans="1:15" ht="17.649999999999999" customHeight="1">
      <c r="A263" s="227">
        <v>310</v>
      </c>
      <c r="B263" s="221" t="s">
        <v>55</v>
      </c>
      <c r="C263" s="196">
        <v>429.14362777262454</v>
      </c>
      <c r="D263" s="196">
        <v>43.564874318561003</v>
      </c>
      <c r="E263" s="196">
        <v>29.324929565421403</v>
      </c>
      <c r="F263" s="235">
        <f t="shared" si="18"/>
        <v>72.88980388398241</v>
      </c>
      <c r="G263" s="196"/>
      <c r="H263" s="196">
        <v>0</v>
      </c>
      <c r="I263" s="196">
        <v>29.330661045515729</v>
      </c>
      <c r="J263" s="196">
        <f t="shared" si="19"/>
        <v>29.330661045515729</v>
      </c>
      <c r="K263" s="196"/>
      <c r="L263" s="232">
        <f t="shared" si="20"/>
        <v>326.92316284312642</v>
      </c>
      <c r="M263" s="232">
        <f t="shared" si="21"/>
        <v>356.25382388864216</v>
      </c>
      <c r="N263" s="35"/>
      <c r="O263" s="25"/>
    </row>
    <row r="264" spans="1:15" ht="17.649999999999999" customHeight="1">
      <c r="A264" s="227">
        <v>311</v>
      </c>
      <c r="B264" s="221" t="s">
        <v>723</v>
      </c>
      <c r="C264" s="196">
        <v>6427.5185039981689</v>
      </c>
      <c r="D264" s="196">
        <v>156.79996122431899</v>
      </c>
      <c r="E264" s="196">
        <v>156.79996122431899</v>
      </c>
      <c r="F264" s="235">
        <f t="shared" si="18"/>
        <v>313.59992244863798</v>
      </c>
      <c r="G264" s="196"/>
      <c r="H264" s="196">
        <v>0</v>
      </c>
      <c r="I264" s="196">
        <v>323.00099794119512</v>
      </c>
      <c r="J264" s="196">
        <f t="shared" si="19"/>
        <v>323.00099794119512</v>
      </c>
      <c r="K264" s="196"/>
      <c r="L264" s="232">
        <f t="shared" si="20"/>
        <v>5790.9175836083359</v>
      </c>
      <c r="M264" s="232">
        <f t="shared" si="21"/>
        <v>6113.9185815495312</v>
      </c>
      <c r="N264" s="35"/>
      <c r="O264" s="25"/>
    </row>
    <row r="265" spans="1:15" ht="17.649999999999999" customHeight="1">
      <c r="A265" s="227">
        <v>313</v>
      </c>
      <c r="B265" s="236" t="s">
        <v>724</v>
      </c>
      <c r="C265" s="196">
        <v>7971.6148096930638</v>
      </c>
      <c r="D265" s="196">
        <v>0</v>
      </c>
      <c r="E265" s="196">
        <v>265.72049360323894</v>
      </c>
      <c r="F265" s="235">
        <f t="shared" si="18"/>
        <v>265.72049360323894</v>
      </c>
      <c r="G265" s="196"/>
      <c r="H265" s="196">
        <v>0</v>
      </c>
      <c r="I265" s="196">
        <v>265.72049360323894</v>
      </c>
      <c r="J265" s="196">
        <f t="shared" si="19"/>
        <v>265.72049360323894</v>
      </c>
      <c r="K265" s="196"/>
      <c r="L265" s="232">
        <f t="shared" si="20"/>
        <v>7440.1738224865867</v>
      </c>
      <c r="M265" s="232">
        <f t="shared" si="21"/>
        <v>7705.8943160898252</v>
      </c>
      <c r="N265" s="35"/>
    </row>
    <row r="266" spans="1:15" ht="17.649999999999999" customHeight="1">
      <c r="A266" s="227">
        <v>321</v>
      </c>
      <c r="B266" s="221" t="s">
        <v>725</v>
      </c>
      <c r="C266" s="196">
        <v>607.79462044987008</v>
      </c>
      <c r="D266" s="196">
        <v>51.574639012034751</v>
      </c>
      <c r="E266" s="196">
        <v>34.339044925055902</v>
      </c>
      <c r="F266" s="235">
        <f t="shared" si="18"/>
        <v>85.913683937090653</v>
      </c>
      <c r="G266" s="196"/>
      <c r="H266" s="196">
        <v>0</v>
      </c>
      <c r="I266" s="196">
        <v>41.480637551039401</v>
      </c>
      <c r="J266" s="196">
        <f t="shared" si="19"/>
        <v>41.480637551039401</v>
      </c>
      <c r="K266" s="196"/>
      <c r="L266" s="232">
        <f t="shared" si="20"/>
        <v>480.40029896173996</v>
      </c>
      <c r="M266" s="232">
        <f t="shared" si="21"/>
        <v>521.88093651277939</v>
      </c>
      <c r="N266" s="35"/>
    </row>
    <row r="267" spans="1:15" ht="17.649999999999999" customHeight="1">
      <c r="A267" s="227">
        <v>327</v>
      </c>
      <c r="B267" s="221" t="s">
        <v>63</v>
      </c>
      <c r="C267" s="196">
        <v>1023.0690794999998</v>
      </c>
      <c r="D267" s="196">
        <v>0</v>
      </c>
      <c r="E267" s="196">
        <v>0</v>
      </c>
      <c r="F267" s="235">
        <f t="shared" si="18"/>
        <v>0</v>
      </c>
      <c r="G267" s="196"/>
      <c r="H267" s="196">
        <v>0</v>
      </c>
      <c r="I267" s="196">
        <v>0</v>
      </c>
      <c r="J267" s="196">
        <f t="shared" si="19"/>
        <v>0</v>
      </c>
      <c r="K267" s="196"/>
      <c r="L267" s="232">
        <f t="shared" si="20"/>
        <v>1023.0690794999998</v>
      </c>
      <c r="M267" s="232">
        <f t="shared" si="21"/>
        <v>1023.0690794999998</v>
      </c>
      <c r="N267" s="35"/>
    </row>
    <row r="268" spans="1:15" ht="17.649999999999999" customHeight="1">
      <c r="A268" s="227">
        <v>337</v>
      </c>
      <c r="B268" s="221" t="s">
        <v>726</v>
      </c>
      <c r="C268" s="196">
        <v>1505.1791846253025</v>
      </c>
      <c r="D268" s="196">
        <v>49.604389923153512</v>
      </c>
      <c r="E268" s="196">
        <v>83.51669688729794</v>
      </c>
      <c r="F268" s="235">
        <f t="shared" si="18"/>
        <v>133.12108681045146</v>
      </c>
      <c r="G268" s="196"/>
      <c r="H268" s="196">
        <v>0</v>
      </c>
      <c r="I268" s="196">
        <v>102.03109407252197</v>
      </c>
      <c r="J268" s="196">
        <f t="shared" si="19"/>
        <v>102.03109407252197</v>
      </c>
      <c r="K268" s="196"/>
      <c r="L268" s="232">
        <f t="shared" si="20"/>
        <v>1270.027003742329</v>
      </c>
      <c r="M268" s="232">
        <f t="shared" si="21"/>
        <v>1372.058097814851</v>
      </c>
      <c r="N268" s="35"/>
    </row>
    <row r="269" spans="1:15" ht="17.649999999999999" customHeight="1">
      <c r="A269" s="227">
        <v>338</v>
      </c>
      <c r="B269" s="221" t="s">
        <v>727</v>
      </c>
      <c r="C269" s="196">
        <v>446.73008561703296</v>
      </c>
      <c r="D269" s="196">
        <v>17.768375675522933</v>
      </c>
      <c r="E269" s="196">
        <v>26.320346906590508</v>
      </c>
      <c r="F269" s="235">
        <f t="shared" si="18"/>
        <v>44.088722582113441</v>
      </c>
      <c r="G269" s="196"/>
      <c r="H269" s="196">
        <v>0</v>
      </c>
      <c r="I269" s="196">
        <v>26.320346906590508</v>
      </c>
      <c r="J269" s="196">
        <f t="shared" si="19"/>
        <v>26.320346906590508</v>
      </c>
      <c r="K269" s="196"/>
      <c r="L269" s="232">
        <f t="shared" si="20"/>
        <v>376.32101612832901</v>
      </c>
      <c r="M269" s="232">
        <f t="shared" si="21"/>
        <v>402.64136303491949</v>
      </c>
      <c r="N269" s="35"/>
    </row>
    <row r="270" spans="1:15" ht="17.649999999999999" customHeight="1">
      <c r="A270" s="227">
        <v>349</v>
      </c>
      <c r="B270" s="221" t="s">
        <v>398</v>
      </c>
      <c r="C270" s="196">
        <v>119.22494362556</v>
      </c>
      <c r="D270" s="196">
        <v>3.9789281299940655</v>
      </c>
      <c r="E270" s="196">
        <v>3.978928129994066</v>
      </c>
      <c r="F270" s="235">
        <f t="shared" si="18"/>
        <v>7.957856259988132</v>
      </c>
      <c r="G270" s="196"/>
      <c r="H270" s="196">
        <v>0</v>
      </c>
      <c r="I270" s="196">
        <v>3.9789281299940655</v>
      </c>
      <c r="J270" s="196">
        <f t="shared" si="19"/>
        <v>3.9789281299940655</v>
      </c>
      <c r="K270" s="196"/>
      <c r="L270" s="232">
        <f t="shared" si="20"/>
        <v>107.28815923557781</v>
      </c>
      <c r="M270" s="232">
        <f t="shared" si="21"/>
        <v>111.26708736557187</v>
      </c>
      <c r="N270" s="35"/>
    </row>
    <row r="271" spans="1:15" ht="16.5" customHeight="1" thickBot="1">
      <c r="A271" s="237">
        <v>350</v>
      </c>
      <c r="B271" s="238" t="s">
        <v>399</v>
      </c>
      <c r="C271" s="199">
        <v>1480.5842446062879</v>
      </c>
      <c r="D271" s="199">
        <v>50.642260646528797</v>
      </c>
      <c r="E271" s="199">
        <v>50.090279775231963</v>
      </c>
      <c r="F271" s="239">
        <f t="shared" si="18"/>
        <v>100.73254042176076</v>
      </c>
      <c r="G271" s="199"/>
      <c r="H271" s="199">
        <v>0</v>
      </c>
      <c r="I271" s="199">
        <v>50.090279775231949</v>
      </c>
      <c r="J271" s="199">
        <f t="shared" si="19"/>
        <v>50.090279775231949</v>
      </c>
      <c r="K271" s="199"/>
      <c r="L271" s="240">
        <f t="shared" si="20"/>
        <v>1329.7614244092952</v>
      </c>
      <c r="M271" s="240">
        <f t="shared" si="21"/>
        <v>1379.8517041845271</v>
      </c>
      <c r="N271" s="35"/>
    </row>
    <row r="272" spans="1:15" ht="15" customHeight="1">
      <c r="A272" s="177" t="s">
        <v>404</v>
      </c>
      <c r="B272" s="210"/>
      <c r="C272" s="180"/>
      <c r="D272" s="180"/>
      <c r="E272" s="180"/>
      <c r="F272" s="213"/>
      <c r="G272" s="180"/>
      <c r="H272" s="180"/>
      <c r="I272" s="180"/>
      <c r="J272" s="180"/>
      <c r="K272" s="180"/>
      <c r="L272" s="211"/>
      <c r="M272" s="211"/>
      <c r="N272" s="35"/>
    </row>
    <row r="273" spans="1:25" s="33" customFormat="1" ht="13.9" customHeight="1">
      <c r="A273" s="177" t="s">
        <v>728</v>
      </c>
      <c r="B273" s="177"/>
      <c r="C273" s="177"/>
      <c r="D273" s="177"/>
      <c r="E273" s="177"/>
      <c r="F273" s="177"/>
      <c r="G273" s="180"/>
      <c r="H273" s="177"/>
      <c r="I273" s="177"/>
      <c r="J273" s="180"/>
      <c r="K273" s="177"/>
      <c r="L273" s="177"/>
      <c r="M273" s="177"/>
      <c r="N273" s="35"/>
      <c r="O273" s="32"/>
    </row>
    <row r="274" spans="1:25" s="33" customFormat="1" ht="13.9" customHeight="1">
      <c r="A274" s="177" t="s">
        <v>915</v>
      </c>
      <c r="B274" s="177"/>
      <c r="C274" s="177"/>
      <c r="D274" s="177"/>
      <c r="E274" s="177"/>
      <c r="F274" s="177"/>
      <c r="G274" s="180"/>
      <c r="H274" s="177"/>
      <c r="I274" s="180"/>
      <c r="J274" s="180"/>
      <c r="K274" s="177"/>
      <c r="L274" s="177"/>
      <c r="M274" s="177"/>
      <c r="N274" s="35"/>
      <c r="O274" s="32"/>
      <c r="P274" s="32"/>
      <c r="Q274" s="32"/>
      <c r="R274" s="32"/>
      <c r="S274" s="32"/>
      <c r="T274" s="32"/>
      <c r="U274" s="32"/>
      <c r="V274" s="32"/>
      <c r="W274" s="32"/>
      <c r="X274" s="32"/>
      <c r="Y274" s="32"/>
    </row>
    <row r="275" spans="1:25" ht="13.9" customHeight="1">
      <c r="A275" s="204" t="s">
        <v>401</v>
      </c>
      <c r="B275" s="215"/>
      <c r="C275" s="215"/>
      <c r="D275" s="215"/>
      <c r="E275" s="215"/>
      <c r="F275" s="215"/>
      <c r="G275" s="180"/>
      <c r="H275" s="215"/>
      <c r="I275" s="215"/>
      <c r="J275" s="215"/>
      <c r="K275" s="215"/>
      <c r="L275" s="215"/>
      <c r="M275" s="215"/>
      <c r="N275" s="35"/>
      <c r="O275" s="33"/>
      <c r="P275" s="33"/>
      <c r="Q275" s="33"/>
      <c r="R275" s="33"/>
      <c r="S275" s="33"/>
      <c r="T275" s="33"/>
      <c r="U275" s="33"/>
      <c r="V275" s="33"/>
      <c r="W275" s="33"/>
      <c r="X275" s="33"/>
      <c r="Y275" s="33"/>
    </row>
    <row r="276" spans="1:25" ht="13.9" customHeight="1">
      <c r="A276" s="177"/>
      <c r="B276" s="177"/>
      <c r="C276" s="177"/>
      <c r="D276" s="177"/>
      <c r="E276" s="177"/>
      <c r="F276" s="177"/>
      <c r="G276" s="177"/>
      <c r="H276" s="177"/>
      <c r="I276" s="177"/>
      <c r="J276" s="177"/>
      <c r="K276" s="177"/>
      <c r="L276" s="177"/>
      <c r="M276" s="177"/>
      <c r="N276" s="209"/>
      <c r="O276" s="33"/>
    </row>
    <row r="277" spans="1:25" ht="13.9" customHeight="1">
      <c r="C277" s="33"/>
      <c r="D277" s="33"/>
      <c r="E277" s="33"/>
      <c r="F277" s="33"/>
      <c r="G277" s="33"/>
      <c r="H277" s="33"/>
      <c r="I277" s="33"/>
      <c r="J277" s="33"/>
      <c r="K277" s="33"/>
      <c r="L277" s="33"/>
      <c r="M277" s="33"/>
    </row>
    <row r="278" spans="1:25" ht="15" customHeight="1">
      <c r="C278" s="39"/>
      <c r="D278" s="39"/>
      <c r="E278" s="39"/>
      <c r="F278" s="39"/>
      <c r="G278" s="39"/>
      <c r="H278" s="39"/>
      <c r="I278" s="39"/>
      <c r="J278" s="39"/>
      <c r="K278" s="39"/>
      <c r="L278" s="39"/>
      <c r="M278" s="39"/>
    </row>
    <row r="279" spans="1:25" ht="15" customHeight="1"/>
    <row r="280" spans="1:25" ht="15" customHeight="1">
      <c r="C280" s="33"/>
      <c r="D280" s="33"/>
      <c r="E280" s="33"/>
      <c r="F280" s="33"/>
      <c r="G280" s="33"/>
      <c r="H280" s="33"/>
      <c r="I280" s="33"/>
      <c r="J280" s="33"/>
      <c r="K280" s="33"/>
      <c r="L280" s="33"/>
      <c r="M280" s="33"/>
    </row>
    <row r="281" spans="1:25" ht="15" customHeight="1">
      <c r="C281" s="33"/>
      <c r="D281" s="33"/>
      <c r="E281" s="33"/>
      <c r="F281" s="33"/>
      <c r="G281" s="33"/>
      <c r="H281" s="33"/>
      <c r="I281" s="33"/>
      <c r="J281" s="33"/>
      <c r="K281" s="33"/>
      <c r="L281" s="33"/>
      <c r="M281" s="33"/>
    </row>
    <row r="282" spans="1:25" ht="15" customHeight="1">
      <c r="C282" s="40"/>
      <c r="D282" s="40"/>
      <c r="E282" s="40"/>
      <c r="F282" s="40"/>
      <c r="G282" s="40"/>
      <c r="H282" s="40"/>
      <c r="I282" s="40"/>
      <c r="J282" s="40"/>
      <c r="K282" s="40"/>
      <c r="L282" s="40"/>
      <c r="M282" s="40"/>
    </row>
    <row r="283" spans="1:25" ht="15" customHeight="1"/>
    <row r="284" spans="1:25" ht="15" customHeight="1"/>
    <row r="285" spans="1:25" ht="15" customHeight="1">
      <c r="A285" s="33"/>
      <c r="B285" s="33"/>
      <c r="C285" s="33"/>
      <c r="D285" s="33"/>
      <c r="E285" s="33"/>
      <c r="F285" s="33"/>
      <c r="G285" s="33"/>
      <c r="H285" s="33"/>
      <c r="I285" s="33"/>
      <c r="J285" s="33"/>
      <c r="K285" s="33"/>
      <c r="L285" s="33"/>
      <c r="M285" s="33"/>
    </row>
    <row r="286" spans="1:25" ht="15" customHeight="1">
      <c r="A286" s="33"/>
      <c r="B286" s="33"/>
      <c r="C286" s="33"/>
      <c r="D286" s="33"/>
      <c r="E286" s="33"/>
      <c r="F286" s="33"/>
      <c r="G286" s="33"/>
      <c r="H286" s="33"/>
      <c r="I286" s="33"/>
      <c r="J286" s="33"/>
      <c r="K286" s="33"/>
      <c r="L286" s="33"/>
      <c r="M286" s="33"/>
    </row>
    <row r="287" spans="1:25">
      <c r="A287" s="33"/>
      <c r="B287" s="33"/>
      <c r="C287" s="33"/>
      <c r="D287" s="33"/>
      <c r="E287" s="33"/>
      <c r="F287" s="33"/>
      <c r="G287" s="33"/>
      <c r="H287" s="33"/>
      <c r="I287" s="33"/>
      <c r="J287" s="33"/>
      <c r="K287" s="33"/>
      <c r="L287" s="33"/>
      <c r="M287" s="33"/>
    </row>
    <row r="294" spans="2:2">
      <c r="B294" s="41"/>
    </row>
    <row r="357" spans="1:1">
      <c r="A357" s="41"/>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3" fitToHeight="4" orientation="landscape" r:id="rId1"/>
  <headerFooter>
    <oddHeader xml:space="preserve">&amp;L
</oddHeader>
  </headerFooter>
  <ignoredErrors>
    <ignoredError sqref="C11:L11" numberStoredAsText="1"/>
    <ignoredError sqref="F243:N2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2C9D-7E2D-4999-AE66-5BCE7BCCAE15}">
  <dimension ref="A1:Q347"/>
  <sheetViews>
    <sheetView showGridLines="0" zoomScale="80" zoomScaleNormal="80" zoomScaleSheetLayoutView="70" workbookViewId="0">
      <selection sqref="A1:C1"/>
    </sheetView>
  </sheetViews>
  <sheetFormatPr baseColWidth="10" defaultColWidth="12.85546875" defaultRowHeight="11.25"/>
  <cols>
    <col min="1" max="1" width="6.140625" style="25" customWidth="1"/>
    <col min="2" max="2" width="5.28515625" style="6" customWidth="1"/>
    <col min="3" max="3" width="61.140625" style="56" customWidth="1"/>
    <col min="4" max="8" width="15.7109375" style="25" customWidth="1"/>
    <col min="9" max="9" width="13.28515625" style="25" customWidth="1"/>
    <col min="10" max="10" width="0.85546875" style="25" customWidth="1"/>
    <col min="11" max="11" width="16.7109375" style="25" customWidth="1"/>
    <col min="12" max="12" width="15.7109375" style="25" customWidth="1"/>
    <col min="13" max="13" width="15.7109375" style="26" customWidth="1"/>
    <col min="14" max="14" width="26.5703125" style="53" customWidth="1"/>
    <col min="15" max="15" width="1.42578125" style="53" customWidth="1"/>
    <col min="16" max="17" width="11.42578125" style="53" customWidth="1"/>
    <col min="18" max="241" width="11.42578125" style="25" customWidth="1"/>
    <col min="242" max="242" width="4.28515625" style="25" customWidth="1"/>
    <col min="243" max="243" width="4.85546875" style="25" customWidth="1"/>
    <col min="244" max="244" width="46.42578125" style="25" customWidth="1"/>
    <col min="245" max="256" width="12.85546875" style="25"/>
    <col min="257" max="257" width="6.140625" style="25" customWidth="1"/>
    <col min="258" max="258" width="5.28515625" style="25" customWidth="1"/>
    <col min="259" max="259" width="67.7109375" style="25" customWidth="1"/>
    <col min="260" max="264" width="15.7109375" style="25" customWidth="1"/>
    <col min="265" max="265" width="13.28515625" style="25" customWidth="1"/>
    <col min="266" max="266" width="0.85546875" style="25" customWidth="1"/>
    <col min="267" max="267" width="16.7109375" style="25" customWidth="1"/>
    <col min="268" max="269" width="15.7109375" style="25" customWidth="1"/>
    <col min="270" max="270" width="26.5703125" style="25" customWidth="1"/>
    <col min="271" max="271" width="1.42578125" style="25" customWidth="1"/>
    <col min="272" max="497" width="11.42578125" style="25" customWidth="1"/>
    <col min="498" max="498" width="4.28515625" style="25" customWidth="1"/>
    <col min="499" max="499" width="4.85546875" style="25" customWidth="1"/>
    <col min="500" max="500" width="46.42578125" style="25" customWidth="1"/>
    <col min="501" max="512" width="12.85546875" style="25"/>
    <col min="513" max="513" width="6.140625" style="25" customWidth="1"/>
    <col min="514" max="514" width="5.28515625" style="25" customWidth="1"/>
    <col min="515" max="515" width="67.7109375" style="25" customWidth="1"/>
    <col min="516" max="520" width="15.7109375" style="25" customWidth="1"/>
    <col min="521" max="521" width="13.28515625" style="25" customWidth="1"/>
    <col min="522" max="522" width="0.85546875" style="25" customWidth="1"/>
    <col min="523" max="523" width="16.7109375" style="25" customWidth="1"/>
    <col min="524" max="525" width="15.7109375" style="25" customWidth="1"/>
    <col min="526" max="526" width="26.5703125" style="25" customWidth="1"/>
    <col min="527" max="527" width="1.42578125" style="25" customWidth="1"/>
    <col min="528" max="753" width="11.42578125" style="25" customWidth="1"/>
    <col min="754" max="754" width="4.28515625" style="25" customWidth="1"/>
    <col min="755" max="755" width="4.85546875" style="25" customWidth="1"/>
    <col min="756" max="756" width="46.42578125" style="25" customWidth="1"/>
    <col min="757" max="768" width="12.85546875" style="25"/>
    <col min="769" max="769" width="6.140625" style="25" customWidth="1"/>
    <col min="770" max="770" width="5.28515625" style="25" customWidth="1"/>
    <col min="771" max="771" width="67.7109375" style="25" customWidth="1"/>
    <col min="772" max="776" width="15.7109375" style="25" customWidth="1"/>
    <col min="777" max="777" width="13.28515625" style="25" customWidth="1"/>
    <col min="778" max="778" width="0.85546875" style="25" customWidth="1"/>
    <col min="779" max="779" width="16.7109375" style="25" customWidth="1"/>
    <col min="780" max="781" width="15.7109375" style="25" customWidth="1"/>
    <col min="782" max="782" width="26.5703125" style="25" customWidth="1"/>
    <col min="783" max="783" width="1.42578125" style="25" customWidth="1"/>
    <col min="784" max="1009" width="11.42578125" style="25" customWidth="1"/>
    <col min="1010" max="1010" width="4.28515625" style="25" customWidth="1"/>
    <col min="1011" max="1011" width="4.85546875" style="25" customWidth="1"/>
    <col min="1012" max="1012" width="46.42578125" style="25" customWidth="1"/>
    <col min="1013" max="1024" width="12.85546875" style="25"/>
    <col min="1025" max="1025" width="6.140625" style="25" customWidth="1"/>
    <col min="1026" max="1026" width="5.28515625" style="25" customWidth="1"/>
    <col min="1027" max="1027" width="67.7109375" style="25" customWidth="1"/>
    <col min="1028" max="1032" width="15.7109375" style="25" customWidth="1"/>
    <col min="1033" max="1033" width="13.28515625" style="25" customWidth="1"/>
    <col min="1034" max="1034" width="0.85546875" style="25" customWidth="1"/>
    <col min="1035" max="1035" width="16.7109375" style="25" customWidth="1"/>
    <col min="1036" max="1037" width="15.7109375" style="25" customWidth="1"/>
    <col min="1038" max="1038" width="26.5703125" style="25" customWidth="1"/>
    <col min="1039" max="1039" width="1.42578125" style="25" customWidth="1"/>
    <col min="1040" max="1265" width="11.42578125" style="25" customWidth="1"/>
    <col min="1266" max="1266" width="4.28515625" style="25" customWidth="1"/>
    <col min="1267" max="1267" width="4.85546875" style="25" customWidth="1"/>
    <col min="1268" max="1268" width="46.42578125" style="25" customWidth="1"/>
    <col min="1269" max="1280" width="12.85546875" style="25"/>
    <col min="1281" max="1281" width="6.140625" style="25" customWidth="1"/>
    <col min="1282" max="1282" width="5.28515625" style="25" customWidth="1"/>
    <col min="1283" max="1283" width="67.7109375" style="25" customWidth="1"/>
    <col min="1284" max="1288" width="15.7109375" style="25" customWidth="1"/>
    <col min="1289" max="1289" width="13.28515625" style="25" customWidth="1"/>
    <col min="1290" max="1290" width="0.85546875" style="25" customWidth="1"/>
    <col min="1291" max="1291" width="16.7109375" style="25" customWidth="1"/>
    <col min="1292" max="1293" width="15.7109375" style="25" customWidth="1"/>
    <col min="1294" max="1294" width="26.5703125" style="25" customWidth="1"/>
    <col min="1295" max="1295" width="1.42578125" style="25" customWidth="1"/>
    <col min="1296" max="1521" width="11.42578125" style="25" customWidth="1"/>
    <col min="1522" max="1522" width="4.28515625" style="25" customWidth="1"/>
    <col min="1523" max="1523" width="4.85546875" style="25" customWidth="1"/>
    <col min="1524" max="1524" width="46.42578125" style="25" customWidth="1"/>
    <col min="1525" max="1536" width="12.85546875" style="25"/>
    <col min="1537" max="1537" width="6.140625" style="25" customWidth="1"/>
    <col min="1538" max="1538" width="5.28515625" style="25" customWidth="1"/>
    <col min="1539" max="1539" width="67.7109375" style="25" customWidth="1"/>
    <col min="1540" max="1544" width="15.7109375" style="25" customWidth="1"/>
    <col min="1545" max="1545" width="13.28515625" style="25" customWidth="1"/>
    <col min="1546" max="1546" width="0.85546875" style="25" customWidth="1"/>
    <col min="1547" max="1547" width="16.7109375" style="25" customWidth="1"/>
    <col min="1548" max="1549" width="15.7109375" style="25" customWidth="1"/>
    <col min="1550" max="1550" width="26.5703125" style="25" customWidth="1"/>
    <col min="1551" max="1551" width="1.42578125" style="25" customWidth="1"/>
    <col min="1552" max="1777" width="11.42578125" style="25" customWidth="1"/>
    <col min="1778" max="1778" width="4.28515625" style="25" customWidth="1"/>
    <col min="1779" max="1779" width="4.85546875" style="25" customWidth="1"/>
    <col min="1780" max="1780" width="46.42578125" style="25" customWidth="1"/>
    <col min="1781" max="1792" width="12.85546875" style="25"/>
    <col min="1793" max="1793" width="6.140625" style="25" customWidth="1"/>
    <col min="1794" max="1794" width="5.28515625" style="25" customWidth="1"/>
    <col min="1795" max="1795" width="67.7109375" style="25" customWidth="1"/>
    <col min="1796" max="1800" width="15.7109375" style="25" customWidth="1"/>
    <col min="1801" max="1801" width="13.28515625" style="25" customWidth="1"/>
    <col min="1802" max="1802" width="0.85546875" style="25" customWidth="1"/>
    <col min="1803" max="1803" width="16.7109375" style="25" customWidth="1"/>
    <col min="1804" max="1805" width="15.7109375" style="25" customWidth="1"/>
    <col min="1806" max="1806" width="26.5703125" style="25" customWidth="1"/>
    <col min="1807" max="1807" width="1.42578125" style="25" customWidth="1"/>
    <col min="1808" max="2033" width="11.42578125" style="25" customWidth="1"/>
    <col min="2034" max="2034" width="4.28515625" style="25" customWidth="1"/>
    <col min="2035" max="2035" width="4.85546875" style="25" customWidth="1"/>
    <col min="2036" max="2036" width="46.42578125" style="25" customWidth="1"/>
    <col min="2037" max="2048" width="12.85546875" style="25"/>
    <col min="2049" max="2049" width="6.140625" style="25" customWidth="1"/>
    <col min="2050" max="2050" width="5.28515625" style="25" customWidth="1"/>
    <col min="2051" max="2051" width="67.7109375" style="25" customWidth="1"/>
    <col min="2052" max="2056" width="15.7109375" style="25" customWidth="1"/>
    <col min="2057" max="2057" width="13.28515625" style="25" customWidth="1"/>
    <col min="2058" max="2058" width="0.85546875" style="25" customWidth="1"/>
    <col min="2059" max="2059" width="16.7109375" style="25" customWidth="1"/>
    <col min="2060" max="2061" width="15.7109375" style="25" customWidth="1"/>
    <col min="2062" max="2062" width="26.5703125" style="25" customWidth="1"/>
    <col min="2063" max="2063" width="1.42578125" style="25" customWidth="1"/>
    <col min="2064" max="2289" width="11.42578125" style="25" customWidth="1"/>
    <col min="2290" max="2290" width="4.28515625" style="25" customWidth="1"/>
    <col min="2291" max="2291" width="4.85546875" style="25" customWidth="1"/>
    <col min="2292" max="2292" width="46.42578125" style="25" customWidth="1"/>
    <col min="2293" max="2304" width="12.85546875" style="25"/>
    <col min="2305" max="2305" width="6.140625" style="25" customWidth="1"/>
    <col min="2306" max="2306" width="5.28515625" style="25" customWidth="1"/>
    <col min="2307" max="2307" width="67.7109375" style="25" customWidth="1"/>
    <col min="2308" max="2312" width="15.7109375" style="25" customWidth="1"/>
    <col min="2313" max="2313" width="13.28515625" style="25" customWidth="1"/>
    <col min="2314" max="2314" width="0.85546875" style="25" customWidth="1"/>
    <col min="2315" max="2315" width="16.7109375" style="25" customWidth="1"/>
    <col min="2316" max="2317" width="15.7109375" style="25" customWidth="1"/>
    <col min="2318" max="2318" width="26.5703125" style="25" customWidth="1"/>
    <col min="2319" max="2319" width="1.42578125" style="25" customWidth="1"/>
    <col min="2320" max="2545" width="11.42578125" style="25" customWidth="1"/>
    <col min="2546" max="2546" width="4.28515625" style="25" customWidth="1"/>
    <col min="2547" max="2547" width="4.85546875" style="25" customWidth="1"/>
    <col min="2548" max="2548" width="46.42578125" style="25" customWidth="1"/>
    <col min="2549" max="2560" width="12.85546875" style="25"/>
    <col min="2561" max="2561" width="6.140625" style="25" customWidth="1"/>
    <col min="2562" max="2562" width="5.28515625" style="25" customWidth="1"/>
    <col min="2563" max="2563" width="67.7109375" style="25" customWidth="1"/>
    <col min="2564" max="2568" width="15.7109375" style="25" customWidth="1"/>
    <col min="2569" max="2569" width="13.28515625" style="25" customWidth="1"/>
    <col min="2570" max="2570" width="0.85546875" style="25" customWidth="1"/>
    <col min="2571" max="2571" width="16.7109375" style="25" customWidth="1"/>
    <col min="2572" max="2573" width="15.7109375" style="25" customWidth="1"/>
    <col min="2574" max="2574" width="26.5703125" style="25" customWidth="1"/>
    <col min="2575" max="2575" width="1.42578125" style="25" customWidth="1"/>
    <col min="2576" max="2801" width="11.42578125" style="25" customWidth="1"/>
    <col min="2802" max="2802" width="4.28515625" style="25" customWidth="1"/>
    <col min="2803" max="2803" width="4.85546875" style="25" customWidth="1"/>
    <col min="2804" max="2804" width="46.42578125" style="25" customWidth="1"/>
    <col min="2805" max="2816" width="12.85546875" style="25"/>
    <col min="2817" max="2817" width="6.140625" style="25" customWidth="1"/>
    <col min="2818" max="2818" width="5.28515625" style="25" customWidth="1"/>
    <col min="2819" max="2819" width="67.7109375" style="25" customWidth="1"/>
    <col min="2820" max="2824" width="15.7109375" style="25" customWidth="1"/>
    <col min="2825" max="2825" width="13.28515625" style="25" customWidth="1"/>
    <col min="2826" max="2826" width="0.85546875" style="25" customWidth="1"/>
    <col min="2827" max="2827" width="16.7109375" style="25" customWidth="1"/>
    <col min="2828" max="2829" width="15.7109375" style="25" customWidth="1"/>
    <col min="2830" max="2830" width="26.5703125" style="25" customWidth="1"/>
    <col min="2831" max="2831" width="1.42578125" style="25" customWidth="1"/>
    <col min="2832" max="3057" width="11.42578125" style="25" customWidth="1"/>
    <col min="3058" max="3058" width="4.28515625" style="25" customWidth="1"/>
    <col min="3059" max="3059" width="4.85546875" style="25" customWidth="1"/>
    <col min="3060" max="3060" width="46.42578125" style="25" customWidth="1"/>
    <col min="3061" max="3072" width="12.85546875" style="25"/>
    <col min="3073" max="3073" width="6.140625" style="25" customWidth="1"/>
    <col min="3074" max="3074" width="5.28515625" style="25" customWidth="1"/>
    <col min="3075" max="3075" width="67.7109375" style="25" customWidth="1"/>
    <col min="3076" max="3080" width="15.7109375" style="25" customWidth="1"/>
    <col min="3081" max="3081" width="13.28515625" style="25" customWidth="1"/>
    <col min="3082" max="3082" width="0.85546875" style="25" customWidth="1"/>
    <col min="3083" max="3083" width="16.7109375" style="25" customWidth="1"/>
    <col min="3084" max="3085" width="15.7109375" style="25" customWidth="1"/>
    <col min="3086" max="3086" width="26.5703125" style="25" customWidth="1"/>
    <col min="3087" max="3087" width="1.42578125" style="25" customWidth="1"/>
    <col min="3088" max="3313" width="11.42578125" style="25" customWidth="1"/>
    <col min="3314" max="3314" width="4.28515625" style="25" customWidth="1"/>
    <col min="3315" max="3315" width="4.85546875" style="25" customWidth="1"/>
    <col min="3316" max="3316" width="46.42578125" style="25" customWidth="1"/>
    <col min="3317" max="3328" width="12.85546875" style="25"/>
    <col min="3329" max="3329" width="6.140625" style="25" customWidth="1"/>
    <col min="3330" max="3330" width="5.28515625" style="25" customWidth="1"/>
    <col min="3331" max="3331" width="67.7109375" style="25" customWidth="1"/>
    <col min="3332" max="3336" width="15.7109375" style="25" customWidth="1"/>
    <col min="3337" max="3337" width="13.28515625" style="25" customWidth="1"/>
    <col min="3338" max="3338" width="0.85546875" style="25" customWidth="1"/>
    <col min="3339" max="3339" width="16.7109375" style="25" customWidth="1"/>
    <col min="3340" max="3341" width="15.7109375" style="25" customWidth="1"/>
    <col min="3342" max="3342" width="26.5703125" style="25" customWidth="1"/>
    <col min="3343" max="3343" width="1.42578125" style="25" customWidth="1"/>
    <col min="3344" max="3569" width="11.42578125" style="25" customWidth="1"/>
    <col min="3570" max="3570" width="4.28515625" style="25" customWidth="1"/>
    <col min="3571" max="3571" width="4.85546875" style="25" customWidth="1"/>
    <col min="3572" max="3572" width="46.42578125" style="25" customWidth="1"/>
    <col min="3573" max="3584" width="12.85546875" style="25"/>
    <col min="3585" max="3585" width="6.140625" style="25" customWidth="1"/>
    <col min="3586" max="3586" width="5.28515625" style="25" customWidth="1"/>
    <col min="3587" max="3587" width="67.7109375" style="25" customWidth="1"/>
    <col min="3588" max="3592" width="15.7109375" style="25" customWidth="1"/>
    <col min="3593" max="3593" width="13.28515625" style="25" customWidth="1"/>
    <col min="3594" max="3594" width="0.85546875" style="25" customWidth="1"/>
    <col min="3595" max="3595" width="16.7109375" style="25" customWidth="1"/>
    <col min="3596" max="3597" width="15.7109375" style="25" customWidth="1"/>
    <col min="3598" max="3598" width="26.5703125" style="25" customWidth="1"/>
    <col min="3599" max="3599" width="1.42578125" style="25" customWidth="1"/>
    <col min="3600" max="3825" width="11.42578125" style="25" customWidth="1"/>
    <col min="3826" max="3826" width="4.28515625" style="25" customWidth="1"/>
    <col min="3827" max="3827" width="4.85546875" style="25" customWidth="1"/>
    <col min="3828" max="3828" width="46.42578125" style="25" customWidth="1"/>
    <col min="3829" max="3840" width="12.85546875" style="25"/>
    <col min="3841" max="3841" width="6.140625" style="25" customWidth="1"/>
    <col min="3842" max="3842" width="5.28515625" style="25" customWidth="1"/>
    <col min="3843" max="3843" width="67.7109375" style="25" customWidth="1"/>
    <col min="3844" max="3848" width="15.7109375" style="25" customWidth="1"/>
    <col min="3849" max="3849" width="13.28515625" style="25" customWidth="1"/>
    <col min="3850" max="3850" width="0.85546875" style="25" customWidth="1"/>
    <col min="3851" max="3851" width="16.7109375" style="25" customWidth="1"/>
    <col min="3852" max="3853" width="15.7109375" style="25" customWidth="1"/>
    <col min="3854" max="3854" width="26.5703125" style="25" customWidth="1"/>
    <col min="3855" max="3855" width="1.42578125" style="25" customWidth="1"/>
    <col min="3856" max="4081" width="11.42578125" style="25" customWidth="1"/>
    <col min="4082" max="4082" width="4.28515625" style="25" customWidth="1"/>
    <col min="4083" max="4083" width="4.85546875" style="25" customWidth="1"/>
    <col min="4084" max="4084" width="46.42578125" style="25" customWidth="1"/>
    <col min="4085" max="4096" width="12.85546875" style="25"/>
    <col min="4097" max="4097" width="6.140625" style="25" customWidth="1"/>
    <col min="4098" max="4098" width="5.28515625" style="25" customWidth="1"/>
    <col min="4099" max="4099" width="67.7109375" style="25" customWidth="1"/>
    <col min="4100" max="4104" width="15.7109375" style="25" customWidth="1"/>
    <col min="4105" max="4105" width="13.28515625" style="25" customWidth="1"/>
    <col min="4106" max="4106" width="0.85546875" style="25" customWidth="1"/>
    <col min="4107" max="4107" width="16.7109375" style="25" customWidth="1"/>
    <col min="4108" max="4109" width="15.7109375" style="25" customWidth="1"/>
    <col min="4110" max="4110" width="26.5703125" style="25" customWidth="1"/>
    <col min="4111" max="4111" width="1.42578125" style="25" customWidth="1"/>
    <col min="4112" max="4337" width="11.42578125" style="25" customWidth="1"/>
    <col min="4338" max="4338" width="4.28515625" style="25" customWidth="1"/>
    <col min="4339" max="4339" width="4.85546875" style="25" customWidth="1"/>
    <col min="4340" max="4340" width="46.42578125" style="25" customWidth="1"/>
    <col min="4341" max="4352" width="12.85546875" style="25"/>
    <col min="4353" max="4353" width="6.140625" style="25" customWidth="1"/>
    <col min="4354" max="4354" width="5.28515625" style="25" customWidth="1"/>
    <col min="4355" max="4355" width="67.7109375" style="25" customWidth="1"/>
    <col min="4356" max="4360" width="15.7109375" style="25" customWidth="1"/>
    <col min="4361" max="4361" width="13.28515625" style="25" customWidth="1"/>
    <col min="4362" max="4362" width="0.85546875" style="25" customWidth="1"/>
    <col min="4363" max="4363" width="16.7109375" style="25" customWidth="1"/>
    <col min="4364" max="4365" width="15.7109375" style="25" customWidth="1"/>
    <col min="4366" max="4366" width="26.5703125" style="25" customWidth="1"/>
    <col min="4367" max="4367" width="1.42578125" style="25" customWidth="1"/>
    <col min="4368" max="4593" width="11.42578125" style="25" customWidth="1"/>
    <col min="4594" max="4594" width="4.28515625" style="25" customWidth="1"/>
    <col min="4595" max="4595" width="4.85546875" style="25" customWidth="1"/>
    <col min="4596" max="4596" width="46.42578125" style="25" customWidth="1"/>
    <col min="4597" max="4608" width="12.85546875" style="25"/>
    <col min="4609" max="4609" width="6.140625" style="25" customWidth="1"/>
    <col min="4610" max="4610" width="5.28515625" style="25" customWidth="1"/>
    <col min="4611" max="4611" width="67.7109375" style="25" customWidth="1"/>
    <col min="4612" max="4616" width="15.7109375" style="25" customWidth="1"/>
    <col min="4617" max="4617" width="13.28515625" style="25" customWidth="1"/>
    <col min="4618" max="4618" width="0.85546875" style="25" customWidth="1"/>
    <col min="4619" max="4619" width="16.7109375" style="25" customWidth="1"/>
    <col min="4620" max="4621" width="15.7109375" style="25" customWidth="1"/>
    <col min="4622" max="4622" width="26.5703125" style="25" customWidth="1"/>
    <col min="4623" max="4623" width="1.42578125" style="25" customWidth="1"/>
    <col min="4624" max="4849" width="11.42578125" style="25" customWidth="1"/>
    <col min="4850" max="4850" width="4.28515625" style="25" customWidth="1"/>
    <col min="4851" max="4851" width="4.85546875" style="25" customWidth="1"/>
    <col min="4852" max="4852" width="46.42578125" style="25" customWidth="1"/>
    <col min="4853" max="4864" width="12.85546875" style="25"/>
    <col min="4865" max="4865" width="6.140625" style="25" customWidth="1"/>
    <col min="4866" max="4866" width="5.28515625" style="25" customWidth="1"/>
    <col min="4867" max="4867" width="67.7109375" style="25" customWidth="1"/>
    <col min="4868" max="4872" width="15.7109375" style="25" customWidth="1"/>
    <col min="4873" max="4873" width="13.28515625" style="25" customWidth="1"/>
    <col min="4874" max="4874" width="0.85546875" style="25" customWidth="1"/>
    <col min="4875" max="4875" width="16.7109375" style="25" customWidth="1"/>
    <col min="4876" max="4877" width="15.7109375" style="25" customWidth="1"/>
    <col min="4878" max="4878" width="26.5703125" style="25" customWidth="1"/>
    <col min="4879" max="4879" width="1.42578125" style="25" customWidth="1"/>
    <col min="4880" max="5105" width="11.42578125" style="25" customWidth="1"/>
    <col min="5106" max="5106" width="4.28515625" style="25" customWidth="1"/>
    <col min="5107" max="5107" width="4.85546875" style="25" customWidth="1"/>
    <col min="5108" max="5108" width="46.42578125" style="25" customWidth="1"/>
    <col min="5109" max="5120" width="12.85546875" style="25"/>
    <col min="5121" max="5121" width="6.140625" style="25" customWidth="1"/>
    <col min="5122" max="5122" width="5.28515625" style="25" customWidth="1"/>
    <col min="5123" max="5123" width="67.7109375" style="25" customWidth="1"/>
    <col min="5124" max="5128" width="15.7109375" style="25" customWidth="1"/>
    <col min="5129" max="5129" width="13.28515625" style="25" customWidth="1"/>
    <col min="5130" max="5130" width="0.85546875" style="25" customWidth="1"/>
    <col min="5131" max="5131" width="16.7109375" style="25" customWidth="1"/>
    <col min="5132" max="5133" width="15.7109375" style="25" customWidth="1"/>
    <col min="5134" max="5134" width="26.5703125" style="25" customWidth="1"/>
    <col min="5135" max="5135" width="1.42578125" style="25" customWidth="1"/>
    <col min="5136" max="5361" width="11.42578125" style="25" customWidth="1"/>
    <col min="5362" max="5362" width="4.28515625" style="25" customWidth="1"/>
    <col min="5363" max="5363" width="4.85546875" style="25" customWidth="1"/>
    <col min="5364" max="5364" width="46.42578125" style="25" customWidth="1"/>
    <col min="5365" max="5376" width="12.85546875" style="25"/>
    <col min="5377" max="5377" width="6.140625" style="25" customWidth="1"/>
    <col min="5378" max="5378" width="5.28515625" style="25" customWidth="1"/>
    <col min="5379" max="5379" width="67.7109375" style="25" customWidth="1"/>
    <col min="5380" max="5384" width="15.7109375" style="25" customWidth="1"/>
    <col min="5385" max="5385" width="13.28515625" style="25" customWidth="1"/>
    <col min="5386" max="5386" width="0.85546875" style="25" customWidth="1"/>
    <col min="5387" max="5387" width="16.7109375" style="25" customWidth="1"/>
    <col min="5388" max="5389" width="15.7109375" style="25" customWidth="1"/>
    <col min="5390" max="5390" width="26.5703125" style="25" customWidth="1"/>
    <col min="5391" max="5391" width="1.42578125" style="25" customWidth="1"/>
    <col min="5392" max="5617" width="11.42578125" style="25" customWidth="1"/>
    <col min="5618" max="5618" width="4.28515625" style="25" customWidth="1"/>
    <col min="5619" max="5619" width="4.85546875" style="25" customWidth="1"/>
    <col min="5620" max="5620" width="46.42578125" style="25" customWidth="1"/>
    <col min="5621" max="5632" width="12.85546875" style="25"/>
    <col min="5633" max="5633" width="6.140625" style="25" customWidth="1"/>
    <col min="5634" max="5634" width="5.28515625" style="25" customWidth="1"/>
    <col min="5635" max="5635" width="67.7109375" style="25" customWidth="1"/>
    <col min="5636" max="5640" width="15.7109375" style="25" customWidth="1"/>
    <col min="5641" max="5641" width="13.28515625" style="25" customWidth="1"/>
    <col min="5642" max="5642" width="0.85546875" style="25" customWidth="1"/>
    <col min="5643" max="5643" width="16.7109375" style="25" customWidth="1"/>
    <col min="5644" max="5645" width="15.7109375" style="25" customWidth="1"/>
    <col min="5646" max="5646" width="26.5703125" style="25" customWidth="1"/>
    <col min="5647" max="5647" width="1.42578125" style="25" customWidth="1"/>
    <col min="5648" max="5873" width="11.42578125" style="25" customWidth="1"/>
    <col min="5874" max="5874" width="4.28515625" style="25" customWidth="1"/>
    <col min="5875" max="5875" width="4.85546875" style="25" customWidth="1"/>
    <col min="5876" max="5876" width="46.42578125" style="25" customWidth="1"/>
    <col min="5877" max="5888" width="12.85546875" style="25"/>
    <col min="5889" max="5889" width="6.140625" style="25" customWidth="1"/>
    <col min="5890" max="5890" width="5.28515625" style="25" customWidth="1"/>
    <col min="5891" max="5891" width="67.7109375" style="25" customWidth="1"/>
    <col min="5892" max="5896" width="15.7109375" style="25" customWidth="1"/>
    <col min="5897" max="5897" width="13.28515625" style="25" customWidth="1"/>
    <col min="5898" max="5898" width="0.85546875" style="25" customWidth="1"/>
    <col min="5899" max="5899" width="16.7109375" style="25" customWidth="1"/>
    <col min="5900" max="5901" width="15.7109375" style="25" customWidth="1"/>
    <col min="5902" max="5902" width="26.5703125" style="25" customWidth="1"/>
    <col min="5903" max="5903" width="1.42578125" style="25" customWidth="1"/>
    <col min="5904" max="6129" width="11.42578125" style="25" customWidth="1"/>
    <col min="6130" max="6130" width="4.28515625" style="25" customWidth="1"/>
    <col min="6131" max="6131" width="4.85546875" style="25" customWidth="1"/>
    <col min="6132" max="6132" width="46.42578125" style="25" customWidth="1"/>
    <col min="6133" max="6144" width="12.85546875" style="25"/>
    <col min="6145" max="6145" width="6.140625" style="25" customWidth="1"/>
    <col min="6146" max="6146" width="5.28515625" style="25" customWidth="1"/>
    <col min="6147" max="6147" width="67.7109375" style="25" customWidth="1"/>
    <col min="6148" max="6152" width="15.7109375" style="25" customWidth="1"/>
    <col min="6153" max="6153" width="13.28515625" style="25" customWidth="1"/>
    <col min="6154" max="6154" width="0.85546875" style="25" customWidth="1"/>
    <col min="6155" max="6155" width="16.7109375" style="25" customWidth="1"/>
    <col min="6156" max="6157" width="15.7109375" style="25" customWidth="1"/>
    <col min="6158" max="6158" width="26.5703125" style="25" customWidth="1"/>
    <col min="6159" max="6159" width="1.42578125" style="25" customWidth="1"/>
    <col min="6160" max="6385" width="11.42578125" style="25" customWidth="1"/>
    <col min="6386" max="6386" width="4.28515625" style="25" customWidth="1"/>
    <col min="6387" max="6387" width="4.85546875" style="25" customWidth="1"/>
    <col min="6388" max="6388" width="46.42578125" style="25" customWidth="1"/>
    <col min="6389" max="6400" width="12.85546875" style="25"/>
    <col min="6401" max="6401" width="6.140625" style="25" customWidth="1"/>
    <col min="6402" max="6402" width="5.28515625" style="25" customWidth="1"/>
    <col min="6403" max="6403" width="67.7109375" style="25" customWidth="1"/>
    <col min="6404" max="6408" width="15.7109375" style="25" customWidth="1"/>
    <col min="6409" max="6409" width="13.28515625" style="25" customWidth="1"/>
    <col min="6410" max="6410" width="0.85546875" style="25" customWidth="1"/>
    <col min="6411" max="6411" width="16.7109375" style="25" customWidth="1"/>
    <col min="6412" max="6413" width="15.7109375" style="25" customWidth="1"/>
    <col min="6414" max="6414" width="26.5703125" style="25" customWidth="1"/>
    <col min="6415" max="6415" width="1.42578125" style="25" customWidth="1"/>
    <col min="6416" max="6641" width="11.42578125" style="25" customWidth="1"/>
    <col min="6642" max="6642" width="4.28515625" style="25" customWidth="1"/>
    <col min="6643" max="6643" width="4.85546875" style="25" customWidth="1"/>
    <col min="6644" max="6644" width="46.42578125" style="25" customWidth="1"/>
    <col min="6645" max="6656" width="12.85546875" style="25"/>
    <col min="6657" max="6657" width="6.140625" style="25" customWidth="1"/>
    <col min="6658" max="6658" width="5.28515625" style="25" customWidth="1"/>
    <col min="6659" max="6659" width="67.7109375" style="25" customWidth="1"/>
    <col min="6660" max="6664" width="15.7109375" style="25" customWidth="1"/>
    <col min="6665" max="6665" width="13.28515625" style="25" customWidth="1"/>
    <col min="6666" max="6666" width="0.85546875" style="25" customWidth="1"/>
    <col min="6667" max="6667" width="16.7109375" style="25" customWidth="1"/>
    <col min="6668" max="6669" width="15.7109375" style="25" customWidth="1"/>
    <col min="6670" max="6670" width="26.5703125" style="25" customWidth="1"/>
    <col min="6671" max="6671" width="1.42578125" style="25" customWidth="1"/>
    <col min="6672" max="6897" width="11.42578125" style="25" customWidth="1"/>
    <col min="6898" max="6898" width="4.28515625" style="25" customWidth="1"/>
    <col min="6899" max="6899" width="4.85546875" style="25" customWidth="1"/>
    <col min="6900" max="6900" width="46.42578125" style="25" customWidth="1"/>
    <col min="6901" max="6912" width="12.85546875" style="25"/>
    <col min="6913" max="6913" width="6.140625" style="25" customWidth="1"/>
    <col min="6914" max="6914" width="5.28515625" style="25" customWidth="1"/>
    <col min="6915" max="6915" width="67.7109375" style="25" customWidth="1"/>
    <col min="6916" max="6920" width="15.7109375" style="25" customWidth="1"/>
    <col min="6921" max="6921" width="13.28515625" style="25" customWidth="1"/>
    <col min="6922" max="6922" width="0.85546875" style="25" customWidth="1"/>
    <col min="6923" max="6923" width="16.7109375" style="25" customWidth="1"/>
    <col min="6924" max="6925" width="15.7109375" style="25" customWidth="1"/>
    <col min="6926" max="6926" width="26.5703125" style="25" customWidth="1"/>
    <col min="6927" max="6927" width="1.42578125" style="25" customWidth="1"/>
    <col min="6928" max="7153" width="11.42578125" style="25" customWidth="1"/>
    <col min="7154" max="7154" width="4.28515625" style="25" customWidth="1"/>
    <col min="7155" max="7155" width="4.85546875" style="25" customWidth="1"/>
    <col min="7156" max="7156" width="46.42578125" style="25" customWidth="1"/>
    <col min="7157" max="7168" width="12.85546875" style="25"/>
    <col min="7169" max="7169" width="6.140625" style="25" customWidth="1"/>
    <col min="7170" max="7170" width="5.28515625" style="25" customWidth="1"/>
    <col min="7171" max="7171" width="67.7109375" style="25" customWidth="1"/>
    <col min="7172" max="7176" width="15.7109375" style="25" customWidth="1"/>
    <col min="7177" max="7177" width="13.28515625" style="25" customWidth="1"/>
    <col min="7178" max="7178" width="0.85546875" style="25" customWidth="1"/>
    <col min="7179" max="7179" width="16.7109375" style="25" customWidth="1"/>
    <col min="7180" max="7181" width="15.7109375" style="25" customWidth="1"/>
    <col min="7182" max="7182" width="26.5703125" style="25" customWidth="1"/>
    <col min="7183" max="7183" width="1.42578125" style="25" customWidth="1"/>
    <col min="7184" max="7409" width="11.42578125" style="25" customWidth="1"/>
    <col min="7410" max="7410" width="4.28515625" style="25" customWidth="1"/>
    <col min="7411" max="7411" width="4.85546875" style="25" customWidth="1"/>
    <col min="7412" max="7412" width="46.42578125" style="25" customWidth="1"/>
    <col min="7413" max="7424" width="12.85546875" style="25"/>
    <col min="7425" max="7425" width="6.140625" style="25" customWidth="1"/>
    <col min="7426" max="7426" width="5.28515625" style="25" customWidth="1"/>
    <col min="7427" max="7427" width="67.7109375" style="25" customWidth="1"/>
    <col min="7428" max="7432" width="15.7109375" style="25" customWidth="1"/>
    <col min="7433" max="7433" width="13.28515625" style="25" customWidth="1"/>
    <col min="7434" max="7434" width="0.85546875" style="25" customWidth="1"/>
    <col min="7435" max="7435" width="16.7109375" style="25" customWidth="1"/>
    <col min="7436" max="7437" width="15.7109375" style="25" customWidth="1"/>
    <col min="7438" max="7438" width="26.5703125" style="25" customWidth="1"/>
    <col min="7439" max="7439" width="1.42578125" style="25" customWidth="1"/>
    <col min="7440" max="7665" width="11.42578125" style="25" customWidth="1"/>
    <col min="7666" max="7666" width="4.28515625" style="25" customWidth="1"/>
    <col min="7667" max="7667" width="4.85546875" style="25" customWidth="1"/>
    <col min="7668" max="7668" width="46.42578125" style="25" customWidth="1"/>
    <col min="7669" max="7680" width="12.85546875" style="25"/>
    <col min="7681" max="7681" width="6.140625" style="25" customWidth="1"/>
    <col min="7682" max="7682" width="5.28515625" style="25" customWidth="1"/>
    <col min="7683" max="7683" width="67.7109375" style="25" customWidth="1"/>
    <col min="7684" max="7688" width="15.7109375" style="25" customWidth="1"/>
    <col min="7689" max="7689" width="13.28515625" style="25" customWidth="1"/>
    <col min="7690" max="7690" width="0.85546875" style="25" customWidth="1"/>
    <col min="7691" max="7691" width="16.7109375" style="25" customWidth="1"/>
    <col min="7692" max="7693" width="15.7109375" style="25" customWidth="1"/>
    <col min="7694" max="7694" width="26.5703125" style="25" customWidth="1"/>
    <col min="7695" max="7695" width="1.42578125" style="25" customWidth="1"/>
    <col min="7696" max="7921" width="11.42578125" style="25" customWidth="1"/>
    <col min="7922" max="7922" width="4.28515625" style="25" customWidth="1"/>
    <col min="7923" max="7923" width="4.85546875" style="25" customWidth="1"/>
    <col min="7924" max="7924" width="46.42578125" style="25" customWidth="1"/>
    <col min="7925" max="7936" width="12.85546875" style="25"/>
    <col min="7937" max="7937" width="6.140625" style="25" customWidth="1"/>
    <col min="7938" max="7938" width="5.28515625" style="25" customWidth="1"/>
    <col min="7939" max="7939" width="67.7109375" style="25" customWidth="1"/>
    <col min="7940" max="7944" width="15.7109375" style="25" customWidth="1"/>
    <col min="7945" max="7945" width="13.28515625" style="25" customWidth="1"/>
    <col min="7946" max="7946" width="0.85546875" style="25" customWidth="1"/>
    <col min="7947" max="7947" width="16.7109375" style="25" customWidth="1"/>
    <col min="7948" max="7949" width="15.7109375" style="25" customWidth="1"/>
    <col min="7950" max="7950" width="26.5703125" style="25" customWidth="1"/>
    <col min="7951" max="7951" width="1.42578125" style="25" customWidth="1"/>
    <col min="7952" max="8177" width="11.42578125" style="25" customWidth="1"/>
    <col min="8178" max="8178" width="4.28515625" style="25" customWidth="1"/>
    <col min="8179" max="8179" width="4.85546875" style="25" customWidth="1"/>
    <col min="8180" max="8180" width="46.42578125" style="25" customWidth="1"/>
    <col min="8181" max="8192" width="12.85546875" style="25"/>
    <col min="8193" max="8193" width="6.140625" style="25" customWidth="1"/>
    <col min="8194" max="8194" width="5.28515625" style="25" customWidth="1"/>
    <col min="8195" max="8195" width="67.7109375" style="25" customWidth="1"/>
    <col min="8196" max="8200" width="15.7109375" style="25" customWidth="1"/>
    <col min="8201" max="8201" width="13.28515625" style="25" customWidth="1"/>
    <col min="8202" max="8202" width="0.85546875" style="25" customWidth="1"/>
    <col min="8203" max="8203" width="16.7109375" style="25" customWidth="1"/>
    <col min="8204" max="8205" width="15.7109375" style="25" customWidth="1"/>
    <col min="8206" max="8206" width="26.5703125" style="25" customWidth="1"/>
    <col min="8207" max="8207" width="1.42578125" style="25" customWidth="1"/>
    <col min="8208" max="8433" width="11.42578125" style="25" customWidth="1"/>
    <col min="8434" max="8434" width="4.28515625" style="25" customWidth="1"/>
    <col min="8435" max="8435" width="4.85546875" style="25" customWidth="1"/>
    <col min="8436" max="8436" width="46.42578125" style="25" customWidth="1"/>
    <col min="8437" max="8448" width="12.85546875" style="25"/>
    <col min="8449" max="8449" width="6.140625" style="25" customWidth="1"/>
    <col min="8450" max="8450" width="5.28515625" style="25" customWidth="1"/>
    <col min="8451" max="8451" width="67.7109375" style="25" customWidth="1"/>
    <col min="8452" max="8456" width="15.7109375" style="25" customWidth="1"/>
    <col min="8457" max="8457" width="13.28515625" style="25" customWidth="1"/>
    <col min="8458" max="8458" width="0.85546875" style="25" customWidth="1"/>
    <col min="8459" max="8459" width="16.7109375" style="25" customWidth="1"/>
    <col min="8460" max="8461" width="15.7109375" style="25" customWidth="1"/>
    <col min="8462" max="8462" width="26.5703125" style="25" customWidth="1"/>
    <col min="8463" max="8463" width="1.42578125" style="25" customWidth="1"/>
    <col min="8464" max="8689" width="11.42578125" style="25" customWidth="1"/>
    <col min="8690" max="8690" width="4.28515625" style="25" customWidth="1"/>
    <col min="8691" max="8691" width="4.85546875" style="25" customWidth="1"/>
    <col min="8692" max="8692" width="46.42578125" style="25" customWidth="1"/>
    <col min="8693" max="8704" width="12.85546875" style="25"/>
    <col min="8705" max="8705" width="6.140625" style="25" customWidth="1"/>
    <col min="8706" max="8706" width="5.28515625" style="25" customWidth="1"/>
    <col min="8707" max="8707" width="67.7109375" style="25" customWidth="1"/>
    <col min="8708" max="8712" width="15.7109375" style="25" customWidth="1"/>
    <col min="8713" max="8713" width="13.28515625" style="25" customWidth="1"/>
    <col min="8714" max="8714" width="0.85546875" style="25" customWidth="1"/>
    <col min="8715" max="8715" width="16.7109375" style="25" customWidth="1"/>
    <col min="8716" max="8717" width="15.7109375" style="25" customWidth="1"/>
    <col min="8718" max="8718" width="26.5703125" style="25" customWidth="1"/>
    <col min="8719" max="8719" width="1.42578125" style="25" customWidth="1"/>
    <col min="8720" max="8945" width="11.42578125" style="25" customWidth="1"/>
    <col min="8946" max="8946" width="4.28515625" style="25" customWidth="1"/>
    <col min="8947" max="8947" width="4.85546875" style="25" customWidth="1"/>
    <col min="8948" max="8948" width="46.42578125" style="25" customWidth="1"/>
    <col min="8949" max="8960" width="12.85546875" style="25"/>
    <col min="8961" max="8961" width="6.140625" style="25" customWidth="1"/>
    <col min="8962" max="8962" width="5.28515625" style="25" customWidth="1"/>
    <col min="8963" max="8963" width="67.7109375" style="25" customWidth="1"/>
    <col min="8964" max="8968" width="15.7109375" style="25" customWidth="1"/>
    <col min="8969" max="8969" width="13.28515625" style="25" customWidth="1"/>
    <col min="8970" max="8970" width="0.85546875" style="25" customWidth="1"/>
    <col min="8971" max="8971" width="16.7109375" style="25" customWidth="1"/>
    <col min="8972" max="8973" width="15.7109375" style="25" customWidth="1"/>
    <col min="8974" max="8974" width="26.5703125" style="25" customWidth="1"/>
    <col min="8975" max="8975" width="1.42578125" style="25" customWidth="1"/>
    <col min="8976" max="9201" width="11.42578125" style="25" customWidth="1"/>
    <col min="9202" max="9202" width="4.28515625" style="25" customWidth="1"/>
    <col min="9203" max="9203" width="4.85546875" style="25" customWidth="1"/>
    <col min="9204" max="9204" width="46.42578125" style="25" customWidth="1"/>
    <col min="9205" max="9216" width="12.85546875" style="25"/>
    <col min="9217" max="9217" width="6.140625" style="25" customWidth="1"/>
    <col min="9218" max="9218" width="5.28515625" style="25" customWidth="1"/>
    <col min="9219" max="9219" width="67.7109375" style="25" customWidth="1"/>
    <col min="9220" max="9224" width="15.7109375" style="25" customWidth="1"/>
    <col min="9225" max="9225" width="13.28515625" style="25" customWidth="1"/>
    <col min="9226" max="9226" width="0.85546875" style="25" customWidth="1"/>
    <col min="9227" max="9227" width="16.7109375" style="25" customWidth="1"/>
    <col min="9228" max="9229" width="15.7109375" style="25" customWidth="1"/>
    <col min="9230" max="9230" width="26.5703125" style="25" customWidth="1"/>
    <col min="9231" max="9231" width="1.42578125" style="25" customWidth="1"/>
    <col min="9232" max="9457" width="11.42578125" style="25" customWidth="1"/>
    <col min="9458" max="9458" width="4.28515625" style="25" customWidth="1"/>
    <col min="9459" max="9459" width="4.85546875" style="25" customWidth="1"/>
    <col min="9460" max="9460" width="46.42578125" style="25" customWidth="1"/>
    <col min="9461" max="9472" width="12.85546875" style="25"/>
    <col min="9473" max="9473" width="6.140625" style="25" customWidth="1"/>
    <col min="9474" max="9474" width="5.28515625" style="25" customWidth="1"/>
    <col min="9475" max="9475" width="67.7109375" style="25" customWidth="1"/>
    <col min="9476" max="9480" width="15.7109375" style="25" customWidth="1"/>
    <col min="9481" max="9481" width="13.28515625" style="25" customWidth="1"/>
    <col min="9482" max="9482" width="0.85546875" style="25" customWidth="1"/>
    <col min="9483" max="9483" width="16.7109375" style="25" customWidth="1"/>
    <col min="9484" max="9485" width="15.7109375" style="25" customWidth="1"/>
    <col min="9486" max="9486" width="26.5703125" style="25" customWidth="1"/>
    <col min="9487" max="9487" width="1.42578125" style="25" customWidth="1"/>
    <col min="9488" max="9713" width="11.42578125" style="25" customWidth="1"/>
    <col min="9714" max="9714" width="4.28515625" style="25" customWidth="1"/>
    <col min="9715" max="9715" width="4.85546875" style="25" customWidth="1"/>
    <col min="9716" max="9716" width="46.42578125" style="25" customWidth="1"/>
    <col min="9717" max="9728" width="12.85546875" style="25"/>
    <col min="9729" max="9729" width="6.140625" style="25" customWidth="1"/>
    <col min="9730" max="9730" width="5.28515625" style="25" customWidth="1"/>
    <col min="9731" max="9731" width="67.7109375" style="25" customWidth="1"/>
    <col min="9732" max="9736" width="15.7109375" style="25" customWidth="1"/>
    <col min="9737" max="9737" width="13.28515625" style="25" customWidth="1"/>
    <col min="9738" max="9738" width="0.85546875" style="25" customWidth="1"/>
    <col min="9739" max="9739" width="16.7109375" style="25" customWidth="1"/>
    <col min="9740" max="9741" width="15.7109375" style="25" customWidth="1"/>
    <col min="9742" max="9742" width="26.5703125" style="25" customWidth="1"/>
    <col min="9743" max="9743" width="1.42578125" style="25" customWidth="1"/>
    <col min="9744" max="9969" width="11.42578125" style="25" customWidth="1"/>
    <col min="9970" max="9970" width="4.28515625" style="25" customWidth="1"/>
    <col min="9971" max="9971" width="4.85546875" style="25" customWidth="1"/>
    <col min="9972" max="9972" width="46.42578125" style="25" customWidth="1"/>
    <col min="9973" max="9984" width="12.85546875" style="25"/>
    <col min="9985" max="9985" width="6.140625" style="25" customWidth="1"/>
    <col min="9986" max="9986" width="5.28515625" style="25" customWidth="1"/>
    <col min="9987" max="9987" width="67.7109375" style="25" customWidth="1"/>
    <col min="9988" max="9992" width="15.7109375" style="25" customWidth="1"/>
    <col min="9993" max="9993" width="13.28515625" style="25" customWidth="1"/>
    <col min="9994" max="9994" width="0.85546875" style="25" customWidth="1"/>
    <col min="9995" max="9995" width="16.7109375" style="25" customWidth="1"/>
    <col min="9996" max="9997" width="15.7109375" style="25" customWidth="1"/>
    <col min="9998" max="9998" width="26.5703125" style="25" customWidth="1"/>
    <col min="9999" max="9999" width="1.42578125" style="25" customWidth="1"/>
    <col min="10000" max="10225" width="11.42578125" style="25" customWidth="1"/>
    <col min="10226" max="10226" width="4.28515625" style="25" customWidth="1"/>
    <col min="10227" max="10227" width="4.85546875" style="25" customWidth="1"/>
    <col min="10228" max="10228" width="46.42578125" style="25" customWidth="1"/>
    <col min="10229" max="10240" width="12.85546875" style="25"/>
    <col min="10241" max="10241" width="6.140625" style="25" customWidth="1"/>
    <col min="10242" max="10242" width="5.28515625" style="25" customWidth="1"/>
    <col min="10243" max="10243" width="67.7109375" style="25" customWidth="1"/>
    <col min="10244" max="10248" width="15.7109375" style="25" customWidth="1"/>
    <col min="10249" max="10249" width="13.28515625" style="25" customWidth="1"/>
    <col min="10250" max="10250" width="0.85546875" style="25" customWidth="1"/>
    <col min="10251" max="10251" width="16.7109375" style="25" customWidth="1"/>
    <col min="10252" max="10253" width="15.7109375" style="25" customWidth="1"/>
    <col min="10254" max="10254" width="26.5703125" style="25" customWidth="1"/>
    <col min="10255" max="10255" width="1.42578125" style="25" customWidth="1"/>
    <col min="10256" max="10481" width="11.42578125" style="25" customWidth="1"/>
    <col min="10482" max="10482" width="4.28515625" style="25" customWidth="1"/>
    <col min="10483" max="10483" width="4.85546875" style="25" customWidth="1"/>
    <col min="10484" max="10484" width="46.42578125" style="25" customWidth="1"/>
    <col min="10485" max="10496" width="12.85546875" style="25"/>
    <col min="10497" max="10497" width="6.140625" style="25" customWidth="1"/>
    <col min="10498" max="10498" width="5.28515625" style="25" customWidth="1"/>
    <col min="10499" max="10499" width="67.7109375" style="25" customWidth="1"/>
    <col min="10500" max="10504" width="15.7109375" style="25" customWidth="1"/>
    <col min="10505" max="10505" width="13.28515625" style="25" customWidth="1"/>
    <col min="10506" max="10506" width="0.85546875" style="25" customWidth="1"/>
    <col min="10507" max="10507" width="16.7109375" style="25" customWidth="1"/>
    <col min="10508" max="10509" width="15.7109375" style="25" customWidth="1"/>
    <col min="10510" max="10510" width="26.5703125" style="25" customWidth="1"/>
    <col min="10511" max="10511" width="1.42578125" style="25" customWidth="1"/>
    <col min="10512" max="10737" width="11.42578125" style="25" customWidth="1"/>
    <col min="10738" max="10738" width="4.28515625" style="25" customWidth="1"/>
    <col min="10739" max="10739" width="4.85546875" style="25" customWidth="1"/>
    <col min="10740" max="10740" width="46.42578125" style="25" customWidth="1"/>
    <col min="10741" max="10752" width="12.85546875" style="25"/>
    <col min="10753" max="10753" width="6.140625" style="25" customWidth="1"/>
    <col min="10754" max="10754" width="5.28515625" style="25" customWidth="1"/>
    <col min="10755" max="10755" width="67.7109375" style="25" customWidth="1"/>
    <col min="10756" max="10760" width="15.7109375" style="25" customWidth="1"/>
    <col min="10761" max="10761" width="13.28515625" style="25" customWidth="1"/>
    <col min="10762" max="10762" width="0.85546875" style="25" customWidth="1"/>
    <col min="10763" max="10763" width="16.7109375" style="25" customWidth="1"/>
    <col min="10764" max="10765" width="15.7109375" style="25" customWidth="1"/>
    <col min="10766" max="10766" width="26.5703125" style="25" customWidth="1"/>
    <col min="10767" max="10767" width="1.42578125" style="25" customWidth="1"/>
    <col min="10768" max="10993" width="11.42578125" style="25" customWidth="1"/>
    <col min="10994" max="10994" width="4.28515625" style="25" customWidth="1"/>
    <col min="10995" max="10995" width="4.85546875" style="25" customWidth="1"/>
    <col min="10996" max="10996" width="46.42578125" style="25" customWidth="1"/>
    <col min="10997" max="11008" width="12.85546875" style="25"/>
    <col min="11009" max="11009" width="6.140625" style="25" customWidth="1"/>
    <col min="11010" max="11010" width="5.28515625" style="25" customWidth="1"/>
    <col min="11011" max="11011" width="67.7109375" style="25" customWidth="1"/>
    <col min="11012" max="11016" width="15.7109375" style="25" customWidth="1"/>
    <col min="11017" max="11017" width="13.28515625" style="25" customWidth="1"/>
    <col min="11018" max="11018" width="0.85546875" style="25" customWidth="1"/>
    <col min="11019" max="11019" width="16.7109375" style="25" customWidth="1"/>
    <col min="11020" max="11021" width="15.7109375" style="25" customWidth="1"/>
    <col min="11022" max="11022" width="26.5703125" style="25" customWidth="1"/>
    <col min="11023" max="11023" width="1.42578125" style="25" customWidth="1"/>
    <col min="11024" max="11249" width="11.42578125" style="25" customWidth="1"/>
    <col min="11250" max="11250" width="4.28515625" style="25" customWidth="1"/>
    <col min="11251" max="11251" width="4.85546875" style="25" customWidth="1"/>
    <col min="11252" max="11252" width="46.42578125" style="25" customWidth="1"/>
    <col min="11253" max="11264" width="12.85546875" style="25"/>
    <col min="11265" max="11265" width="6.140625" style="25" customWidth="1"/>
    <col min="11266" max="11266" width="5.28515625" style="25" customWidth="1"/>
    <col min="11267" max="11267" width="67.7109375" style="25" customWidth="1"/>
    <col min="11268" max="11272" width="15.7109375" style="25" customWidth="1"/>
    <col min="11273" max="11273" width="13.28515625" style="25" customWidth="1"/>
    <col min="11274" max="11274" width="0.85546875" style="25" customWidth="1"/>
    <col min="11275" max="11275" width="16.7109375" style="25" customWidth="1"/>
    <col min="11276" max="11277" width="15.7109375" style="25" customWidth="1"/>
    <col min="11278" max="11278" width="26.5703125" style="25" customWidth="1"/>
    <col min="11279" max="11279" width="1.42578125" style="25" customWidth="1"/>
    <col min="11280" max="11505" width="11.42578125" style="25" customWidth="1"/>
    <col min="11506" max="11506" width="4.28515625" style="25" customWidth="1"/>
    <col min="11507" max="11507" width="4.85546875" style="25" customWidth="1"/>
    <col min="11508" max="11508" width="46.42578125" style="25" customWidth="1"/>
    <col min="11509" max="11520" width="12.85546875" style="25"/>
    <col min="11521" max="11521" width="6.140625" style="25" customWidth="1"/>
    <col min="11522" max="11522" width="5.28515625" style="25" customWidth="1"/>
    <col min="11523" max="11523" width="67.7109375" style="25" customWidth="1"/>
    <col min="11524" max="11528" width="15.7109375" style="25" customWidth="1"/>
    <col min="11529" max="11529" width="13.28515625" style="25" customWidth="1"/>
    <col min="11530" max="11530" width="0.85546875" style="25" customWidth="1"/>
    <col min="11531" max="11531" width="16.7109375" style="25" customWidth="1"/>
    <col min="11532" max="11533" width="15.7109375" style="25" customWidth="1"/>
    <col min="11534" max="11534" width="26.5703125" style="25" customWidth="1"/>
    <col min="11535" max="11535" width="1.42578125" style="25" customWidth="1"/>
    <col min="11536" max="11761" width="11.42578125" style="25" customWidth="1"/>
    <col min="11762" max="11762" width="4.28515625" style="25" customWidth="1"/>
    <col min="11763" max="11763" width="4.85546875" style="25" customWidth="1"/>
    <col min="11764" max="11764" width="46.42578125" style="25" customWidth="1"/>
    <col min="11765" max="11776" width="12.85546875" style="25"/>
    <col min="11777" max="11777" width="6.140625" style="25" customWidth="1"/>
    <col min="11778" max="11778" width="5.28515625" style="25" customWidth="1"/>
    <col min="11779" max="11779" width="67.7109375" style="25" customWidth="1"/>
    <col min="11780" max="11784" width="15.7109375" style="25" customWidth="1"/>
    <col min="11785" max="11785" width="13.28515625" style="25" customWidth="1"/>
    <col min="11786" max="11786" width="0.85546875" style="25" customWidth="1"/>
    <col min="11787" max="11787" width="16.7109375" style="25" customWidth="1"/>
    <col min="11788" max="11789" width="15.7109375" style="25" customWidth="1"/>
    <col min="11790" max="11790" width="26.5703125" style="25" customWidth="1"/>
    <col min="11791" max="11791" width="1.42578125" style="25" customWidth="1"/>
    <col min="11792" max="12017" width="11.42578125" style="25" customWidth="1"/>
    <col min="12018" max="12018" width="4.28515625" style="25" customWidth="1"/>
    <col min="12019" max="12019" width="4.85546875" style="25" customWidth="1"/>
    <col min="12020" max="12020" width="46.42578125" style="25" customWidth="1"/>
    <col min="12021" max="12032" width="12.85546875" style="25"/>
    <col min="12033" max="12033" width="6.140625" style="25" customWidth="1"/>
    <col min="12034" max="12034" width="5.28515625" style="25" customWidth="1"/>
    <col min="12035" max="12035" width="67.7109375" style="25" customWidth="1"/>
    <col min="12036" max="12040" width="15.7109375" style="25" customWidth="1"/>
    <col min="12041" max="12041" width="13.28515625" style="25" customWidth="1"/>
    <col min="12042" max="12042" width="0.85546875" style="25" customWidth="1"/>
    <col min="12043" max="12043" width="16.7109375" style="25" customWidth="1"/>
    <col min="12044" max="12045" width="15.7109375" style="25" customWidth="1"/>
    <col min="12046" max="12046" width="26.5703125" style="25" customWidth="1"/>
    <col min="12047" max="12047" width="1.42578125" style="25" customWidth="1"/>
    <col min="12048" max="12273" width="11.42578125" style="25" customWidth="1"/>
    <col min="12274" max="12274" width="4.28515625" style="25" customWidth="1"/>
    <col min="12275" max="12275" width="4.85546875" style="25" customWidth="1"/>
    <col min="12276" max="12276" width="46.42578125" style="25" customWidth="1"/>
    <col min="12277" max="12288" width="12.85546875" style="25"/>
    <col min="12289" max="12289" width="6.140625" style="25" customWidth="1"/>
    <col min="12290" max="12290" width="5.28515625" style="25" customWidth="1"/>
    <col min="12291" max="12291" width="67.7109375" style="25" customWidth="1"/>
    <col min="12292" max="12296" width="15.7109375" style="25" customWidth="1"/>
    <col min="12297" max="12297" width="13.28515625" style="25" customWidth="1"/>
    <col min="12298" max="12298" width="0.85546875" style="25" customWidth="1"/>
    <col min="12299" max="12299" width="16.7109375" style="25" customWidth="1"/>
    <col min="12300" max="12301" width="15.7109375" style="25" customWidth="1"/>
    <col min="12302" max="12302" width="26.5703125" style="25" customWidth="1"/>
    <col min="12303" max="12303" width="1.42578125" style="25" customWidth="1"/>
    <col min="12304" max="12529" width="11.42578125" style="25" customWidth="1"/>
    <col min="12530" max="12530" width="4.28515625" style="25" customWidth="1"/>
    <col min="12531" max="12531" width="4.85546875" style="25" customWidth="1"/>
    <col min="12532" max="12532" width="46.42578125" style="25" customWidth="1"/>
    <col min="12533" max="12544" width="12.85546875" style="25"/>
    <col min="12545" max="12545" width="6.140625" style="25" customWidth="1"/>
    <col min="12546" max="12546" width="5.28515625" style="25" customWidth="1"/>
    <col min="12547" max="12547" width="67.7109375" style="25" customWidth="1"/>
    <col min="12548" max="12552" width="15.7109375" style="25" customWidth="1"/>
    <col min="12553" max="12553" width="13.28515625" style="25" customWidth="1"/>
    <col min="12554" max="12554" width="0.85546875" style="25" customWidth="1"/>
    <col min="12555" max="12555" width="16.7109375" style="25" customWidth="1"/>
    <col min="12556" max="12557" width="15.7109375" style="25" customWidth="1"/>
    <col min="12558" max="12558" width="26.5703125" style="25" customWidth="1"/>
    <col min="12559" max="12559" width="1.42578125" style="25" customWidth="1"/>
    <col min="12560" max="12785" width="11.42578125" style="25" customWidth="1"/>
    <col min="12786" max="12786" width="4.28515625" style="25" customWidth="1"/>
    <col min="12787" max="12787" width="4.85546875" style="25" customWidth="1"/>
    <col min="12788" max="12788" width="46.42578125" style="25" customWidth="1"/>
    <col min="12789" max="12800" width="12.85546875" style="25"/>
    <col min="12801" max="12801" width="6.140625" style="25" customWidth="1"/>
    <col min="12802" max="12802" width="5.28515625" style="25" customWidth="1"/>
    <col min="12803" max="12803" width="67.7109375" style="25" customWidth="1"/>
    <col min="12804" max="12808" width="15.7109375" style="25" customWidth="1"/>
    <col min="12809" max="12809" width="13.28515625" style="25" customWidth="1"/>
    <col min="12810" max="12810" width="0.85546875" style="25" customWidth="1"/>
    <col min="12811" max="12811" width="16.7109375" style="25" customWidth="1"/>
    <col min="12812" max="12813" width="15.7109375" style="25" customWidth="1"/>
    <col min="12814" max="12814" width="26.5703125" style="25" customWidth="1"/>
    <col min="12815" max="12815" width="1.42578125" style="25" customWidth="1"/>
    <col min="12816" max="13041" width="11.42578125" style="25" customWidth="1"/>
    <col min="13042" max="13042" width="4.28515625" style="25" customWidth="1"/>
    <col min="13043" max="13043" width="4.85546875" style="25" customWidth="1"/>
    <col min="13044" max="13044" width="46.42578125" style="25" customWidth="1"/>
    <col min="13045" max="13056" width="12.85546875" style="25"/>
    <col min="13057" max="13057" width="6.140625" style="25" customWidth="1"/>
    <col min="13058" max="13058" width="5.28515625" style="25" customWidth="1"/>
    <col min="13059" max="13059" width="67.7109375" style="25" customWidth="1"/>
    <col min="13060" max="13064" width="15.7109375" style="25" customWidth="1"/>
    <col min="13065" max="13065" width="13.28515625" style="25" customWidth="1"/>
    <col min="13066" max="13066" width="0.85546875" style="25" customWidth="1"/>
    <col min="13067" max="13067" width="16.7109375" style="25" customWidth="1"/>
    <col min="13068" max="13069" width="15.7109375" style="25" customWidth="1"/>
    <col min="13070" max="13070" width="26.5703125" style="25" customWidth="1"/>
    <col min="13071" max="13071" width="1.42578125" style="25" customWidth="1"/>
    <col min="13072" max="13297" width="11.42578125" style="25" customWidth="1"/>
    <col min="13298" max="13298" width="4.28515625" style="25" customWidth="1"/>
    <col min="13299" max="13299" width="4.85546875" style="25" customWidth="1"/>
    <col min="13300" max="13300" width="46.42578125" style="25" customWidth="1"/>
    <col min="13301" max="13312" width="12.85546875" style="25"/>
    <col min="13313" max="13313" width="6.140625" style="25" customWidth="1"/>
    <col min="13314" max="13314" width="5.28515625" style="25" customWidth="1"/>
    <col min="13315" max="13315" width="67.7109375" style="25" customWidth="1"/>
    <col min="13316" max="13320" width="15.7109375" style="25" customWidth="1"/>
    <col min="13321" max="13321" width="13.28515625" style="25" customWidth="1"/>
    <col min="13322" max="13322" width="0.85546875" style="25" customWidth="1"/>
    <col min="13323" max="13323" width="16.7109375" style="25" customWidth="1"/>
    <col min="13324" max="13325" width="15.7109375" style="25" customWidth="1"/>
    <col min="13326" max="13326" width="26.5703125" style="25" customWidth="1"/>
    <col min="13327" max="13327" width="1.42578125" style="25" customWidth="1"/>
    <col min="13328" max="13553" width="11.42578125" style="25" customWidth="1"/>
    <col min="13554" max="13554" width="4.28515625" style="25" customWidth="1"/>
    <col min="13555" max="13555" width="4.85546875" style="25" customWidth="1"/>
    <col min="13556" max="13556" width="46.42578125" style="25" customWidth="1"/>
    <col min="13557" max="13568" width="12.85546875" style="25"/>
    <col min="13569" max="13569" width="6.140625" style="25" customWidth="1"/>
    <col min="13570" max="13570" width="5.28515625" style="25" customWidth="1"/>
    <col min="13571" max="13571" width="67.7109375" style="25" customWidth="1"/>
    <col min="13572" max="13576" width="15.7109375" style="25" customWidth="1"/>
    <col min="13577" max="13577" width="13.28515625" style="25" customWidth="1"/>
    <col min="13578" max="13578" width="0.85546875" style="25" customWidth="1"/>
    <col min="13579" max="13579" width="16.7109375" style="25" customWidth="1"/>
    <col min="13580" max="13581" width="15.7109375" style="25" customWidth="1"/>
    <col min="13582" max="13582" width="26.5703125" style="25" customWidth="1"/>
    <col min="13583" max="13583" width="1.42578125" style="25" customWidth="1"/>
    <col min="13584" max="13809" width="11.42578125" style="25" customWidth="1"/>
    <col min="13810" max="13810" width="4.28515625" style="25" customWidth="1"/>
    <col min="13811" max="13811" width="4.85546875" style="25" customWidth="1"/>
    <col min="13812" max="13812" width="46.42578125" style="25" customWidth="1"/>
    <col min="13813" max="13824" width="12.85546875" style="25"/>
    <col min="13825" max="13825" width="6.140625" style="25" customWidth="1"/>
    <col min="13826" max="13826" width="5.28515625" style="25" customWidth="1"/>
    <col min="13827" max="13827" width="67.7109375" style="25" customWidth="1"/>
    <col min="13828" max="13832" width="15.7109375" style="25" customWidth="1"/>
    <col min="13833" max="13833" width="13.28515625" style="25" customWidth="1"/>
    <col min="13834" max="13834" width="0.85546875" style="25" customWidth="1"/>
    <col min="13835" max="13835" width="16.7109375" style="25" customWidth="1"/>
    <col min="13836" max="13837" width="15.7109375" style="25" customWidth="1"/>
    <col min="13838" max="13838" width="26.5703125" style="25" customWidth="1"/>
    <col min="13839" max="13839" width="1.42578125" style="25" customWidth="1"/>
    <col min="13840" max="14065" width="11.42578125" style="25" customWidth="1"/>
    <col min="14066" max="14066" width="4.28515625" style="25" customWidth="1"/>
    <col min="14067" max="14067" width="4.85546875" style="25" customWidth="1"/>
    <col min="14068" max="14068" width="46.42578125" style="25" customWidth="1"/>
    <col min="14069" max="14080" width="12.85546875" style="25"/>
    <col min="14081" max="14081" width="6.140625" style="25" customWidth="1"/>
    <col min="14082" max="14082" width="5.28515625" style="25" customWidth="1"/>
    <col min="14083" max="14083" width="67.7109375" style="25" customWidth="1"/>
    <col min="14084" max="14088" width="15.7109375" style="25" customWidth="1"/>
    <col min="14089" max="14089" width="13.28515625" style="25" customWidth="1"/>
    <col min="14090" max="14090" width="0.85546875" style="25" customWidth="1"/>
    <col min="14091" max="14091" width="16.7109375" style="25" customWidth="1"/>
    <col min="14092" max="14093" width="15.7109375" style="25" customWidth="1"/>
    <col min="14094" max="14094" width="26.5703125" style="25" customWidth="1"/>
    <col min="14095" max="14095" width="1.42578125" style="25" customWidth="1"/>
    <col min="14096" max="14321" width="11.42578125" style="25" customWidth="1"/>
    <col min="14322" max="14322" width="4.28515625" style="25" customWidth="1"/>
    <col min="14323" max="14323" width="4.85546875" style="25" customWidth="1"/>
    <col min="14324" max="14324" width="46.42578125" style="25" customWidth="1"/>
    <col min="14325" max="14336" width="12.85546875" style="25"/>
    <col min="14337" max="14337" width="6.140625" style="25" customWidth="1"/>
    <col min="14338" max="14338" width="5.28515625" style="25" customWidth="1"/>
    <col min="14339" max="14339" width="67.7109375" style="25" customWidth="1"/>
    <col min="14340" max="14344" width="15.7109375" style="25" customWidth="1"/>
    <col min="14345" max="14345" width="13.28515625" style="25" customWidth="1"/>
    <col min="14346" max="14346" width="0.85546875" style="25" customWidth="1"/>
    <col min="14347" max="14347" width="16.7109375" style="25" customWidth="1"/>
    <col min="14348" max="14349" width="15.7109375" style="25" customWidth="1"/>
    <col min="14350" max="14350" width="26.5703125" style="25" customWidth="1"/>
    <col min="14351" max="14351" width="1.42578125" style="25" customWidth="1"/>
    <col min="14352" max="14577" width="11.42578125" style="25" customWidth="1"/>
    <col min="14578" max="14578" width="4.28515625" style="25" customWidth="1"/>
    <col min="14579" max="14579" width="4.85546875" style="25" customWidth="1"/>
    <col min="14580" max="14580" width="46.42578125" style="25" customWidth="1"/>
    <col min="14581" max="14592" width="12.85546875" style="25"/>
    <col min="14593" max="14593" width="6.140625" style="25" customWidth="1"/>
    <col min="14594" max="14594" width="5.28515625" style="25" customWidth="1"/>
    <col min="14595" max="14595" width="67.7109375" style="25" customWidth="1"/>
    <col min="14596" max="14600" width="15.7109375" style="25" customWidth="1"/>
    <col min="14601" max="14601" width="13.28515625" style="25" customWidth="1"/>
    <col min="14602" max="14602" width="0.85546875" style="25" customWidth="1"/>
    <col min="14603" max="14603" width="16.7109375" style="25" customWidth="1"/>
    <col min="14604" max="14605" width="15.7109375" style="25" customWidth="1"/>
    <col min="14606" max="14606" width="26.5703125" style="25" customWidth="1"/>
    <col min="14607" max="14607" width="1.42578125" style="25" customWidth="1"/>
    <col min="14608" max="14833" width="11.42578125" style="25" customWidth="1"/>
    <col min="14834" max="14834" width="4.28515625" style="25" customWidth="1"/>
    <col min="14835" max="14835" width="4.85546875" style="25" customWidth="1"/>
    <col min="14836" max="14836" width="46.42578125" style="25" customWidth="1"/>
    <col min="14837" max="14848" width="12.85546875" style="25"/>
    <col min="14849" max="14849" width="6.140625" style="25" customWidth="1"/>
    <col min="14850" max="14850" width="5.28515625" style="25" customWidth="1"/>
    <col min="14851" max="14851" width="67.7109375" style="25" customWidth="1"/>
    <col min="14852" max="14856" width="15.7109375" style="25" customWidth="1"/>
    <col min="14857" max="14857" width="13.28515625" style="25" customWidth="1"/>
    <col min="14858" max="14858" width="0.85546875" style="25" customWidth="1"/>
    <col min="14859" max="14859" width="16.7109375" style="25" customWidth="1"/>
    <col min="14860" max="14861" width="15.7109375" style="25" customWidth="1"/>
    <col min="14862" max="14862" width="26.5703125" style="25" customWidth="1"/>
    <col min="14863" max="14863" width="1.42578125" style="25" customWidth="1"/>
    <col min="14864" max="15089" width="11.42578125" style="25" customWidth="1"/>
    <col min="15090" max="15090" width="4.28515625" style="25" customWidth="1"/>
    <col min="15091" max="15091" width="4.85546875" style="25" customWidth="1"/>
    <col min="15092" max="15092" width="46.42578125" style="25" customWidth="1"/>
    <col min="15093" max="15104" width="12.85546875" style="25"/>
    <col min="15105" max="15105" width="6.140625" style="25" customWidth="1"/>
    <col min="15106" max="15106" width="5.28515625" style="25" customWidth="1"/>
    <col min="15107" max="15107" width="67.7109375" style="25" customWidth="1"/>
    <col min="15108" max="15112" width="15.7109375" style="25" customWidth="1"/>
    <col min="15113" max="15113" width="13.28515625" style="25" customWidth="1"/>
    <col min="15114" max="15114" width="0.85546875" style="25" customWidth="1"/>
    <col min="15115" max="15115" width="16.7109375" style="25" customWidth="1"/>
    <col min="15116" max="15117" width="15.7109375" style="25" customWidth="1"/>
    <col min="15118" max="15118" width="26.5703125" style="25" customWidth="1"/>
    <col min="15119" max="15119" width="1.42578125" style="25" customWidth="1"/>
    <col min="15120" max="15345" width="11.42578125" style="25" customWidth="1"/>
    <col min="15346" max="15346" width="4.28515625" style="25" customWidth="1"/>
    <col min="15347" max="15347" width="4.85546875" style="25" customWidth="1"/>
    <col min="15348" max="15348" width="46.42578125" style="25" customWidth="1"/>
    <col min="15349" max="15360" width="12.85546875" style="25"/>
    <col min="15361" max="15361" width="6.140625" style="25" customWidth="1"/>
    <col min="15362" max="15362" width="5.28515625" style="25" customWidth="1"/>
    <col min="15363" max="15363" width="67.7109375" style="25" customWidth="1"/>
    <col min="15364" max="15368" width="15.7109375" style="25" customWidth="1"/>
    <col min="15369" max="15369" width="13.28515625" style="25" customWidth="1"/>
    <col min="15370" max="15370" width="0.85546875" style="25" customWidth="1"/>
    <col min="15371" max="15371" width="16.7109375" style="25" customWidth="1"/>
    <col min="15372" max="15373" width="15.7109375" style="25" customWidth="1"/>
    <col min="15374" max="15374" width="26.5703125" style="25" customWidth="1"/>
    <col min="15375" max="15375" width="1.42578125" style="25" customWidth="1"/>
    <col min="15376" max="15601" width="11.42578125" style="25" customWidth="1"/>
    <col min="15602" max="15602" width="4.28515625" style="25" customWidth="1"/>
    <col min="15603" max="15603" width="4.85546875" style="25" customWidth="1"/>
    <col min="15604" max="15604" width="46.42578125" style="25" customWidth="1"/>
    <col min="15605" max="15616" width="12.85546875" style="25"/>
    <col min="15617" max="15617" width="6.140625" style="25" customWidth="1"/>
    <col min="15618" max="15618" width="5.28515625" style="25" customWidth="1"/>
    <col min="15619" max="15619" width="67.7109375" style="25" customWidth="1"/>
    <col min="15620" max="15624" width="15.7109375" style="25" customWidth="1"/>
    <col min="15625" max="15625" width="13.28515625" style="25" customWidth="1"/>
    <col min="15626" max="15626" width="0.85546875" style="25" customWidth="1"/>
    <col min="15627" max="15627" width="16.7109375" style="25" customWidth="1"/>
    <col min="15628" max="15629" width="15.7109375" style="25" customWidth="1"/>
    <col min="15630" max="15630" width="26.5703125" style="25" customWidth="1"/>
    <col min="15631" max="15631" width="1.42578125" style="25" customWidth="1"/>
    <col min="15632" max="15857" width="11.42578125" style="25" customWidth="1"/>
    <col min="15858" max="15858" width="4.28515625" style="25" customWidth="1"/>
    <col min="15859" max="15859" width="4.85546875" style="25" customWidth="1"/>
    <col min="15860" max="15860" width="46.42578125" style="25" customWidth="1"/>
    <col min="15861" max="15872" width="12.85546875" style="25"/>
    <col min="15873" max="15873" width="6.140625" style="25" customWidth="1"/>
    <col min="15874" max="15874" width="5.28515625" style="25" customWidth="1"/>
    <col min="15875" max="15875" width="67.7109375" style="25" customWidth="1"/>
    <col min="15876" max="15880" width="15.7109375" style="25" customWidth="1"/>
    <col min="15881" max="15881" width="13.28515625" style="25" customWidth="1"/>
    <col min="15882" max="15882" width="0.85546875" style="25" customWidth="1"/>
    <col min="15883" max="15883" width="16.7109375" style="25" customWidth="1"/>
    <col min="15884" max="15885" width="15.7109375" style="25" customWidth="1"/>
    <col min="15886" max="15886" width="26.5703125" style="25" customWidth="1"/>
    <col min="15887" max="15887" width="1.42578125" style="25" customWidth="1"/>
    <col min="15888" max="16113" width="11.42578125" style="25" customWidth="1"/>
    <col min="16114" max="16114" width="4.28515625" style="25" customWidth="1"/>
    <col min="16115" max="16115" width="4.85546875" style="25" customWidth="1"/>
    <col min="16116" max="16116" width="46.42578125" style="25" customWidth="1"/>
    <col min="16117" max="16128" width="12.85546875" style="25"/>
    <col min="16129" max="16129" width="6.140625" style="25" customWidth="1"/>
    <col min="16130" max="16130" width="5.28515625" style="25" customWidth="1"/>
    <col min="16131" max="16131" width="67.7109375" style="25" customWidth="1"/>
    <col min="16132" max="16136" width="15.7109375" style="25" customWidth="1"/>
    <col min="16137" max="16137" width="13.28515625" style="25" customWidth="1"/>
    <col min="16138" max="16138" width="0.85546875" style="25" customWidth="1"/>
    <col min="16139" max="16139" width="16.7109375" style="25" customWidth="1"/>
    <col min="16140" max="16141" width="15.7109375" style="25" customWidth="1"/>
    <col min="16142" max="16142" width="26.5703125" style="25" customWidth="1"/>
    <col min="16143" max="16143" width="1.42578125" style="25" customWidth="1"/>
    <col min="16144" max="16369" width="11.42578125" style="25" customWidth="1"/>
    <col min="16370" max="16370" width="4.28515625" style="25" customWidth="1"/>
    <col min="16371" max="16371" width="4.85546875" style="25" customWidth="1"/>
    <col min="16372" max="16372" width="46.42578125" style="25" customWidth="1"/>
    <col min="16373" max="16384" width="12.85546875" style="25"/>
  </cols>
  <sheetData>
    <row r="1" spans="1:17" s="170" customFormat="1" ht="45" customHeight="1">
      <c r="A1" s="341" t="s">
        <v>902</v>
      </c>
      <c r="B1" s="341"/>
      <c r="C1" s="341"/>
      <c r="D1" s="80" t="s">
        <v>904</v>
      </c>
      <c r="E1" s="80"/>
      <c r="F1" s="241"/>
      <c r="G1" s="241"/>
      <c r="H1" s="241"/>
      <c r="I1" s="241"/>
      <c r="J1" s="241"/>
      <c r="K1" s="241"/>
      <c r="L1" s="241"/>
      <c r="M1" s="241"/>
      <c r="N1" s="241"/>
    </row>
    <row r="2" spans="1:17" s="1" customFormat="1" ht="36" customHeight="1" thickBot="1">
      <c r="A2" s="354" t="s">
        <v>903</v>
      </c>
      <c r="B2" s="354"/>
      <c r="C2" s="354"/>
      <c r="D2" s="354"/>
      <c r="E2" s="354"/>
      <c r="F2" s="354"/>
      <c r="G2" s="354"/>
      <c r="H2" s="354"/>
      <c r="I2" s="354"/>
      <c r="J2" s="354"/>
      <c r="K2" s="354"/>
      <c r="L2" s="354"/>
      <c r="M2" s="242"/>
      <c r="O2" s="243"/>
      <c r="P2" s="243"/>
    </row>
    <row r="3" spans="1:17" customFormat="1" ht="6" customHeight="1">
      <c r="A3" s="342"/>
      <c r="B3" s="342"/>
      <c r="C3" s="342"/>
      <c r="D3" s="342"/>
      <c r="E3" s="342"/>
      <c r="F3" s="342"/>
      <c r="G3" s="342"/>
      <c r="H3" s="342"/>
      <c r="I3" s="342"/>
      <c r="J3" s="342"/>
      <c r="K3" s="342"/>
      <c r="L3" s="342"/>
      <c r="M3" s="343"/>
      <c r="N3" s="343"/>
      <c r="O3" s="343"/>
      <c r="P3" s="343"/>
    </row>
    <row r="4" spans="1:17" s="44" customFormat="1" ht="17.649999999999999" customHeight="1">
      <c r="A4" s="172" t="s">
        <v>729</v>
      </c>
      <c r="B4" s="247"/>
      <c r="C4" s="248"/>
      <c r="D4" s="249"/>
      <c r="E4" s="249"/>
      <c r="F4" s="249"/>
      <c r="G4" s="249"/>
      <c r="H4" s="249"/>
      <c r="I4" s="249"/>
      <c r="J4" s="249"/>
      <c r="K4" s="249"/>
      <c r="L4" s="249"/>
      <c r="M4" s="42"/>
      <c r="N4" s="43"/>
      <c r="O4" s="43"/>
      <c r="P4" s="43"/>
      <c r="Q4" s="43"/>
    </row>
    <row r="5" spans="1:17" s="44" customFormat="1" ht="17.649999999999999" customHeight="1">
      <c r="A5" s="172" t="s">
        <v>460</v>
      </c>
      <c r="B5" s="247"/>
      <c r="C5" s="248"/>
      <c r="D5" s="249"/>
      <c r="E5" s="249"/>
      <c r="F5" s="249"/>
      <c r="G5" s="249"/>
      <c r="H5" s="249"/>
      <c r="I5" s="249"/>
      <c r="J5" s="249"/>
      <c r="K5" s="249"/>
      <c r="L5" s="249"/>
      <c r="M5" s="42"/>
      <c r="N5" s="43"/>
      <c r="O5" s="43"/>
      <c r="P5" s="43"/>
      <c r="Q5" s="43"/>
    </row>
    <row r="6" spans="1:17" s="44" customFormat="1" ht="17.649999999999999" customHeight="1">
      <c r="A6" s="172" t="s">
        <v>2</v>
      </c>
      <c r="B6" s="250"/>
      <c r="C6" s="251"/>
      <c r="D6" s="252"/>
      <c r="E6" s="252"/>
      <c r="F6" s="252"/>
      <c r="G6" s="252"/>
      <c r="H6" s="252"/>
      <c r="I6" s="252"/>
      <c r="J6" s="252"/>
      <c r="K6" s="252"/>
      <c r="L6" s="252"/>
      <c r="M6" s="42"/>
      <c r="N6" s="43"/>
      <c r="O6" s="43"/>
      <c r="P6" s="43"/>
      <c r="Q6" s="43"/>
    </row>
    <row r="7" spans="1:17" s="44" customFormat="1" ht="17.649999999999999" customHeight="1">
      <c r="A7" s="172" t="s">
        <v>462</v>
      </c>
      <c r="B7" s="250"/>
      <c r="C7" s="251"/>
      <c r="D7" s="252"/>
      <c r="E7" s="252"/>
      <c r="F7" s="252"/>
      <c r="G7" s="252"/>
      <c r="H7" s="252"/>
      <c r="I7" s="252"/>
      <c r="J7" s="252"/>
      <c r="K7" s="252"/>
      <c r="L7" s="252"/>
      <c r="N7" s="43"/>
      <c r="O7" s="43"/>
      <c r="P7" s="43"/>
      <c r="Q7" s="43"/>
    </row>
    <row r="8" spans="1:17" s="44" customFormat="1" ht="17.649999999999999" customHeight="1">
      <c r="A8" s="172" t="s">
        <v>901</v>
      </c>
      <c r="B8" s="250"/>
      <c r="C8" s="251"/>
      <c r="D8" s="252"/>
      <c r="E8" s="252"/>
      <c r="F8" s="252"/>
      <c r="G8" s="252"/>
      <c r="H8" s="252"/>
      <c r="I8" s="252"/>
      <c r="J8" s="252"/>
      <c r="K8" s="252"/>
      <c r="L8" s="252"/>
      <c r="N8" s="43"/>
      <c r="O8" s="43"/>
      <c r="P8" s="43"/>
      <c r="Q8" s="43"/>
    </row>
    <row r="9" spans="1:17" s="22" customFormat="1" ht="30" customHeight="1">
      <c r="A9" s="349" t="s">
        <v>410</v>
      </c>
      <c r="B9" s="350" t="s">
        <v>464</v>
      </c>
      <c r="C9" s="350"/>
      <c r="D9" s="345" t="s">
        <v>730</v>
      </c>
      <c r="E9" s="345"/>
      <c r="F9" s="345"/>
      <c r="G9" s="346" t="s">
        <v>731</v>
      </c>
      <c r="H9" s="345" t="s">
        <v>732</v>
      </c>
      <c r="I9" s="345"/>
      <c r="J9" s="100"/>
      <c r="K9" s="345" t="s">
        <v>733</v>
      </c>
      <c r="L9" s="345"/>
      <c r="M9" s="34"/>
      <c r="N9" s="43"/>
      <c r="O9" s="43"/>
      <c r="P9" s="43"/>
      <c r="Q9" s="43"/>
    </row>
    <row r="10" spans="1:17" s="22" customFormat="1" ht="49.9" customHeight="1">
      <c r="A10" s="349"/>
      <c r="B10" s="350"/>
      <c r="C10" s="350"/>
      <c r="D10" s="100" t="s">
        <v>734</v>
      </c>
      <c r="E10" s="100" t="s">
        <v>735</v>
      </c>
      <c r="F10" s="100" t="s">
        <v>97</v>
      </c>
      <c r="G10" s="346"/>
      <c r="H10" s="100" t="s">
        <v>736</v>
      </c>
      <c r="I10" s="100" t="s">
        <v>737</v>
      </c>
      <c r="J10" s="100"/>
      <c r="K10" s="100" t="s">
        <v>738</v>
      </c>
      <c r="L10" s="100" t="s">
        <v>739</v>
      </c>
      <c r="M10" s="258" t="s">
        <v>740</v>
      </c>
      <c r="N10" s="45"/>
      <c r="O10" s="43"/>
      <c r="P10" s="43"/>
      <c r="Q10" s="43"/>
    </row>
    <row r="11" spans="1:17" s="35" customFormat="1" ht="17.100000000000001" customHeight="1" thickBot="1">
      <c r="A11" s="370"/>
      <c r="B11" s="347"/>
      <c r="C11" s="347"/>
      <c r="D11" s="253" t="s">
        <v>105</v>
      </c>
      <c r="E11" s="253" t="s">
        <v>106</v>
      </c>
      <c r="F11" s="103" t="s">
        <v>741</v>
      </c>
      <c r="G11" s="253" t="s">
        <v>108</v>
      </c>
      <c r="H11" s="103" t="s">
        <v>742</v>
      </c>
      <c r="I11" s="103" t="s">
        <v>743</v>
      </c>
      <c r="J11" s="254"/>
      <c r="K11" s="253" t="s">
        <v>111</v>
      </c>
      <c r="L11" s="253" t="s">
        <v>744</v>
      </c>
      <c r="M11" s="206">
        <v>19.948699999999999</v>
      </c>
      <c r="N11" s="45" t="s">
        <v>745</v>
      </c>
      <c r="O11" s="46"/>
      <c r="P11" s="43" t="s">
        <v>735</v>
      </c>
      <c r="Q11" s="47">
        <v>43800</v>
      </c>
    </row>
    <row r="12" spans="1:17" s="35" customFormat="1" ht="5.25" customHeight="1" thickBot="1">
      <c r="A12" s="216"/>
      <c r="B12" s="217"/>
      <c r="C12" s="217"/>
      <c r="D12" s="218"/>
      <c r="E12" s="218"/>
      <c r="F12" s="217"/>
      <c r="G12" s="218"/>
      <c r="H12" s="217"/>
      <c r="I12" s="217"/>
      <c r="J12" s="244"/>
      <c r="K12" s="218"/>
      <c r="L12" s="218"/>
      <c r="M12" s="259"/>
      <c r="N12" s="245"/>
      <c r="O12" s="246"/>
      <c r="P12" s="246"/>
      <c r="Q12" s="246"/>
    </row>
    <row r="13" spans="1:17" s="22" customFormat="1" ht="14.25">
      <c r="A13" s="371" t="s">
        <v>474</v>
      </c>
      <c r="B13" s="371"/>
      <c r="C13" s="371"/>
      <c r="D13" s="270">
        <f>+D14+D277</f>
        <v>822096.38187428517</v>
      </c>
      <c r="E13" s="270">
        <f>+E14+E277</f>
        <v>809414.03820037539</v>
      </c>
      <c r="F13" s="270">
        <f>E13/D13*100-100</f>
        <v>-1.5426833098322987</v>
      </c>
      <c r="G13" s="270">
        <f>+G14+G277</f>
        <v>697913.01693575736</v>
      </c>
      <c r="H13" s="270">
        <f>+H14+H277</f>
        <v>388310.77048216609</v>
      </c>
      <c r="I13" s="271">
        <f>H13/E13*100</f>
        <v>47.974306369274686</v>
      </c>
      <c r="J13" s="272"/>
      <c r="K13" s="270">
        <f>+K14+K277</f>
        <v>34618.053290860895</v>
      </c>
      <c r="L13" s="270">
        <f>+L14+L277</f>
        <v>353692.71719130519</v>
      </c>
      <c r="M13" s="260"/>
      <c r="N13" s="48"/>
      <c r="O13" s="43"/>
      <c r="P13" s="49">
        <v>20</v>
      </c>
      <c r="Q13" s="43">
        <v>18.845199999999998</v>
      </c>
    </row>
    <row r="14" spans="1:17" s="22" customFormat="1" ht="14.25">
      <c r="A14" s="368" t="s">
        <v>746</v>
      </c>
      <c r="B14" s="368"/>
      <c r="C14" s="368"/>
      <c r="D14" s="273">
        <f>SUM(D15:D276)</f>
        <v>553258.78388466698</v>
      </c>
      <c r="E14" s="273">
        <f>SUM(E15:E276)</f>
        <v>540576.4402107572</v>
      </c>
      <c r="F14" s="273">
        <f>E14/D14*100-100</f>
        <v>-2.2922986572145589</v>
      </c>
      <c r="G14" s="273">
        <f>SUM(G15:G276)</f>
        <v>480470.4963632272</v>
      </c>
      <c r="H14" s="273">
        <f>SUM(H15:H276)</f>
        <v>170864.06530969124</v>
      </c>
      <c r="I14" s="274">
        <f t="shared" ref="I14:I77" si="0">+H14/E14*100</f>
        <v>31.607752872669703</v>
      </c>
      <c r="J14" s="275"/>
      <c r="K14" s="273">
        <f>SUM(K15:K276)</f>
        <v>27139.743962294699</v>
      </c>
      <c r="L14" s="273">
        <f>SUM(L15:L276)</f>
        <v>143724.32134739656</v>
      </c>
      <c r="M14" s="260"/>
      <c r="N14" s="48"/>
      <c r="O14" s="43"/>
      <c r="P14" s="43"/>
      <c r="Q14" s="43"/>
    </row>
    <row r="15" spans="1:17" s="22" customFormat="1" ht="17.649999999999999" customHeight="1">
      <c r="A15" s="276">
        <v>1</v>
      </c>
      <c r="B15" s="233" t="s">
        <v>115</v>
      </c>
      <c r="C15" s="268" t="s">
        <v>116</v>
      </c>
      <c r="D15" s="277">
        <v>2061.4188632</v>
      </c>
      <c r="E15" s="277">
        <v>2061.4188632</v>
      </c>
      <c r="F15" s="278">
        <f>E15/D15*100-100</f>
        <v>0</v>
      </c>
      <c r="G15" s="277">
        <v>2061.4188632</v>
      </c>
      <c r="H15" s="232">
        <f>+K15+L15</f>
        <v>0</v>
      </c>
      <c r="I15" s="232">
        <f t="shared" si="0"/>
        <v>0</v>
      </c>
      <c r="J15" s="279"/>
      <c r="K15" s="277">
        <v>0</v>
      </c>
      <c r="L15" s="280">
        <v>0</v>
      </c>
      <c r="M15" s="260"/>
      <c r="N15" s="50"/>
      <c r="O15" s="43"/>
      <c r="P15" s="43">
        <f>E15/P13</f>
        <v>103.07094316</v>
      </c>
      <c r="Q15" s="43">
        <f>D15/$Q$13</f>
        <v>109.38694538662367</v>
      </c>
    </row>
    <row r="16" spans="1:17" s="22" customFormat="1" ht="17.649999999999999" customHeight="1">
      <c r="A16" s="276">
        <v>2</v>
      </c>
      <c r="B16" s="233" t="s">
        <v>118</v>
      </c>
      <c r="C16" s="268" t="s">
        <v>747</v>
      </c>
      <c r="D16" s="277">
        <v>5533.0904259954996</v>
      </c>
      <c r="E16" s="277">
        <v>5533.0904259954996</v>
      </c>
      <c r="F16" s="278">
        <f t="shared" ref="F16:F79" si="1">E16/D16*100-100</f>
        <v>0</v>
      </c>
      <c r="G16" s="277">
        <v>5533.0904259954996</v>
      </c>
      <c r="H16" s="232">
        <f t="shared" ref="H16:H79" si="2">+K16+L16</f>
        <v>-4.5358092393144031E-12</v>
      </c>
      <c r="I16" s="232">
        <f t="shared" si="0"/>
        <v>-8.1976054792170358E-14</v>
      </c>
      <c r="J16" s="279"/>
      <c r="K16" s="277">
        <v>-2.2679046196572016E-12</v>
      </c>
      <c r="L16" s="280">
        <v>-2.2679046196572016E-12</v>
      </c>
      <c r="M16" s="260"/>
      <c r="N16" s="50"/>
      <c r="O16" s="43"/>
      <c r="P16" s="43"/>
      <c r="Q16" s="43"/>
    </row>
    <row r="17" spans="1:17" s="22" customFormat="1" ht="17.649999999999999" customHeight="1">
      <c r="A17" s="276">
        <v>3</v>
      </c>
      <c r="B17" s="233" t="s">
        <v>120</v>
      </c>
      <c r="C17" s="268" t="s">
        <v>121</v>
      </c>
      <c r="D17" s="277">
        <v>547.92824982549996</v>
      </c>
      <c r="E17" s="277">
        <v>547.92824982549996</v>
      </c>
      <c r="F17" s="278">
        <f t="shared" si="1"/>
        <v>0</v>
      </c>
      <c r="G17" s="277">
        <v>547.92824982549996</v>
      </c>
      <c r="H17" s="232">
        <f t="shared" si="2"/>
        <v>-2.8348807745715019E-13</v>
      </c>
      <c r="I17" s="232">
        <f t="shared" si="0"/>
        <v>-5.1738175125563119E-14</v>
      </c>
      <c r="J17" s="279"/>
      <c r="K17" s="277">
        <v>-1.417440387285751E-13</v>
      </c>
      <c r="L17" s="280">
        <v>-1.417440387285751E-13</v>
      </c>
      <c r="M17" s="260"/>
      <c r="N17" s="50"/>
      <c r="O17" s="43"/>
      <c r="P17" s="43"/>
      <c r="Q17" s="43"/>
    </row>
    <row r="18" spans="1:17" s="22" customFormat="1" ht="17.649999999999999" customHeight="1">
      <c r="A18" s="276">
        <v>4</v>
      </c>
      <c r="B18" s="233" t="s">
        <v>118</v>
      </c>
      <c r="C18" s="268" t="s">
        <v>122</v>
      </c>
      <c r="D18" s="277">
        <v>6604.7532619786998</v>
      </c>
      <c r="E18" s="277">
        <v>6604.7532619786998</v>
      </c>
      <c r="F18" s="278">
        <f t="shared" si="1"/>
        <v>0</v>
      </c>
      <c r="G18" s="277">
        <v>6604.7532619786998</v>
      </c>
      <c r="H18" s="232">
        <f t="shared" si="2"/>
        <v>2.2679046196572016E-12</v>
      </c>
      <c r="I18" s="232">
        <f t="shared" si="0"/>
        <v>3.4337461668897627E-14</v>
      </c>
      <c r="J18" s="279"/>
      <c r="K18" s="277">
        <v>1.1339523098286008E-12</v>
      </c>
      <c r="L18" s="280">
        <v>1.1339523098286008E-12</v>
      </c>
      <c r="M18" s="260"/>
      <c r="N18" s="50"/>
      <c r="O18" s="43"/>
      <c r="P18" s="43"/>
      <c r="Q18" s="43"/>
    </row>
    <row r="19" spans="1:17" s="22" customFormat="1" ht="17.649999999999999" customHeight="1">
      <c r="A19" s="276">
        <v>5</v>
      </c>
      <c r="B19" s="233" t="s">
        <v>123</v>
      </c>
      <c r="C19" s="268" t="s">
        <v>124</v>
      </c>
      <c r="D19" s="277">
        <v>1222.2898242010999</v>
      </c>
      <c r="E19" s="277">
        <v>1222.2898242010999</v>
      </c>
      <c r="F19" s="278">
        <f t="shared" si="1"/>
        <v>0</v>
      </c>
      <c r="G19" s="277">
        <v>1222.2898242010999</v>
      </c>
      <c r="H19" s="232">
        <f t="shared" si="2"/>
        <v>2.8348807745715019E-13</v>
      </c>
      <c r="I19" s="232">
        <f t="shared" si="0"/>
        <v>2.3193196232525346E-14</v>
      </c>
      <c r="J19" s="279"/>
      <c r="K19" s="277">
        <v>1.417440387285751E-13</v>
      </c>
      <c r="L19" s="280">
        <v>1.417440387285751E-13</v>
      </c>
      <c r="M19" s="260"/>
      <c r="N19" s="50"/>
      <c r="O19" s="43"/>
      <c r="P19" s="43"/>
      <c r="Q19" s="43"/>
    </row>
    <row r="20" spans="1:17" s="22" customFormat="1" ht="17.649999999999999" customHeight="1">
      <c r="A20" s="276">
        <v>6</v>
      </c>
      <c r="B20" s="233" t="s">
        <v>118</v>
      </c>
      <c r="C20" s="268" t="s">
        <v>125</v>
      </c>
      <c r="D20" s="277">
        <v>6141.2743226319999</v>
      </c>
      <c r="E20" s="277">
        <v>6141.2743226319999</v>
      </c>
      <c r="F20" s="278">
        <f t="shared" si="1"/>
        <v>0</v>
      </c>
      <c r="G20" s="277">
        <v>6141.2743226319999</v>
      </c>
      <c r="H20" s="232">
        <f t="shared" si="2"/>
        <v>0</v>
      </c>
      <c r="I20" s="232">
        <f t="shared" si="0"/>
        <v>0</v>
      </c>
      <c r="J20" s="279"/>
      <c r="K20" s="277">
        <v>0</v>
      </c>
      <c r="L20" s="280">
        <v>0</v>
      </c>
      <c r="M20" s="260"/>
      <c r="N20" s="50"/>
      <c r="O20" s="43"/>
      <c r="P20" s="43"/>
      <c r="Q20" s="43"/>
    </row>
    <row r="21" spans="1:17" s="22" customFormat="1" ht="17.649999999999999" customHeight="1">
      <c r="A21" s="276">
        <v>7</v>
      </c>
      <c r="B21" s="233" t="s">
        <v>126</v>
      </c>
      <c r="C21" s="268" t="s">
        <v>127</v>
      </c>
      <c r="D21" s="277">
        <v>13988.424521438501</v>
      </c>
      <c r="E21" s="277">
        <v>13988.424521438501</v>
      </c>
      <c r="F21" s="278">
        <f t="shared" si="1"/>
        <v>0</v>
      </c>
      <c r="G21" s="277">
        <v>13988.424521438501</v>
      </c>
      <c r="H21" s="232">
        <f t="shared" si="2"/>
        <v>0</v>
      </c>
      <c r="I21" s="232">
        <f t="shared" si="0"/>
        <v>0</v>
      </c>
      <c r="J21" s="279"/>
      <c r="K21" s="277">
        <v>0</v>
      </c>
      <c r="L21" s="280">
        <v>0</v>
      </c>
      <c r="M21" s="260"/>
      <c r="N21" s="50"/>
      <c r="O21" s="43"/>
      <c r="P21" s="43"/>
      <c r="Q21" s="43"/>
    </row>
    <row r="22" spans="1:17" s="22" customFormat="1" ht="17.649999999999999" customHeight="1">
      <c r="A22" s="276">
        <v>9</v>
      </c>
      <c r="B22" s="233" t="s">
        <v>128</v>
      </c>
      <c r="C22" s="268" t="s">
        <v>129</v>
      </c>
      <c r="D22" s="277">
        <v>1995.2474892501</v>
      </c>
      <c r="E22" s="277">
        <v>1995.2474892501</v>
      </c>
      <c r="F22" s="278">
        <f t="shared" si="1"/>
        <v>0</v>
      </c>
      <c r="G22" s="277">
        <v>1995.2474892501</v>
      </c>
      <c r="H22" s="232">
        <f t="shared" si="2"/>
        <v>0</v>
      </c>
      <c r="I22" s="232">
        <f t="shared" si="0"/>
        <v>0</v>
      </c>
      <c r="J22" s="279"/>
      <c r="K22" s="277">
        <v>0</v>
      </c>
      <c r="L22" s="280">
        <v>0</v>
      </c>
      <c r="M22" s="260"/>
      <c r="N22" s="50"/>
      <c r="O22" s="43"/>
      <c r="P22" s="43"/>
      <c r="Q22" s="43"/>
    </row>
    <row r="23" spans="1:17" s="22" customFormat="1" ht="17.649999999999999" customHeight="1">
      <c r="A23" s="276">
        <v>10</v>
      </c>
      <c r="B23" s="233" t="s">
        <v>128</v>
      </c>
      <c r="C23" s="268" t="s">
        <v>130</v>
      </c>
      <c r="D23" s="277">
        <v>2646.5515781663994</v>
      </c>
      <c r="E23" s="277">
        <v>2646.5515781663994</v>
      </c>
      <c r="F23" s="278">
        <f t="shared" si="1"/>
        <v>0</v>
      </c>
      <c r="G23" s="277">
        <v>2646.5515781663994</v>
      </c>
      <c r="H23" s="232">
        <f t="shared" si="2"/>
        <v>0</v>
      </c>
      <c r="I23" s="232">
        <f t="shared" si="0"/>
        <v>0</v>
      </c>
      <c r="J23" s="279"/>
      <c r="K23" s="277">
        <v>0</v>
      </c>
      <c r="L23" s="280">
        <v>0</v>
      </c>
      <c r="M23" s="260"/>
      <c r="N23" s="50"/>
      <c r="O23" s="43"/>
      <c r="P23" s="43"/>
      <c r="Q23" s="43"/>
    </row>
    <row r="24" spans="1:17" s="22" customFormat="1" ht="17.649999999999999" customHeight="1">
      <c r="A24" s="233">
        <v>11</v>
      </c>
      <c r="B24" s="233" t="s">
        <v>128</v>
      </c>
      <c r="C24" s="268" t="s">
        <v>131</v>
      </c>
      <c r="D24" s="277">
        <v>2122.7320903414998</v>
      </c>
      <c r="E24" s="277">
        <v>2122.7320903414998</v>
      </c>
      <c r="F24" s="278">
        <f t="shared" si="1"/>
        <v>0</v>
      </c>
      <c r="G24" s="277">
        <v>2122.7320903414998</v>
      </c>
      <c r="H24" s="232">
        <f t="shared" si="2"/>
        <v>0</v>
      </c>
      <c r="I24" s="232">
        <f t="shared" si="0"/>
        <v>0</v>
      </c>
      <c r="J24" s="279"/>
      <c r="K24" s="277">
        <v>0</v>
      </c>
      <c r="L24" s="280">
        <v>0</v>
      </c>
      <c r="M24" s="260"/>
      <c r="N24" s="50"/>
      <c r="O24" s="43"/>
      <c r="P24" s="43"/>
      <c r="Q24" s="43"/>
    </row>
    <row r="25" spans="1:17" s="22" customFormat="1" ht="17.649999999999999" customHeight="1">
      <c r="A25" s="233">
        <v>12</v>
      </c>
      <c r="B25" s="233" t="s">
        <v>132</v>
      </c>
      <c r="C25" s="268" t="s">
        <v>133</v>
      </c>
      <c r="D25" s="277">
        <v>3494.5745256245996</v>
      </c>
      <c r="E25" s="277">
        <v>3494.5745256245996</v>
      </c>
      <c r="F25" s="278">
        <f t="shared" si="1"/>
        <v>0</v>
      </c>
      <c r="G25" s="277">
        <v>3494.5745256245996</v>
      </c>
      <c r="H25" s="232">
        <f t="shared" si="2"/>
        <v>1.1339523098286008E-12</v>
      </c>
      <c r="I25" s="232">
        <f t="shared" si="0"/>
        <v>3.2448937675064317E-14</v>
      </c>
      <c r="J25" s="279"/>
      <c r="K25" s="277">
        <v>5.6697615491430039E-13</v>
      </c>
      <c r="L25" s="280">
        <v>5.6697615491430039E-13</v>
      </c>
      <c r="M25" s="260"/>
      <c r="N25" s="50"/>
      <c r="O25" s="43"/>
      <c r="P25" s="43"/>
      <c r="Q25" s="43"/>
    </row>
    <row r="26" spans="1:17" s="22" customFormat="1" ht="17.649999999999999" customHeight="1">
      <c r="A26" s="233">
        <v>13</v>
      </c>
      <c r="B26" s="233" t="s">
        <v>132</v>
      </c>
      <c r="C26" s="268" t="s">
        <v>134</v>
      </c>
      <c r="D26" s="277">
        <v>1010.5394805683</v>
      </c>
      <c r="E26" s="277">
        <v>1010.5394805683</v>
      </c>
      <c r="F26" s="278">
        <f t="shared" si="1"/>
        <v>0</v>
      </c>
      <c r="G26" s="277">
        <v>1010.5394805683</v>
      </c>
      <c r="H26" s="232">
        <f t="shared" si="2"/>
        <v>0</v>
      </c>
      <c r="I26" s="232">
        <f t="shared" si="0"/>
        <v>0</v>
      </c>
      <c r="J26" s="279"/>
      <c r="K26" s="277">
        <v>0</v>
      </c>
      <c r="L26" s="280">
        <v>0</v>
      </c>
      <c r="M26" s="260"/>
      <c r="N26" s="50"/>
      <c r="O26" s="43"/>
      <c r="P26" s="43"/>
      <c r="Q26" s="43"/>
    </row>
    <row r="27" spans="1:17" s="22" customFormat="1" ht="17.649999999999999" customHeight="1">
      <c r="A27" s="233">
        <v>14</v>
      </c>
      <c r="B27" s="233" t="s">
        <v>132</v>
      </c>
      <c r="C27" s="268" t="s">
        <v>135</v>
      </c>
      <c r="D27" s="277">
        <v>673.46960815249997</v>
      </c>
      <c r="E27" s="277">
        <v>673.46960815249997</v>
      </c>
      <c r="F27" s="278">
        <f t="shared" si="1"/>
        <v>0</v>
      </c>
      <c r="G27" s="277">
        <v>673.46960815249997</v>
      </c>
      <c r="H27" s="232">
        <f t="shared" si="2"/>
        <v>0</v>
      </c>
      <c r="I27" s="232">
        <f t="shared" si="0"/>
        <v>0</v>
      </c>
      <c r="J27" s="279"/>
      <c r="K27" s="277">
        <v>0</v>
      </c>
      <c r="L27" s="280">
        <v>0</v>
      </c>
      <c r="M27" s="260"/>
      <c r="N27" s="50"/>
      <c r="O27" s="43"/>
      <c r="P27" s="43"/>
      <c r="Q27" s="43"/>
    </row>
    <row r="28" spans="1:17" s="22" customFormat="1" ht="17.649999999999999" customHeight="1">
      <c r="A28" s="233">
        <v>15</v>
      </c>
      <c r="B28" s="233" t="s">
        <v>132</v>
      </c>
      <c r="C28" s="268" t="s">
        <v>136</v>
      </c>
      <c r="D28" s="277">
        <v>1253.7467895901998</v>
      </c>
      <c r="E28" s="277">
        <v>1253.7467895901998</v>
      </c>
      <c r="F28" s="278">
        <f t="shared" si="1"/>
        <v>0</v>
      </c>
      <c r="G28" s="277">
        <v>1253.7467895901998</v>
      </c>
      <c r="H28" s="232">
        <f t="shared" si="2"/>
        <v>0</v>
      </c>
      <c r="I28" s="232">
        <f t="shared" si="0"/>
        <v>0</v>
      </c>
      <c r="J28" s="279"/>
      <c r="K28" s="277">
        <v>0</v>
      </c>
      <c r="L28" s="280">
        <v>0</v>
      </c>
      <c r="M28" s="260"/>
      <c r="N28" s="50"/>
      <c r="O28" s="43"/>
      <c r="P28" s="43"/>
      <c r="Q28" s="43"/>
    </row>
    <row r="29" spans="1:17" s="22" customFormat="1" ht="17.649999999999999" customHeight="1">
      <c r="A29" s="233">
        <v>16</v>
      </c>
      <c r="B29" s="233" t="s">
        <v>132</v>
      </c>
      <c r="C29" s="268" t="s">
        <v>137</v>
      </c>
      <c r="D29" s="277">
        <v>1446.4992880084999</v>
      </c>
      <c r="E29" s="277">
        <v>1446.4992880084999</v>
      </c>
      <c r="F29" s="278">
        <f t="shared" si="1"/>
        <v>0</v>
      </c>
      <c r="G29" s="277">
        <v>1446.4992880084999</v>
      </c>
      <c r="H29" s="232">
        <f t="shared" si="2"/>
        <v>5.6697615491430039E-13</v>
      </c>
      <c r="I29" s="232">
        <f t="shared" si="0"/>
        <v>3.919643511853348E-14</v>
      </c>
      <c r="J29" s="279"/>
      <c r="K29" s="277">
        <v>2.8348807745715019E-13</v>
      </c>
      <c r="L29" s="280">
        <v>2.8348807745715019E-13</v>
      </c>
      <c r="M29" s="260"/>
      <c r="N29" s="50"/>
      <c r="O29" s="43"/>
      <c r="P29" s="43"/>
      <c r="Q29" s="43"/>
    </row>
    <row r="30" spans="1:17" s="22" customFormat="1" ht="17.649999999999999" customHeight="1">
      <c r="A30" s="233">
        <v>17</v>
      </c>
      <c r="B30" s="233" t="s">
        <v>128</v>
      </c>
      <c r="C30" s="268" t="s">
        <v>138</v>
      </c>
      <c r="D30" s="277">
        <v>888.59323705789996</v>
      </c>
      <c r="E30" s="277">
        <v>888.59323705789996</v>
      </c>
      <c r="F30" s="278">
        <f t="shared" si="1"/>
        <v>0</v>
      </c>
      <c r="G30" s="277">
        <v>888.59323705789996</v>
      </c>
      <c r="H30" s="232">
        <f t="shared" si="2"/>
        <v>0</v>
      </c>
      <c r="I30" s="232">
        <f t="shared" si="0"/>
        <v>0</v>
      </c>
      <c r="J30" s="279"/>
      <c r="K30" s="277">
        <v>0</v>
      </c>
      <c r="L30" s="280">
        <v>0</v>
      </c>
      <c r="M30" s="260"/>
      <c r="N30" s="50"/>
      <c r="O30" s="43"/>
      <c r="P30" s="43"/>
      <c r="Q30" s="43"/>
    </row>
    <row r="31" spans="1:17" s="22" customFormat="1" ht="17.649999999999999" customHeight="1">
      <c r="A31" s="233">
        <v>18</v>
      </c>
      <c r="B31" s="233" t="s">
        <v>128</v>
      </c>
      <c r="C31" s="268" t="s">
        <v>139</v>
      </c>
      <c r="D31" s="277">
        <v>821.02180349590003</v>
      </c>
      <c r="E31" s="277">
        <v>821.02180349590003</v>
      </c>
      <c r="F31" s="278">
        <f t="shared" si="1"/>
        <v>0</v>
      </c>
      <c r="G31" s="277">
        <v>821.02180349590003</v>
      </c>
      <c r="H31" s="232">
        <f t="shared" si="2"/>
        <v>2.8348807745715019E-13</v>
      </c>
      <c r="I31" s="232">
        <f t="shared" si="0"/>
        <v>3.4528690498846885E-14</v>
      </c>
      <c r="J31" s="279"/>
      <c r="K31" s="277">
        <v>1.417440387285751E-13</v>
      </c>
      <c r="L31" s="280">
        <v>1.417440387285751E-13</v>
      </c>
      <c r="M31" s="260"/>
      <c r="N31" s="50"/>
      <c r="O31" s="43"/>
      <c r="P31" s="43"/>
      <c r="Q31" s="43"/>
    </row>
    <row r="32" spans="1:17" s="22" customFormat="1" ht="17.649999999999999" customHeight="1">
      <c r="A32" s="233">
        <v>19</v>
      </c>
      <c r="B32" s="233" t="s">
        <v>128</v>
      </c>
      <c r="C32" s="268" t="s">
        <v>140</v>
      </c>
      <c r="D32" s="277">
        <v>552.17044062399998</v>
      </c>
      <c r="E32" s="277">
        <v>552.17044062399998</v>
      </c>
      <c r="F32" s="278">
        <f t="shared" si="1"/>
        <v>0</v>
      </c>
      <c r="G32" s="277">
        <v>552.17044062399998</v>
      </c>
      <c r="H32" s="232">
        <f t="shared" si="2"/>
        <v>0</v>
      </c>
      <c r="I32" s="232">
        <f t="shared" si="0"/>
        <v>0</v>
      </c>
      <c r="J32" s="279"/>
      <c r="K32" s="277">
        <v>0</v>
      </c>
      <c r="L32" s="280">
        <v>0</v>
      </c>
      <c r="M32" s="260"/>
      <c r="N32" s="50"/>
      <c r="O32" s="43"/>
      <c r="P32" s="43"/>
      <c r="Q32" s="43"/>
    </row>
    <row r="33" spans="1:17" s="22" customFormat="1" ht="17.649999999999999" customHeight="1">
      <c r="A33" s="233">
        <v>20</v>
      </c>
      <c r="B33" s="233" t="s">
        <v>128</v>
      </c>
      <c r="C33" s="268" t="s">
        <v>141</v>
      </c>
      <c r="D33" s="277">
        <v>562.96049296699994</v>
      </c>
      <c r="E33" s="277">
        <v>562.96049296699994</v>
      </c>
      <c r="F33" s="278">
        <f t="shared" si="1"/>
        <v>0</v>
      </c>
      <c r="G33" s="277">
        <v>562.96049296699994</v>
      </c>
      <c r="H33" s="232">
        <f t="shared" si="2"/>
        <v>-1.417440387285751E-13</v>
      </c>
      <c r="I33" s="232">
        <f t="shared" si="0"/>
        <v>-2.5178327875466736E-14</v>
      </c>
      <c r="J33" s="279"/>
      <c r="K33" s="277">
        <v>-7.0872019364287549E-14</v>
      </c>
      <c r="L33" s="280">
        <v>-7.0872019364287549E-14</v>
      </c>
      <c r="M33" s="260"/>
      <c r="N33" s="50"/>
      <c r="O33" s="43"/>
      <c r="P33" s="43"/>
      <c r="Q33" s="43"/>
    </row>
    <row r="34" spans="1:17" s="22" customFormat="1" ht="17.649999999999999" customHeight="1">
      <c r="A34" s="233">
        <v>21</v>
      </c>
      <c r="B34" s="233" t="s">
        <v>132</v>
      </c>
      <c r="C34" s="268" t="s">
        <v>142</v>
      </c>
      <c r="D34" s="277">
        <v>727.70142581929997</v>
      </c>
      <c r="E34" s="277">
        <v>727.70142581929997</v>
      </c>
      <c r="F34" s="278">
        <f t="shared" si="1"/>
        <v>0</v>
      </c>
      <c r="G34" s="277">
        <v>727.70142581929997</v>
      </c>
      <c r="H34" s="232">
        <f t="shared" si="2"/>
        <v>2.8348807745715019E-13</v>
      </c>
      <c r="I34" s="232">
        <f t="shared" si="0"/>
        <v>3.8956647245534582E-14</v>
      </c>
      <c r="J34" s="279"/>
      <c r="K34" s="277">
        <v>1.417440387285751E-13</v>
      </c>
      <c r="L34" s="280">
        <v>1.417440387285751E-13</v>
      </c>
      <c r="M34" s="260"/>
      <c r="N34" s="50"/>
      <c r="O34" s="43"/>
      <c r="P34" s="43"/>
      <c r="Q34" s="43"/>
    </row>
    <row r="35" spans="1:17" s="22" customFormat="1" ht="17.649999999999999" customHeight="1">
      <c r="A35" s="233">
        <v>22</v>
      </c>
      <c r="B35" s="233" t="s">
        <v>132</v>
      </c>
      <c r="C35" s="268" t="s">
        <v>143</v>
      </c>
      <c r="D35" s="277">
        <v>897.47206429999994</v>
      </c>
      <c r="E35" s="277">
        <v>897.47206429999994</v>
      </c>
      <c r="F35" s="278">
        <f t="shared" si="1"/>
        <v>0</v>
      </c>
      <c r="G35" s="277">
        <v>897.47206429999994</v>
      </c>
      <c r="H35" s="232">
        <f t="shared" si="2"/>
        <v>0</v>
      </c>
      <c r="I35" s="232">
        <f t="shared" si="0"/>
        <v>0</v>
      </c>
      <c r="J35" s="279"/>
      <c r="K35" s="277">
        <v>0</v>
      </c>
      <c r="L35" s="280">
        <v>0</v>
      </c>
      <c r="M35" s="260"/>
      <c r="N35" s="50"/>
      <c r="O35" s="43"/>
      <c r="P35" s="43"/>
      <c r="Q35" s="43"/>
    </row>
    <row r="36" spans="1:17" s="22" customFormat="1" ht="17.649999999999999" customHeight="1">
      <c r="A36" s="233">
        <v>23</v>
      </c>
      <c r="B36" s="233" t="s">
        <v>132</v>
      </c>
      <c r="C36" s="268" t="s">
        <v>144</v>
      </c>
      <c r="D36" s="277">
        <v>485.53679544899995</v>
      </c>
      <c r="E36" s="277">
        <v>485.53679544899995</v>
      </c>
      <c r="F36" s="278">
        <f t="shared" si="1"/>
        <v>0</v>
      </c>
      <c r="G36" s="277">
        <v>485.53679544899995</v>
      </c>
      <c r="H36" s="232">
        <f t="shared" si="2"/>
        <v>1.417440387285751E-13</v>
      </c>
      <c r="I36" s="232">
        <f t="shared" si="0"/>
        <v>2.9193264044488605E-14</v>
      </c>
      <c r="J36" s="279"/>
      <c r="K36" s="277">
        <v>7.0872019364287549E-14</v>
      </c>
      <c r="L36" s="280">
        <v>7.0872019364287549E-14</v>
      </c>
      <c r="M36" s="260"/>
      <c r="N36" s="50"/>
      <c r="O36" s="43"/>
      <c r="P36" s="43"/>
      <c r="Q36" s="43"/>
    </row>
    <row r="37" spans="1:17" s="22" customFormat="1" ht="17.649999999999999" customHeight="1">
      <c r="A37" s="233">
        <v>24</v>
      </c>
      <c r="B37" s="233" t="s">
        <v>132</v>
      </c>
      <c r="C37" s="268" t="s">
        <v>145</v>
      </c>
      <c r="D37" s="277">
        <v>880.34752170770003</v>
      </c>
      <c r="E37" s="277">
        <v>880.34752170770003</v>
      </c>
      <c r="F37" s="278">
        <f t="shared" si="1"/>
        <v>0</v>
      </c>
      <c r="G37" s="277">
        <v>880.34752170770003</v>
      </c>
      <c r="H37" s="232">
        <f t="shared" si="2"/>
        <v>0</v>
      </c>
      <c r="I37" s="232">
        <f t="shared" si="0"/>
        <v>0</v>
      </c>
      <c r="J37" s="279"/>
      <c r="K37" s="277">
        <v>0</v>
      </c>
      <c r="L37" s="280">
        <v>0</v>
      </c>
      <c r="M37" s="260"/>
      <c r="N37" s="50"/>
      <c r="O37" s="43"/>
      <c r="P37" s="43"/>
      <c r="Q37" s="43"/>
    </row>
    <row r="38" spans="1:17" s="22" customFormat="1" ht="17.649999999999999" customHeight="1">
      <c r="A38" s="233">
        <v>25</v>
      </c>
      <c r="B38" s="233" t="s">
        <v>115</v>
      </c>
      <c r="C38" s="268" t="s">
        <v>146</v>
      </c>
      <c r="D38" s="277">
        <v>2621.6832295158997</v>
      </c>
      <c r="E38" s="277">
        <v>2621.6832295158997</v>
      </c>
      <c r="F38" s="278">
        <f t="shared" si="1"/>
        <v>0</v>
      </c>
      <c r="G38" s="277">
        <v>2621.6832295158997</v>
      </c>
      <c r="H38" s="232">
        <f t="shared" si="2"/>
        <v>0</v>
      </c>
      <c r="I38" s="232">
        <f t="shared" si="0"/>
        <v>0</v>
      </c>
      <c r="J38" s="279"/>
      <c r="K38" s="277">
        <v>0</v>
      </c>
      <c r="L38" s="280">
        <v>0</v>
      </c>
      <c r="M38" s="260"/>
      <c r="N38" s="50"/>
      <c r="O38" s="43"/>
      <c r="P38" s="43"/>
      <c r="Q38" s="43"/>
    </row>
    <row r="39" spans="1:17" s="22" customFormat="1" ht="17.649999999999999" customHeight="1">
      <c r="A39" s="233">
        <v>26</v>
      </c>
      <c r="B39" s="233" t="s">
        <v>147</v>
      </c>
      <c r="C39" s="268" t="s">
        <v>148</v>
      </c>
      <c r="D39" s="277">
        <v>2290.4258497164997</v>
      </c>
      <c r="E39" s="277">
        <v>2290.4258497164997</v>
      </c>
      <c r="F39" s="278">
        <f t="shared" si="1"/>
        <v>0</v>
      </c>
      <c r="G39" s="277">
        <v>2290.4258497164997</v>
      </c>
      <c r="H39" s="232">
        <f t="shared" si="2"/>
        <v>5.6697615491430039E-13</v>
      </c>
      <c r="I39" s="232">
        <f t="shared" si="0"/>
        <v>2.4754180755708748E-14</v>
      </c>
      <c r="J39" s="279"/>
      <c r="K39" s="277">
        <v>2.8348807745715019E-13</v>
      </c>
      <c r="L39" s="280">
        <v>2.8348807745715019E-13</v>
      </c>
      <c r="M39" s="260"/>
      <c r="N39" s="50"/>
      <c r="O39" s="43"/>
      <c r="P39" s="43"/>
      <c r="Q39" s="43"/>
    </row>
    <row r="40" spans="1:17" s="22" customFormat="1" ht="17.649999999999999" customHeight="1">
      <c r="A40" s="233">
        <v>27</v>
      </c>
      <c r="B40" s="233" t="s">
        <v>128</v>
      </c>
      <c r="C40" s="268" t="s">
        <v>748</v>
      </c>
      <c r="D40" s="277">
        <v>2432.4779291367995</v>
      </c>
      <c r="E40" s="277">
        <v>2432.4779291367995</v>
      </c>
      <c r="F40" s="278">
        <f t="shared" si="1"/>
        <v>0</v>
      </c>
      <c r="G40" s="277">
        <v>2432.4779291367995</v>
      </c>
      <c r="H40" s="232">
        <f t="shared" si="2"/>
        <v>5.6697615491430039E-13</v>
      </c>
      <c r="I40" s="232">
        <f t="shared" si="0"/>
        <v>2.3308583733604528E-14</v>
      </c>
      <c r="J40" s="279"/>
      <c r="K40" s="277">
        <v>2.8348807745715019E-13</v>
      </c>
      <c r="L40" s="280">
        <v>2.8348807745715019E-13</v>
      </c>
      <c r="M40" s="260"/>
      <c r="N40" s="50"/>
      <c r="O40" s="43"/>
      <c r="P40" s="43"/>
      <c r="Q40" s="43"/>
    </row>
    <row r="41" spans="1:17" s="22" customFormat="1" ht="17.649999999999999" customHeight="1">
      <c r="A41" s="233">
        <v>28</v>
      </c>
      <c r="B41" s="233" t="s">
        <v>128</v>
      </c>
      <c r="C41" s="268" t="s">
        <v>150</v>
      </c>
      <c r="D41" s="277">
        <v>6658.1180293486996</v>
      </c>
      <c r="E41" s="277">
        <v>6658.1180293486996</v>
      </c>
      <c r="F41" s="278">
        <f t="shared" si="1"/>
        <v>0</v>
      </c>
      <c r="G41" s="277">
        <v>6658.1180293486996</v>
      </c>
      <c r="H41" s="232">
        <f t="shared" si="2"/>
        <v>-2.2679046196572016E-12</v>
      </c>
      <c r="I41" s="232">
        <f t="shared" si="0"/>
        <v>-3.4062247164444595E-14</v>
      </c>
      <c r="J41" s="279"/>
      <c r="K41" s="277">
        <v>-1.1339523098286008E-12</v>
      </c>
      <c r="L41" s="280">
        <v>-1.1339523098286008E-12</v>
      </c>
      <c r="M41" s="260"/>
      <c r="N41" s="50"/>
      <c r="O41" s="43"/>
      <c r="P41" s="43"/>
      <c r="Q41" s="43"/>
    </row>
    <row r="42" spans="1:17" s="22" customFormat="1" ht="17.649999999999999" customHeight="1">
      <c r="A42" s="233">
        <v>29</v>
      </c>
      <c r="B42" s="233" t="s">
        <v>128</v>
      </c>
      <c r="C42" s="268" t="s">
        <v>151</v>
      </c>
      <c r="D42" s="277">
        <v>890.23509486269995</v>
      </c>
      <c r="E42" s="277">
        <v>890.23509486269995</v>
      </c>
      <c r="F42" s="278">
        <f t="shared" si="1"/>
        <v>0</v>
      </c>
      <c r="G42" s="277">
        <v>890.23509486269995</v>
      </c>
      <c r="H42" s="232">
        <f t="shared" si="2"/>
        <v>-5.6697615491430039E-13</v>
      </c>
      <c r="I42" s="232">
        <f t="shared" si="0"/>
        <v>-6.3688362566940192E-14</v>
      </c>
      <c r="J42" s="279"/>
      <c r="K42" s="277">
        <v>-2.8348807745715019E-13</v>
      </c>
      <c r="L42" s="280">
        <v>-2.8348807745715019E-13</v>
      </c>
      <c r="M42" s="260"/>
      <c r="N42" s="50"/>
      <c r="O42" s="43"/>
      <c r="P42" s="43"/>
      <c r="Q42" s="43"/>
    </row>
    <row r="43" spans="1:17" s="22" customFormat="1" ht="17.649999999999999" customHeight="1">
      <c r="A43" s="233">
        <v>30</v>
      </c>
      <c r="B43" s="233" t="s">
        <v>128</v>
      </c>
      <c r="C43" s="268" t="s">
        <v>152</v>
      </c>
      <c r="D43" s="277">
        <v>2627.0600824216995</v>
      </c>
      <c r="E43" s="277">
        <v>2627.0600824216995</v>
      </c>
      <c r="F43" s="278">
        <f t="shared" si="1"/>
        <v>0</v>
      </c>
      <c r="G43" s="277">
        <v>2627.0600824216995</v>
      </c>
      <c r="H43" s="232">
        <f t="shared" si="2"/>
        <v>0</v>
      </c>
      <c r="I43" s="232">
        <f t="shared" si="0"/>
        <v>0</v>
      </c>
      <c r="J43" s="279"/>
      <c r="K43" s="277">
        <v>0</v>
      </c>
      <c r="L43" s="280">
        <v>0</v>
      </c>
      <c r="M43" s="260"/>
      <c r="N43" s="50"/>
      <c r="O43" s="43"/>
      <c r="P43" s="43"/>
      <c r="Q43" s="43"/>
    </row>
    <row r="44" spans="1:17" s="22" customFormat="1" ht="17.649999999999999" customHeight="1">
      <c r="A44" s="233">
        <v>31</v>
      </c>
      <c r="B44" s="233" t="s">
        <v>128</v>
      </c>
      <c r="C44" s="268" t="s">
        <v>153</v>
      </c>
      <c r="D44" s="277">
        <v>5496.4926606676991</v>
      </c>
      <c r="E44" s="277">
        <v>5496.4926606676991</v>
      </c>
      <c r="F44" s="278">
        <f t="shared" si="1"/>
        <v>0</v>
      </c>
      <c r="G44" s="277">
        <v>5496.4926407189996</v>
      </c>
      <c r="H44" s="232">
        <f t="shared" si="2"/>
        <v>0</v>
      </c>
      <c r="I44" s="232">
        <f t="shared" si="0"/>
        <v>0</v>
      </c>
      <c r="J44" s="279"/>
      <c r="K44" s="277">
        <v>0</v>
      </c>
      <c r="L44" s="280">
        <v>0</v>
      </c>
      <c r="M44" s="260"/>
      <c r="N44" s="50"/>
      <c r="O44" s="43"/>
      <c r="P44" s="43"/>
      <c r="Q44" s="43"/>
    </row>
    <row r="45" spans="1:17" s="22" customFormat="1" ht="17.649999999999999" customHeight="1">
      <c r="A45" s="233">
        <v>32</v>
      </c>
      <c r="B45" s="233" t="s">
        <v>132</v>
      </c>
      <c r="C45" s="268" t="s">
        <v>154</v>
      </c>
      <c r="D45" s="277">
        <v>1282.7002729240999</v>
      </c>
      <c r="E45" s="277">
        <v>1282.7002729240999</v>
      </c>
      <c r="F45" s="278">
        <f t="shared" si="1"/>
        <v>0</v>
      </c>
      <c r="G45" s="277">
        <v>1282.7003128214999</v>
      </c>
      <c r="H45" s="232">
        <f t="shared" si="2"/>
        <v>0</v>
      </c>
      <c r="I45" s="232">
        <f t="shared" si="0"/>
        <v>0</v>
      </c>
      <c r="J45" s="279"/>
      <c r="K45" s="277">
        <v>0</v>
      </c>
      <c r="L45" s="280">
        <v>0</v>
      </c>
      <c r="M45" s="260"/>
      <c r="N45" s="50"/>
      <c r="O45" s="43"/>
      <c r="P45" s="43"/>
      <c r="Q45" s="43"/>
    </row>
    <row r="46" spans="1:17" s="22" customFormat="1" ht="17.649999999999999" customHeight="1">
      <c r="A46" s="233">
        <v>33</v>
      </c>
      <c r="B46" s="233" t="s">
        <v>132</v>
      </c>
      <c r="C46" s="268" t="s">
        <v>155</v>
      </c>
      <c r="D46" s="277">
        <v>1547.8866007858999</v>
      </c>
      <c r="E46" s="277">
        <v>1547.8866007858999</v>
      </c>
      <c r="F46" s="278">
        <f t="shared" si="1"/>
        <v>0</v>
      </c>
      <c r="G46" s="277">
        <v>1547.8866007858999</v>
      </c>
      <c r="H46" s="232">
        <f t="shared" si="2"/>
        <v>0</v>
      </c>
      <c r="I46" s="232">
        <f t="shared" si="0"/>
        <v>0</v>
      </c>
      <c r="J46" s="279"/>
      <c r="K46" s="277">
        <v>0</v>
      </c>
      <c r="L46" s="280">
        <v>0</v>
      </c>
      <c r="M46" s="260"/>
      <c r="N46" s="50"/>
      <c r="O46" s="43"/>
      <c r="P46" s="43"/>
      <c r="Q46" s="43"/>
    </row>
    <row r="47" spans="1:17" s="22" customFormat="1" ht="17.649999999999999" customHeight="1">
      <c r="A47" s="233">
        <v>34</v>
      </c>
      <c r="B47" s="233" t="s">
        <v>132</v>
      </c>
      <c r="C47" s="268" t="s">
        <v>156</v>
      </c>
      <c r="D47" s="277">
        <v>1446.1792709631</v>
      </c>
      <c r="E47" s="277">
        <v>1446.1792709631</v>
      </c>
      <c r="F47" s="278">
        <f t="shared" si="1"/>
        <v>0</v>
      </c>
      <c r="G47" s="277">
        <v>1446.1792510143998</v>
      </c>
      <c r="H47" s="232">
        <f t="shared" si="2"/>
        <v>-5.6697615491430039E-13</v>
      </c>
      <c r="I47" s="232">
        <f t="shared" si="0"/>
        <v>-3.920510868176917E-14</v>
      </c>
      <c r="J47" s="279"/>
      <c r="K47" s="277">
        <v>-2.8348807745715019E-13</v>
      </c>
      <c r="L47" s="280">
        <v>-2.8348807745715019E-13</v>
      </c>
      <c r="M47" s="260"/>
      <c r="N47" s="50"/>
      <c r="O47" s="43"/>
      <c r="P47" s="43"/>
      <c r="Q47" s="43"/>
    </row>
    <row r="48" spans="1:17" s="22" customFormat="1" ht="17.649999999999999" customHeight="1">
      <c r="A48" s="233">
        <v>35</v>
      </c>
      <c r="B48" s="233" t="s">
        <v>132</v>
      </c>
      <c r="C48" s="268" t="s">
        <v>157</v>
      </c>
      <c r="D48" s="277">
        <v>807.87176009680002</v>
      </c>
      <c r="E48" s="277">
        <v>807.87176009680002</v>
      </c>
      <c r="F48" s="278">
        <f t="shared" si="1"/>
        <v>0</v>
      </c>
      <c r="G48" s="277">
        <v>807.87176009680002</v>
      </c>
      <c r="H48" s="232">
        <f t="shared" si="2"/>
        <v>0</v>
      </c>
      <c r="I48" s="232">
        <f t="shared" si="0"/>
        <v>0</v>
      </c>
      <c r="J48" s="279"/>
      <c r="K48" s="277">
        <v>0</v>
      </c>
      <c r="L48" s="280">
        <v>0</v>
      </c>
      <c r="M48" s="260"/>
      <c r="N48" s="50"/>
      <c r="O48" s="43"/>
      <c r="P48" s="43"/>
      <c r="Q48" s="43"/>
    </row>
    <row r="49" spans="1:17" s="22" customFormat="1" ht="17.649999999999999" customHeight="1">
      <c r="A49" s="233">
        <v>36</v>
      </c>
      <c r="B49" s="233" t="s">
        <v>132</v>
      </c>
      <c r="C49" s="268" t="s">
        <v>158</v>
      </c>
      <c r="D49" s="277">
        <v>171.3258391327</v>
      </c>
      <c r="E49" s="277">
        <v>171.3258391327</v>
      </c>
      <c r="F49" s="278">
        <f t="shared" si="1"/>
        <v>0</v>
      </c>
      <c r="G49" s="277">
        <v>171.3258391327</v>
      </c>
      <c r="H49" s="232">
        <f t="shared" si="2"/>
        <v>7.0872019364287549E-14</v>
      </c>
      <c r="I49" s="232">
        <f t="shared" si="0"/>
        <v>4.1366801250215275E-14</v>
      </c>
      <c r="J49" s="279"/>
      <c r="K49" s="277">
        <v>3.5436009682143774E-14</v>
      </c>
      <c r="L49" s="280">
        <v>3.5436009682143774E-14</v>
      </c>
      <c r="M49" s="260"/>
      <c r="N49" s="50"/>
      <c r="O49" s="43"/>
      <c r="P49" s="43"/>
      <c r="Q49" s="43"/>
    </row>
    <row r="50" spans="1:17" s="22" customFormat="1" ht="17.649999999999999" customHeight="1">
      <c r="A50" s="233">
        <v>37</v>
      </c>
      <c r="B50" s="233" t="s">
        <v>132</v>
      </c>
      <c r="C50" s="268" t="s">
        <v>159</v>
      </c>
      <c r="D50" s="277">
        <v>3454.6113148632999</v>
      </c>
      <c r="E50" s="277">
        <v>3454.6113148632999</v>
      </c>
      <c r="F50" s="278">
        <f t="shared" si="1"/>
        <v>0</v>
      </c>
      <c r="G50" s="277">
        <v>3454.6112749658996</v>
      </c>
      <c r="H50" s="232">
        <f t="shared" si="2"/>
        <v>0</v>
      </c>
      <c r="I50" s="232">
        <f t="shared" si="0"/>
        <v>0</v>
      </c>
      <c r="J50" s="279"/>
      <c r="K50" s="277">
        <v>0</v>
      </c>
      <c r="L50" s="280">
        <v>0</v>
      </c>
      <c r="M50" s="260"/>
      <c r="N50" s="50"/>
      <c r="O50" s="43"/>
      <c r="P50" s="43"/>
      <c r="Q50" s="43"/>
    </row>
    <row r="51" spans="1:17" s="22" customFormat="1" ht="17.649999999999999" customHeight="1">
      <c r="A51" s="233">
        <v>38</v>
      </c>
      <c r="B51" s="233" t="s">
        <v>118</v>
      </c>
      <c r="C51" s="268" t="s">
        <v>160</v>
      </c>
      <c r="D51" s="277">
        <v>2270.5303130019997</v>
      </c>
      <c r="E51" s="277">
        <v>2270.5303130019997</v>
      </c>
      <c r="F51" s="278">
        <f t="shared" si="1"/>
        <v>0</v>
      </c>
      <c r="G51" s="277">
        <v>2270.5303130019997</v>
      </c>
      <c r="H51" s="232">
        <f t="shared" si="2"/>
        <v>2.8348807745715019E-13</v>
      </c>
      <c r="I51" s="232">
        <f t="shared" si="0"/>
        <v>1.248554471322315E-14</v>
      </c>
      <c r="J51" s="279"/>
      <c r="K51" s="277">
        <v>2.8348807745715019E-13</v>
      </c>
      <c r="L51" s="280">
        <v>0</v>
      </c>
      <c r="M51" s="260"/>
      <c r="N51" s="50"/>
      <c r="O51" s="43"/>
      <c r="P51" s="43"/>
      <c r="Q51" s="43"/>
    </row>
    <row r="52" spans="1:17" s="22" customFormat="1" ht="17.649999999999999" customHeight="1">
      <c r="A52" s="233">
        <v>39</v>
      </c>
      <c r="B52" s="233" t="s">
        <v>128</v>
      </c>
      <c r="C52" s="268" t="s">
        <v>161</v>
      </c>
      <c r="D52" s="277">
        <v>1310.0815992109999</v>
      </c>
      <c r="E52" s="277">
        <v>1310.0815992109999</v>
      </c>
      <c r="F52" s="278">
        <f t="shared" si="1"/>
        <v>0</v>
      </c>
      <c r="G52" s="277">
        <v>1310.0815992109999</v>
      </c>
      <c r="H52" s="232">
        <f t="shared" si="2"/>
        <v>0</v>
      </c>
      <c r="I52" s="232">
        <f t="shared" si="0"/>
        <v>0</v>
      </c>
      <c r="J52" s="279"/>
      <c r="K52" s="277">
        <v>0</v>
      </c>
      <c r="L52" s="280">
        <v>0</v>
      </c>
      <c r="M52" s="260"/>
      <c r="N52" s="50"/>
      <c r="O52" s="43"/>
      <c r="P52" s="43"/>
      <c r="Q52" s="43"/>
    </row>
    <row r="53" spans="1:17" s="22" customFormat="1" ht="17.649999999999999" customHeight="1">
      <c r="A53" s="233">
        <v>40</v>
      </c>
      <c r="B53" s="233" t="s">
        <v>128</v>
      </c>
      <c r="C53" s="268" t="s">
        <v>749</v>
      </c>
      <c r="D53" s="277">
        <v>295.292826107</v>
      </c>
      <c r="E53" s="277">
        <v>295.292826107</v>
      </c>
      <c r="F53" s="278">
        <f t="shared" si="1"/>
        <v>0</v>
      </c>
      <c r="G53" s="277">
        <v>295.292826107</v>
      </c>
      <c r="H53" s="232">
        <f t="shared" si="2"/>
        <v>-7.0872019364287549E-14</v>
      </c>
      <c r="I53" s="232">
        <f t="shared" si="0"/>
        <v>-2.4000589617645136E-14</v>
      </c>
      <c r="J53" s="279"/>
      <c r="K53" s="277">
        <v>-3.5436009682143774E-14</v>
      </c>
      <c r="L53" s="280">
        <v>-3.5436009682143774E-14</v>
      </c>
      <c r="M53" s="260"/>
      <c r="N53" s="50"/>
      <c r="O53" s="43"/>
      <c r="P53" s="43"/>
      <c r="Q53" s="43"/>
    </row>
    <row r="54" spans="1:17" s="22" customFormat="1" ht="17.649999999999999" customHeight="1">
      <c r="A54" s="233">
        <v>41</v>
      </c>
      <c r="B54" s="233" t="s">
        <v>128</v>
      </c>
      <c r="C54" s="268" t="s">
        <v>750</v>
      </c>
      <c r="D54" s="277">
        <v>4933.401882741</v>
      </c>
      <c r="E54" s="277">
        <v>4933.401882741</v>
      </c>
      <c r="F54" s="278">
        <f t="shared" si="1"/>
        <v>0</v>
      </c>
      <c r="G54" s="277">
        <v>4933.401882741</v>
      </c>
      <c r="H54" s="232">
        <f t="shared" si="2"/>
        <v>1.1339523098286008E-12</v>
      </c>
      <c r="I54" s="232">
        <f t="shared" si="0"/>
        <v>2.298520041101084E-14</v>
      </c>
      <c r="J54" s="279"/>
      <c r="K54" s="277">
        <v>5.6697615491430039E-13</v>
      </c>
      <c r="L54" s="280">
        <v>5.6697615491430039E-13</v>
      </c>
      <c r="M54" s="260"/>
      <c r="N54" s="50"/>
      <c r="O54" s="43"/>
      <c r="P54" s="43"/>
      <c r="Q54" s="43"/>
    </row>
    <row r="55" spans="1:17" s="22" customFormat="1" ht="17.649999999999999" customHeight="1">
      <c r="A55" s="233">
        <v>42</v>
      </c>
      <c r="B55" s="233" t="s">
        <v>128</v>
      </c>
      <c r="C55" s="268" t="s">
        <v>164</v>
      </c>
      <c r="D55" s="277">
        <v>2142.4415455824001</v>
      </c>
      <c r="E55" s="277">
        <v>2142.4415455824001</v>
      </c>
      <c r="F55" s="278">
        <f t="shared" si="1"/>
        <v>0</v>
      </c>
      <c r="G55" s="277">
        <v>2142.4415455824001</v>
      </c>
      <c r="H55" s="232">
        <f t="shared" si="2"/>
        <v>1.1339523098286008E-12</v>
      </c>
      <c r="I55" s="232">
        <f t="shared" si="0"/>
        <v>5.2928039608210074E-14</v>
      </c>
      <c r="J55" s="279"/>
      <c r="K55" s="277">
        <v>5.6697615491430039E-13</v>
      </c>
      <c r="L55" s="280">
        <v>5.6697615491430039E-13</v>
      </c>
      <c r="M55" s="260"/>
      <c r="N55" s="50"/>
      <c r="O55" s="43"/>
      <c r="P55" s="43"/>
      <c r="Q55" s="43"/>
    </row>
    <row r="56" spans="1:17" s="22" customFormat="1" ht="17.649999999999999" customHeight="1">
      <c r="A56" s="233">
        <v>43</v>
      </c>
      <c r="B56" s="233" t="s">
        <v>128</v>
      </c>
      <c r="C56" s="268" t="s">
        <v>165</v>
      </c>
      <c r="D56" s="277">
        <v>872.75083731199993</v>
      </c>
      <c r="E56" s="277">
        <v>872.75083731199993</v>
      </c>
      <c r="F56" s="278">
        <f t="shared" si="1"/>
        <v>0</v>
      </c>
      <c r="G56" s="277">
        <v>872.75083731199993</v>
      </c>
      <c r="H56" s="232">
        <f t="shared" si="2"/>
        <v>-5.6697615491430039E-13</v>
      </c>
      <c r="I56" s="232">
        <f t="shared" si="0"/>
        <v>-6.4964263644884012E-14</v>
      </c>
      <c r="J56" s="279"/>
      <c r="K56" s="277">
        <v>-2.8348807745715019E-13</v>
      </c>
      <c r="L56" s="280">
        <v>-2.8348807745715019E-13</v>
      </c>
      <c r="M56" s="260"/>
      <c r="N56" s="50"/>
      <c r="O56" s="43"/>
      <c r="P56" s="43"/>
      <c r="Q56" s="43"/>
    </row>
    <row r="57" spans="1:17" s="22" customFormat="1" ht="17.649999999999999" customHeight="1">
      <c r="A57" s="233">
        <v>44</v>
      </c>
      <c r="B57" s="233" t="s">
        <v>132</v>
      </c>
      <c r="C57" s="268" t="s">
        <v>166</v>
      </c>
      <c r="D57" s="277">
        <v>438.81155389999998</v>
      </c>
      <c r="E57" s="277">
        <v>438.81155389999998</v>
      </c>
      <c r="F57" s="278">
        <f t="shared" si="1"/>
        <v>0</v>
      </c>
      <c r="G57" s="277">
        <v>438.81155389999998</v>
      </c>
      <c r="H57" s="232">
        <f t="shared" si="2"/>
        <v>0</v>
      </c>
      <c r="I57" s="232">
        <f t="shared" si="0"/>
        <v>0</v>
      </c>
      <c r="J57" s="279"/>
      <c r="K57" s="277">
        <v>0</v>
      </c>
      <c r="L57" s="280">
        <v>0</v>
      </c>
      <c r="M57" s="260"/>
      <c r="N57" s="50"/>
      <c r="O57" s="43"/>
      <c r="P57" s="43"/>
      <c r="Q57" s="43"/>
    </row>
    <row r="58" spans="1:17" s="22" customFormat="1" ht="17.649999999999999" customHeight="1">
      <c r="A58" s="233">
        <v>45</v>
      </c>
      <c r="B58" s="233" t="s">
        <v>132</v>
      </c>
      <c r="C58" s="268" t="s">
        <v>167</v>
      </c>
      <c r="D58" s="277">
        <v>1142.9320403719998</v>
      </c>
      <c r="E58" s="277">
        <v>1142.9320403719998</v>
      </c>
      <c r="F58" s="278">
        <f t="shared" si="1"/>
        <v>0</v>
      </c>
      <c r="G58" s="277">
        <v>1142.9320403719998</v>
      </c>
      <c r="H58" s="232">
        <f t="shared" si="2"/>
        <v>2.8348807745715019E-13</v>
      </c>
      <c r="I58" s="232">
        <f t="shared" si="0"/>
        <v>2.4803581266728767E-14</v>
      </c>
      <c r="J58" s="279"/>
      <c r="K58" s="277">
        <v>1.417440387285751E-13</v>
      </c>
      <c r="L58" s="280">
        <v>1.417440387285751E-13</v>
      </c>
      <c r="M58" s="260"/>
      <c r="N58" s="50"/>
      <c r="O58" s="43"/>
      <c r="P58" s="43"/>
      <c r="Q58" s="43"/>
    </row>
    <row r="59" spans="1:17" s="22" customFormat="1" ht="17.649999999999999" customHeight="1">
      <c r="A59" s="233">
        <v>46</v>
      </c>
      <c r="B59" s="233" t="s">
        <v>132</v>
      </c>
      <c r="C59" s="268" t="s">
        <v>168</v>
      </c>
      <c r="D59" s="277">
        <v>426.93469638099998</v>
      </c>
      <c r="E59" s="277">
        <v>426.93469638099998</v>
      </c>
      <c r="F59" s="278">
        <f t="shared" si="1"/>
        <v>0</v>
      </c>
      <c r="G59" s="277">
        <v>426.93469638099998</v>
      </c>
      <c r="H59" s="232">
        <f t="shared" si="2"/>
        <v>0</v>
      </c>
      <c r="I59" s="232">
        <f t="shared" si="0"/>
        <v>0</v>
      </c>
      <c r="J59" s="279"/>
      <c r="K59" s="277">
        <v>0</v>
      </c>
      <c r="L59" s="280">
        <v>0</v>
      </c>
      <c r="M59" s="260"/>
      <c r="N59" s="50"/>
      <c r="O59" s="43"/>
      <c r="P59" s="43"/>
      <c r="Q59" s="43"/>
    </row>
    <row r="60" spans="1:17" s="22" customFormat="1" ht="17.649999999999999" customHeight="1">
      <c r="A60" s="233">
        <v>47</v>
      </c>
      <c r="B60" s="233" t="s">
        <v>132</v>
      </c>
      <c r="C60" s="268" t="s">
        <v>169</v>
      </c>
      <c r="D60" s="277">
        <v>893.68424504139989</v>
      </c>
      <c r="E60" s="277">
        <v>893.68424504139989</v>
      </c>
      <c r="F60" s="278">
        <f t="shared" si="1"/>
        <v>0</v>
      </c>
      <c r="G60" s="277">
        <v>893.68420514399998</v>
      </c>
      <c r="H60" s="232">
        <f t="shared" si="2"/>
        <v>5.6697615491430039E-13</v>
      </c>
      <c r="I60" s="232">
        <f t="shared" si="0"/>
        <v>6.344255905373326E-14</v>
      </c>
      <c r="J60" s="279"/>
      <c r="K60" s="277">
        <v>2.8348807745715019E-13</v>
      </c>
      <c r="L60" s="280">
        <v>2.8348807745715019E-13</v>
      </c>
      <c r="M60" s="260"/>
      <c r="N60" s="50"/>
      <c r="O60" s="43"/>
      <c r="P60" s="43"/>
      <c r="Q60" s="43"/>
    </row>
    <row r="61" spans="1:17" s="22" customFormat="1" ht="17.649999999999999" customHeight="1">
      <c r="A61" s="233">
        <v>48</v>
      </c>
      <c r="B61" s="233" t="s">
        <v>120</v>
      </c>
      <c r="C61" s="268" t="s">
        <v>170</v>
      </c>
      <c r="D61" s="277">
        <v>1117.1644641716</v>
      </c>
      <c r="E61" s="277">
        <v>1117.1644641716</v>
      </c>
      <c r="F61" s="278">
        <f t="shared" si="1"/>
        <v>0</v>
      </c>
      <c r="G61" s="277">
        <v>1117.1643843767999</v>
      </c>
      <c r="H61" s="232">
        <f t="shared" si="2"/>
        <v>-2.8348807745715019E-13</v>
      </c>
      <c r="I61" s="232">
        <f t="shared" si="0"/>
        <v>-2.5375679816969679E-14</v>
      </c>
      <c r="J61" s="279"/>
      <c r="K61" s="277">
        <v>-1.417440387285751E-13</v>
      </c>
      <c r="L61" s="280">
        <v>-1.417440387285751E-13</v>
      </c>
      <c r="M61" s="260"/>
      <c r="N61" s="50"/>
      <c r="O61" s="43"/>
      <c r="P61" s="43"/>
      <c r="Q61" s="43"/>
    </row>
    <row r="62" spans="1:17" s="22" customFormat="1" ht="17.649999999999999" customHeight="1">
      <c r="A62" s="233">
        <v>49</v>
      </c>
      <c r="B62" s="233" t="s">
        <v>128</v>
      </c>
      <c r="C62" s="268" t="s">
        <v>171</v>
      </c>
      <c r="D62" s="277">
        <v>2530.6118682772999</v>
      </c>
      <c r="E62" s="277">
        <v>2530.6118682772999</v>
      </c>
      <c r="F62" s="278">
        <f t="shared" si="1"/>
        <v>0</v>
      </c>
      <c r="G62" s="277">
        <v>2530.6118682772999</v>
      </c>
      <c r="H62" s="232">
        <f t="shared" si="2"/>
        <v>0</v>
      </c>
      <c r="I62" s="232">
        <f t="shared" si="0"/>
        <v>0</v>
      </c>
      <c r="J62" s="279"/>
      <c r="K62" s="277">
        <v>0</v>
      </c>
      <c r="L62" s="280">
        <v>0</v>
      </c>
      <c r="M62" s="260"/>
      <c r="N62" s="50"/>
      <c r="O62" s="43"/>
      <c r="P62" s="43"/>
      <c r="Q62" s="43"/>
    </row>
    <row r="63" spans="1:17" s="22" customFormat="1" ht="17.649999999999999" customHeight="1">
      <c r="A63" s="233">
        <v>50</v>
      </c>
      <c r="B63" s="233" t="s">
        <v>128</v>
      </c>
      <c r="C63" s="268" t="s">
        <v>172</v>
      </c>
      <c r="D63" s="277">
        <v>3041.6235127028995</v>
      </c>
      <c r="E63" s="277">
        <v>3041.6235127028995</v>
      </c>
      <c r="F63" s="278">
        <f t="shared" si="1"/>
        <v>0</v>
      </c>
      <c r="G63" s="277">
        <v>3041.6235127028995</v>
      </c>
      <c r="H63" s="232">
        <f t="shared" si="2"/>
        <v>0</v>
      </c>
      <c r="I63" s="232">
        <f t="shared" si="0"/>
        <v>0</v>
      </c>
      <c r="J63" s="279"/>
      <c r="K63" s="277">
        <v>0</v>
      </c>
      <c r="L63" s="280">
        <v>0</v>
      </c>
      <c r="M63" s="260"/>
      <c r="N63" s="50"/>
      <c r="O63" s="43"/>
      <c r="P63" s="43"/>
      <c r="Q63" s="43"/>
    </row>
    <row r="64" spans="1:17" s="22" customFormat="1" ht="17.649999999999999" customHeight="1">
      <c r="A64" s="233">
        <v>51</v>
      </c>
      <c r="B64" s="233" t="s">
        <v>128</v>
      </c>
      <c r="C64" s="268" t="s">
        <v>173</v>
      </c>
      <c r="D64" s="277">
        <v>571.01801228139993</v>
      </c>
      <c r="E64" s="277">
        <v>571.01801228139993</v>
      </c>
      <c r="F64" s="278">
        <f t="shared" si="1"/>
        <v>0</v>
      </c>
      <c r="G64" s="277">
        <v>571.01801228139993</v>
      </c>
      <c r="H64" s="232">
        <f t="shared" si="2"/>
        <v>1.417440387285751E-13</v>
      </c>
      <c r="I64" s="232">
        <f t="shared" si="0"/>
        <v>2.4823041599381823E-14</v>
      </c>
      <c r="J64" s="279"/>
      <c r="K64" s="277">
        <v>7.0872019364287549E-14</v>
      </c>
      <c r="L64" s="280">
        <v>7.0872019364287549E-14</v>
      </c>
      <c r="M64" s="260"/>
      <c r="N64" s="50"/>
      <c r="O64" s="43"/>
      <c r="P64" s="43"/>
      <c r="Q64" s="43"/>
    </row>
    <row r="65" spans="1:17" s="22" customFormat="1" ht="17.649999999999999" customHeight="1">
      <c r="A65" s="233">
        <v>52</v>
      </c>
      <c r="B65" s="233" t="s">
        <v>128</v>
      </c>
      <c r="C65" s="268" t="s">
        <v>174</v>
      </c>
      <c r="D65" s="277">
        <v>548.91088289009997</v>
      </c>
      <c r="E65" s="277">
        <v>548.91088289009997</v>
      </c>
      <c r="F65" s="278">
        <f t="shared" si="1"/>
        <v>0</v>
      </c>
      <c r="G65" s="277">
        <v>548.91088289009997</v>
      </c>
      <c r="H65" s="232">
        <f t="shared" si="2"/>
        <v>0</v>
      </c>
      <c r="I65" s="232">
        <f t="shared" si="0"/>
        <v>0</v>
      </c>
      <c r="J65" s="279"/>
      <c r="K65" s="277">
        <v>0</v>
      </c>
      <c r="L65" s="280">
        <v>0</v>
      </c>
      <c r="M65" s="260"/>
      <c r="N65" s="50"/>
      <c r="O65" s="43"/>
      <c r="P65" s="43"/>
      <c r="Q65" s="43"/>
    </row>
    <row r="66" spans="1:17" s="22" customFormat="1" ht="17.649999999999999" customHeight="1">
      <c r="A66" s="233">
        <v>53</v>
      </c>
      <c r="B66" s="233" t="s">
        <v>128</v>
      </c>
      <c r="C66" s="268" t="s">
        <v>175</v>
      </c>
      <c r="D66" s="277">
        <v>332.53192219110002</v>
      </c>
      <c r="E66" s="277">
        <v>332.53192219110002</v>
      </c>
      <c r="F66" s="278">
        <f t="shared" si="1"/>
        <v>0</v>
      </c>
      <c r="G66" s="277">
        <v>332.53192219110002</v>
      </c>
      <c r="H66" s="232">
        <f t="shared" si="2"/>
        <v>-1.417440387285751E-13</v>
      </c>
      <c r="I66" s="232">
        <f t="shared" si="0"/>
        <v>-4.2625693736289589E-14</v>
      </c>
      <c r="J66" s="279"/>
      <c r="K66" s="277">
        <v>-7.0872019364287549E-14</v>
      </c>
      <c r="L66" s="280">
        <v>-7.0872019364287549E-14</v>
      </c>
      <c r="M66" s="260"/>
      <c r="N66" s="50"/>
      <c r="O66" s="43"/>
      <c r="P66" s="43"/>
      <c r="Q66" s="43"/>
    </row>
    <row r="67" spans="1:17" s="22" customFormat="1" ht="17.649999999999999" customHeight="1">
      <c r="A67" s="233">
        <v>54</v>
      </c>
      <c r="B67" s="233" t="s">
        <v>128</v>
      </c>
      <c r="C67" s="268" t="s">
        <v>176</v>
      </c>
      <c r="D67" s="277">
        <v>518.43916384529996</v>
      </c>
      <c r="E67" s="277">
        <v>518.43916384529996</v>
      </c>
      <c r="F67" s="278">
        <f t="shared" si="1"/>
        <v>0</v>
      </c>
      <c r="G67" s="277">
        <v>518.43916384529996</v>
      </c>
      <c r="H67" s="232">
        <f t="shared" si="2"/>
        <v>-2.8348807745715019E-13</v>
      </c>
      <c r="I67" s="232">
        <f t="shared" si="0"/>
        <v>-5.468106910645003E-14</v>
      </c>
      <c r="J67" s="279"/>
      <c r="K67" s="277">
        <v>-1.417440387285751E-13</v>
      </c>
      <c r="L67" s="280">
        <v>-1.417440387285751E-13</v>
      </c>
      <c r="M67" s="260"/>
      <c r="N67" s="50"/>
      <c r="O67" s="43"/>
      <c r="P67" s="43"/>
      <c r="Q67" s="43"/>
    </row>
    <row r="68" spans="1:17" s="22" customFormat="1" ht="17.649999999999999" customHeight="1">
      <c r="A68" s="233">
        <v>55</v>
      </c>
      <c r="B68" s="233" t="s">
        <v>128</v>
      </c>
      <c r="C68" s="268" t="s">
        <v>177</v>
      </c>
      <c r="D68" s="277">
        <v>422.49004622619998</v>
      </c>
      <c r="E68" s="277">
        <v>422.49004622619998</v>
      </c>
      <c r="F68" s="278">
        <f t="shared" si="1"/>
        <v>0</v>
      </c>
      <c r="G68" s="277">
        <v>422.49004622619998</v>
      </c>
      <c r="H68" s="232">
        <f t="shared" si="2"/>
        <v>0</v>
      </c>
      <c r="I68" s="232">
        <f t="shared" si="0"/>
        <v>0</v>
      </c>
      <c r="J68" s="279"/>
      <c r="K68" s="277">
        <v>0</v>
      </c>
      <c r="L68" s="280">
        <v>0</v>
      </c>
      <c r="M68" s="260"/>
      <c r="N68" s="50"/>
      <c r="O68" s="43"/>
      <c r="P68" s="43"/>
      <c r="Q68" s="43"/>
    </row>
    <row r="69" spans="1:17" s="22" customFormat="1" ht="17.649999999999999" customHeight="1">
      <c r="A69" s="233">
        <v>57</v>
      </c>
      <c r="B69" s="233" t="s">
        <v>128</v>
      </c>
      <c r="C69" s="268" t="s">
        <v>178</v>
      </c>
      <c r="D69" s="277">
        <v>274.46632346089996</v>
      </c>
      <c r="E69" s="277">
        <v>274.46632346089996</v>
      </c>
      <c r="F69" s="278">
        <f t="shared" si="1"/>
        <v>0</v>
      </c>
      <c r="G69" s="277">
        <v>274.46632346089996</v>
      </c>
      <c r="H69" s="232">
        <f t="shared" si="2"/>
        <v>-1.417440387285751E-13</v>
      </c>
      <c r="I69" s="232">
        <f t="shared" si="0"/>
        <v>-5.1643508369713611E-14</v>
      </c>
      <c r="J69" s="279"/>
      <c r="K69" s="277">
        <v>-7.0872019364287549E-14</v>
      </c>
      <c r="L69" s="280">
        <v>-7.0872019364287549E-14</v>
      </c>
      <c r="M69" s="260"/>
      <c r="N69" s="50"/>
      <c r="O69" s="43"/>
      <c r="P69" s="43"/>
      <c r="Q69" s="43"/>
    </row>
    <row r="70" spans="1:17" s="22" customFormat="1" ht="17.649999999999999" customHeight="1">
      <c r="A70" s="233">
        <v>58</v>
      </c>
      <c r="B70" s="233" t="s">
        <v>132</v>
      </c>
      <c r="C70" s="268" t="s">
        <v>179</v>
      </c>
      <c r="D70" s="277">
        <v>1555.6069471728999</v>
      </c>
      <c r="E70" s="277">
        <v>1555.6069471728999</v>
      </c>
      <c r="F70" s="278">
        <f t="shared" si="1"/>
        <v>0</v>
      </c>
      <c r="G70" s="277">
        <v>1555.6069471728999</v>
      </c>
      <c r="H70" s="232">
        <f t="shared" si="2"/>
        <v>0</v>
      </c>
      <c r="I70" s="232">
        <f t="shared" si="0"/>
        <v>0</v>
      </c>
      <c r="J70" s="279"/>
      <c r="K70" s="277">
        <v>0</v>
      </c>
      <c r="L70" s="280">
        <v>0</v>
      </c>
      <c r="M70" s="260"/>
      <c r="N70" s="50"/>
      <c r="O70" s="43"/>
      <c r="P70" s="43"/>
      <c r="Q70" s="43"/>
    </row>
    <row r="71" spans="1:17" s="22" customFormat="1" ht="17.649999999999999" customHeight="1">
      <c r="A71" s="233">
        <v>59</v>
      </c>
      <c r="B71" s="233" t="s">
        <v>132</v>
      </c>
      <c r="C71" s="268" t="s">
        <v>180</v>
      </c>
      <c r="D71" s="277">
        <v>604.29844844009995</v>
      </c>
      <c r="E71" s="277">
        <v>604.29844844009995</v>
      </c>
      <c r="F71" s="278">
        <f t="shared" si="1"/>
        <v>0</v>
      </c>
      <c r="G71" s="277">
        <v>604.29844844009995</v>
      </c>
      <c r="H71" s="232">
        <f t="shared" si="2"/>
        <v>2.8348807745715019E-13</v>
      </c>
      <c r="I71" s="232">
        <f t="shared" si="0"/>
        <v>4.6911932041018708E-14</v>
      </c>
      <c r="J71" s="279"/>
      <c r="K71" s="277">
        <v>1.417440387285751E-13</v>
      </c>
      <c r="L71" s="280">
        <v>1.417440387285751E-13</v>
      </c>
      <c r="M71" s="260"/>
      <c r="N71" s="50"/>
      <c r="O71" s="43"/>
      <c r="P71" s="43"/>
      <c r="Q71" s="43"/>
    </row>
    <row r="72" spans="1:17" s="22" customFormat="1" ht="17.649999999999999" customHeight="1">
      <c r="A72" s="233">
        <v>60</v>
      </c>
      <c r="B72" s="233" t="s">
        <v>181</v>
      </c>
      <c r="C72" s="268" t="s">
        <v>182</v>
      </c>
      <c r="D72" s="277">
        <v>2261.3929306591999</v>
      </c>
      <c r="E72" s="277">
        <v>2261.3929306591999</v>
      </c>
      <c r="F72" s="278">
        <f t="shared" si="1"/>
        <v>0</v>
      </c>
      <c r="G72" s="277">
        <v>2259.6216456888001</v>
      </c>
      <c r="H72" s="232">
        <f t="shared" si="2"/>
        <v>-1.1339523098286008E-12</v>
      </c>
      <c r="I72" s="232">
        <f t="shared" si="0"/>
        <v>-5.0143975178079814E-14</v>
      </c>
      <c r="J72" s="279"/>
      <c r="K72" s="277">
        <v>-5.6697615491430039E-13</v>
      </c>
      <c r="L72" s="280">
        <v>-5.6697615491430039E-13</v>
      </c>
      <c r="M72" s="260"/>
      <c r="N72" s="50"/>
      <c r="O72" s="43"/>
      <c r="P72" s="43"/>
      <c r="Q72" s="43"/>
    </row>
    <row r="73" spans="1:17" s="22" customFormat="1" ht="17.649999999999999" customHeight="1">
      <c r="A73" s="233">
        <v>61</v>
      </c>
      <c r="B73" s="233" t="s">
        <v>118</v>
      </c>
      <c r="C73" s="268" t="s">
        <v>183</v>
      </c>
      <c r="D73" s="277">
        <v>1535.8041120672999</v>
      </c>
      <c r="E73" s="277">
        <v>1535.8041120672999</v>
      </c>
      <c r="F73" s="278">
        <f t="shared" si="1"/>
        <v>0</v>
      </c>
      <c r="G73" s="277">
        <v>1535.8041120672999</v>
      </c>
      <c r="H73" s="232">
        <f t="shared" si="2"/>
        <v>1.1339523098286008E-12</v>
      </c>
      <c r="I73" s="232">
        <f t="shared" si="0"/>
        <v>7.3834436365860595E-14</v>
      </c>
      <c r="J73" s="279"/>
      <c r="K73" s="277">
        <v>5.6697615491430039E-13</v>
      </c>
      <c r="L73" s="280">
        <v>5.6697615491430039E-13</v>
      </c>
      <c r="M73" s="260"/>
      <c r="N73" s="50"/>
      <c r="O73" s="43"/>
      <c r="P73" s="43"/>
      <c r="Q73" s="43"/>
    </row>
    <row r="74" spans="1:17" s="22" customFormat="1" ht="17.649999999999999" customHeight="1">
      <c r="A74" s="233">
        <v>62</v>
      </c>
      <c r="B74" s="233" t="s">
        <v>184</v>
      </c>
      <c r="C74" s="268" t="s">
        <v>751</v>
      </c>
      <c r="D74" s="277">
        <v>12647.994645738299</v>
      </c>
      <c r="E74" s="277">
        <v>12647.994645738299</v>
      </c>
      <c r="F74" s="278">
        <f t="shared" si="1"/>
        <v>0</v>
      </c>
      <c r="G74" s="277">
        <v>12647.994645738299</v>
      </c>
      <c r="H74" s="232">
        <f t="shared" si="2"/>
        <v>80.038910490386471</v>
      </c>
      <c r="I74" s="232">
        <f t="shared" si="0"/>
        <v>0.63281897828250055</v>
      </c>
      <c r="J74" s="279"/>
      <c r="K74" s="277">
        <v>0</v>
      </c>
      <c r="L74" s="280">
        <v>80.038910490386471</v>
      </c>
      <c r="M74" s="260"/>
      <c r="N74" s="50"/>
      <c r="O74" s="43"/>
      <c r="P74" s="43"/>
      <c r="Q74" s="43"/>
    </row>
    <row r="75" spans="1:17" s="22" customFormat="1" ht="17.649999999999999" customHeight="1">
      <c r="A75" s="233">
        <v>63</v>
      </c>
      <c r="B75" s="233" t="s">
        <v>147</v>
      </c>
      <c r="C75" s="268" t="s">
        <v>752</v>
      </c>
      <c r="D75" s="277">
        <v>16626.928674332699</v>
      </c>
      <c r="E75" s="277">
        <v>16626.928674332699</v>
      </c>
      <c r="F75" s="278">
        <f t="shared" si="1"/>
        <v>0</v>
      </c>
      <c r="G75" s="277">
        <v>16626.928414999598</v>
      </c>
      <c r="H75" s="232">
        <f t="shared" si="2"/>
        <v>8923.1545925006685</v>
      </c>
      <c r="I75" s="232">
        <f t="shared" si="0"/>
        <v>53.666884409479124</v>
      </c>
      <c r="J75" s="281"/>
      <c r="K75" s="277">
        <v>0</v>
      </c>
      <c r="L75" s="280">
        <v>8923.1545925006685</v>
      </c>
      <c r="M75" s="260"/>
      <c r="N75" s="50"/>
      <c r="O75" s="43"/>
      <c r="P75" s="43"/>
      <c r="Q75" s="43"/>
    </row>
    <row r="76" spans="1:17" s="22" customFormat="1" ht="17.649999999999999" customHeight="1">
      <c r="A76" s="233">
        <v>64</v>
      </c>
      <c r="B76" s="233" t="s">
        <v>128</v>
      </c>
      <c r="C76" s="268" t="s">
        <v>188</v>
      </c>
      <c r="D76" s="277">
        <v>133.52514724619999</v>
      </c>
      <c r="E76" s="277">
        <v>133.52514724619999</v>
      </c>
      <c r="F76" s="278">
        <f t="shared" si="1"/>
        <v>0</v>
      </c>
      <c r="G76" s="277">
        <v>133.52514724619999</v>
      </c>
      <c r="H76" s="232">
        <f t="shared" si="2"/>
        <v>3.5436009682143774E-14</v>
      </c>
      <c r="I76" s="232">
        <f t="shared" si="0"/>
        <v>2.6538828387738214E-14</v>
      </c>
      <c r="J76" s="279"/>
      <c r="K76" s="277">
        <v>1.7718004841071887E-14</v>
      </c>
      <c r="L76" s="280">
        <v>1.7718004841071887E-14</v>
      </c>
      <c r="M76" s="260"/>
      <c r="N76" s="50"/>
      <c r="O76" s="43"/>
      <c r="P76" s="43"/>
      <c r="Q76" s="43"/>
    </row>
    <row r="77" spans="1:17" s="22" customFormat="1" ht="17.649999999999999" customHeight="1">
      <c r="A77" s="233">
        <v>65</v>
      </c>
      <c r="B77" s="233" t="s">
        <v>128</v>
      </c>
      <c r="C77" s="268" t="s">
        <v>189</v>
      </c>
      <c r="D77" s="277">
        <v>1362.8057938752997</v>
      </c>
      <c r="E77" s="277">
        <v>1362.8057938752997</v>
      </c>
      <c r="F77" s="278">
        <f t="shared" si="1"/>
        <v>0</v>
      </c>
      <c r="G77" s="277">
        <v>1362.8057938752997</v>
      </c>
      <c r="H77" s="232">
        <f t="shared" si="2"/>
        <v>-5.6697615491430039E-13</v>
      </c>
      <c r="I77" s="232">
        <f t="shared" si="0"/>
        <v>-4.1603591462730469E-14</v>
      </c>
      <c r="J77" s="279"/>
      <c r="K77" s="277">
        <v>-2.8348807745715019E-13</v>
      </c>
      <c r="L77" s="280">
        <v>-2.8348807745715019E-13</v>
      </c>
      <c r="M77" s="260"/>
      <c r="N77" s="50"/>
      <c r="O77" s="43"/>
      <c r="P77" s="43"/>
      <c r="Q77" s="43"/>
    </row>
    <row r="78" spans="1:17" s="22" customFormat="1" ht="17.649999999999999" customHeight="1">
      <c r="A78" s="233">
        <v>66</v>
      </c>
      <c r="B78" s="233" t="s">
        <v>128</v>
      </c>
      <c r="C78" s="268" t="s">
        <v>190</v>
      </c>
      <c r="D78" s="277">
        <v>1495.6057061329998</v>
      </c>
      <c r="E78" s="277">
        <v>1495.6057061329998</v>
      </c>
      <c r="F78" s="278">
        <f t="shared" si="1"/>
        <v>0</v>
      </c>
      <c r="G78" s="277">
        <v>1495.6057061329998</v>
      </c>
      <c r="H78" s="232">
        <f t="shared" si="2"/>
        <v>0</v>
      </c>
      <c r="I78" s="232">
        <f t="shared" ref="I78:I141" si="3">+H78/E78*100</f>
        <v>0</v>
      </c>
      <c r="J78" s="279"/>
      <c r="K78" s="277">
        <v>0</v>
      </c>
      <c r="L78" s="280">
        <v>0</v>
      </c>
      <c r="M78" s="260"/>
      <c r="N78" s="50"/>
      <c r="O78" s="43"/>
      <c r="P78" s="43"/>
      <c r="Q78" s="43"/>
    </row>
    <row r="79" spans="1:17" s="22" customFormat="1" ht="17.649999999999999" customHeight="1">
      <c r="A79" s="233">
        <v>67</v>
      </c>
      <c r="B79" s="233" t="s">
        <v>128</v>
      </c>
      <c r="C79" s="268" t="s">
        <v>191</v>
      </c>
      <c r="D79" s="277">
        <v>408.000587263</v>
      </c>
      <c r="E79" s="277">
        <v>408.000587263</v>
      </c>
      <c r="F79" s="278">
        <f t="shared" si="1"/>
        <v>0</v>
      </c>
      <c r="G79" s="277">
        <v>408.000587263</v>
      </c>
      <c r="H79" s="232">
        <f t="shared" si="2"/>
        <v>-1.417440387285751E-13</v>
      </c>
      <c r="I79" s="232">
        <f t="shared" si="3"/>
        <v>-3.4741135957533784E-14</v>
      </c>
      <c r="J79" s="279"/>
      <c r="K79" s="277">
        <v>-7.0872019364287549E-14</v>
      </c>
      <c r="L79" s="280">
        <v>-7.0872019364287549E-14</v>
      </c>
      <c r="M79" s="260"/>
      <c r="N79" s="50"/>
      <c r="O79" s="43"/>
      <c r="P79" s="43"/>
      <c r="Q79" s="43"/>
    </row>
    <row r="80" spans="1:17" s="22" customFormat="1" ht="17.649999999999999" customHeight="1">
      <c r="A80" s="233">
        <v>68</v>
      </c>
      <c r="B80" s="233" t="s">
        <v>128</v>
      </c>
      <c r="C80" s="268" t="s">
        <v>192</v>
      </c>
      <c r="D80" s="277">
        <v>1851.9358289631</v>
      </c>
      <c r="E80" s="277">
        <v>1851.9358289631</v>
      </c>
      <c r="F80" s="278">
        <f t="shared" ref="F80:F143" si="4">E80/D80*100-100</f>
        <v>0</v>
      </c>
      <c r="G80" s="277">
        <v>1851.9358289631</v>
      </c>
      <c r="H80" s="232">
        <f t="shared" ref="H80:H143" si="5">+K80+L80</f>
        <v>216.36061036165722</v>
      </c>
      <c r="I80" s="232">
        <f t="shared" si="3"/>
        <v>11.68294316562781</v>
      </c>
      <c r="J80" s="279"/>
      <c r="K80" s="277">
        <v>0</v>
      </c>
      <c r="L80" s="280">
        <v>216.36061036165722</v>
      </c>
      <c r="M80" s="260"/>
      <c r="N80" s="50"/>
      <c r="O80" s="43"/>
      <c r="P80" s="43"/>
      <c r="Q80" s="43"/>
    </row>
    <row r="81" spans="1:17" s="22" customFormat="1" ht="17.649999999999999" customHeight="1">
      <c r="A81" s="233">
        <v>69</v>
      </c>
      <c r="B81" s="233" t="s">
        <v>128</v>
      </c>
      <c r="C81" s="268" t="s">
        <v>193</v>
      </c>
      <c r="D81" s="277">
        <v>662.5071591441</v>
      </c>
      <c r="E81" s="277">
        <v>662.5071591441</v>
      </c>
      <c r="F81" s="278">
        <f t="shared" si="4"/>
        <v>0</v>
      </c>
      <c r="G81" s="277">
        <v>662.5071591441</v>
      </c>
      <c r="H81" s="232">
        <f t="shared" si="5"/>
        <v>0</v>
      </c>
      <c r="I81" s="232">
        <f t="shared" si="3"/>
        <v>0</v>
      </c>
      <c r="J81" s="279"/>
      <c r="K81" s="277">
        <v>0</v>
      </c>
      <c r="L81" s="280">
        <v>0</v>
      </c>
      <c r="M81" s="260"/>
      <c r="N81" s="50"/>
      <c r="O81" s="43"/>
      <c r="P81" s="43"/>
      <c r="Q81" s="43"/>
    </row>
    <row r="82" spans="1:17" s="22" customFormat="1" ht="17.649999999999999" customHeight="1">
      <c r="A82" s="233">
        <v>70</v>
      </c>
      <c r="B82" s="233" t="s">
        <v>128</v>
      </c>
      <c r="C82" s="268" t="s">
        <v>194</v>
      </c>
      <c r="D82" s="277">
        <v>740.33681270709985</v>
      </c>
      <c r="E82" s="277">
        <v>740.33681270709985</v>
      </c>
      <c r="F82" s="278">
        <f t="shared" si="4"/>
        <v>0</v>
      </c>
      <c r="G82" s="277">
        <v>740.33681270709985</v>
      </c>
      <c r="H82" s="232">
        <f t="shared" si="5"/>
        <v>2.8348807745715019E-13</v>
      </c>
      <c r="I82" s="232">
        <f t="shared" si="3"/>
        <v>3.8291771068434879E-14</v>
      </c>
      <c r="J82" s="279"/>
      <c r="K82" s="277">
        <v>1.417440387285751E-13</v>
      </c>
      <c r="L82" s="280">
        <v>1.417440387285751E-13</v>
      </c>
      <c r="M82" s="260"/>
      <c r="N82" s="50"/>
      <c r="O82" s="43"/>
      <c r="P82" s="43"/>
      <c r="Q82" s="43"/>
    </row>
    <row r="83" spans="1:17" s="22" customFormat="1" ht="17.649999999999999" customHeight="1">
      <c r="A83" s="233">
        <v>71</v>
      </c>
      <c r="B83" s="233" t="s">
        <v>195</v>
      </c>
      <c r="C83" s="268" t="s">
        <v>196</v>
      </c>
      <c r="D83" s="277">
        <v>270.80964695609998</v>
      </c>
      <c r="E83" s="277">
        <v>270.80964695609998</v>
      </c>
      <c r="F83" s="278">
        <f t="shared" si="4"/>
        <v>0</v>
      </c>
      <c r="G83" s="277">
        <v>270.80964695609998</v>
      </c>
      <c r="H83" s="232">
        <f t="shared" si="5"/>
        <v>-1.417440387285751E-13</v>
      </c>
      <c r="I83" s="232">
        <f t="shared" si="3"/>
        <v>-5.2340838046863502E-14</v>
      </c>
      <c r="J83" s="279"/>
      <c r="K83" s="277">
        <v>-7.0872019364287549E-14</v>
      </c>
      <c r="L83" s="280">
        <v>-7.0872019364287549E-14</v>
      </c>
      <c r="M83" s="260"/>
      <c r="N83" s="50"/>
      <c r="O83" s="43"/>
      <c r="P83" s="43"/>
      <c r="Q83" s="43"/>
    </row>
    <row r="84" spans="1:17" s="22" customFormat="1" ht="17.649999999999999" customHeight="1">
      <c r="A84" s="233">
        <v>72</v>
      </c>
      <c r="B84" s="233" t="s">
        <v>197</v>
      </c>
      <c r="C84" s="268" t="s">
        <v>198</v>
      </c>
      <c r="D84" s="277">
        <v>616.57926713409995</v>
      </c>
      <c r="E84" s="277">
        <v>616.57926713409995</v>
      </c>
      <c r="F84" s="278">
        <f t="shared" si="4"/>
        <v>0</v>
      </c>
      <c r="G84" s="277">
        <v>616.57934692889989</v>
      </c>
      <c r="H84" s="232">
        <f t="shared" si="5"/>
        <v>0</v>
      </c>
      <c r="I84" s="232">
        <f t="shared" si="3"/>
        <v>0</v>
      </c>
      <c r="J84" s="279"/>
      <c r="K84" s="277">
        <v>0</v>
      </c>
      <c r="L84" s="280">
        <v>0</v>
      </c>
      <c r="M84" s="260"/>
      <c r="N84" s="50"/>
      <c r="O84" s="43"/>
      <c r="P84" s="43"/>
      <c r="Q84" s="43"/>
    </row>
    <row r="85" spans="1:17" s="22" customFormat="1" ht="17.649999999999999" customHeight="1">
      <c r="A85" s="233">
        <v>73</v>
      </c>
      <c r="B85" s="233" t="s">
        <v>197</v>
      </c>
      <c r="C85" s="268" t="s">
        <v>199</v>
      </c>
      <c r="D85" s="277">
        <v>844.67078785889987</v>
      </c>
      <c r="E85" s="277">
        <v>844.67078785889987</v>
      </c>
      <c r="F85" s="278">
        <f t="shared" si="4"/>
        <v>0</v>
      </c>
      <c r="G85" s="277">
        <v>844.67078785889987</v>
      </c>
      <c r="H85" s="232">
        <f t="shared" si="5"/>
        <v>2.8348807745715019E-13</v>
      </c>
      <c r="I85" s="232">
        <f t="shared" si="3"/>
        <v>3.3561960651645756E-14</v>
      </c>
      <c r="J85" s="279"/>
      <c r="K85" s="277">
        <v>1.417440387285751E-13</v>
      </c>
      <c r="L85" s="280">
        <v>1.417440387285751E-13</v>
      </c>
      <c r="M85" s="260"/>
      <c r="N85" s="50"/>
      <c r="O85" s="43"/>
      <c r="P85" s="43"/>
      <c r="Q85" s="43"/>
    </row>
    <row r="86" spans="1:17" s="22" customFormat="1" ht="17.649999999999999" customHeight="1">
      <c r="A86" s="233">
        <v>74</v>
      </c>
      <c r="B86" s="233" t="s">
        <v>197</v>
      </c>
      <c r="C86" s="268" t="s">
        <v>200</v>
      </c>
      <c r="D86" s="277">
        <v>126.6350258558</v>
      </c>
      <c r="E86" s="277">
        <v>126.6350258558</v>
      </c>
      <c r="F86" s="278">
        <f t="shared" si="4"/>
        <v>0</v>
      </c>
      <c r="G86" s="277">
        <v>126.6350258558</v>
      </c>
      <c r="H86" s="232">
        <f t="shared" si="5"/>
        <v>3.5436009682143774E-14</v>
      </c>
      <c r="I86" s="232">
        <f t="shared" si="3"/>
        <v>2.7982787102278443E-14</v>
      </c>
      <c r="J86" s="279"/>
      <c r="K86" s="277">
        <v>1.7718004841071887E-14</v>
      </c>
      <c r="L86" s="280">
        <v>1.7718004841071887E-14</v>
      </c>
      <c r="M86" s="260"/>
      <c r="N86" s="50"/>
      <c r="O86" s="43"/>
      <c r="P86" s="43"/>
      <c r="Q86" s="43"/>
    </row>
    <row r="87" spans="1:17" s="22" customFormat="1" ht="17.649999999999999" customHeight="1">
      <c r="A87" s="233">
        <v>75</v>
      </c>
      <c r="B87" s="233" t="s">
        <v>197</v>
      </c>
      <c r="C87" s="268" t="s">
        <v>201</v>
      </c>
      <c r="D87" s="277">
        <v>230.50870470379996</v>
      </c>
      <c r="E87" s="277">
        <v>230.50870470379996</v>
      </c>
      <c r="F87" s="278">
        <f t="shared" si="4"/>
        <v>0</v>
      </c>
      <c r="G87" s="277">
        <v>230.50870470379996</v>
      </c>
      <c r="H87" s="232">
        <f t="shared" si="5"/>
        <v>0</v>
      </c>
      <c r="I87" s="232">
        <f t="shared" si="3"/>
        <v>0</v>
      </c>
      <c r="J87" s="279"/>
      <c r="K87" s="277">
        <v>0</v>
      </c>
      <c r="L87" s="280">
        <v>0</v>
      </c>
      <c r="M87" s="260"/>
      <c r="N87" s="50"/>
      <c r="O87" s="43"/>
      <c r="P87" s="43"/>
      <c r="Q87" s="43"/>
    </row>
    <row r="88" spans="1:17" s="22" customFormat="1" ht="17.649999999999999" customHeight="1">
      <c r="A88" s="233">
        <v>76</v>
      </c>
      <c r="B88" s="233" t="s">
        <v>197</v>
      </c>
      <c r="C88" s="268" t="s">
        <v>202</v>
      </c>
      <c r="D88" s="277">
        <v>374.35732414869994</v>
      </c>
      <c r="E88" s="277">
        <v>374.35732414869994</v>
      </c>
      <c r="F88" s="278">
        <f t="shared" si="4"/>
        <v>0</v>
      </c>
      <c r="G88" s="277">
        <v>374.35732414869994</v>
      </c>
      <c r="H88" s="232">
        <f t="shared" si="5"/>
        <v>0</v>
      </c>
      <c r="I88" s="232">
        <f t="shared" si="3"/>
        <v>0</v>
      </c>
      <c r="J88" s="279"/>
      <c r="K88" s="277">
        <v>0</v>
      </c>
      <c r="L88" s="280">
        <v>0</v>
      </c>
      <c r="M88" s="260"/>
      <c r="N88" s="50"/>
      <c r="O88" s="43"/>
      <c r="P88" s="43"/>
      <c r="Q88" s="43"/>
    </row>
    <row r="89" spans="1:17" s="22" customFormat="1" ht="17.649999999999999" customHeight="1">
      <c r="A89" s="233">
        <v>77</v>
      </c>
      <c r="B89" s="233" t="s">
        <v>197</v>
      </c>
      <c r="C89" s="268" t="s">
        <v>203</v>
      </c>
      <c r="D89" s="277">
        <v>287.33357408879999</v>
      </c>
      <c r="E89" s="277">
        <v>287.33357408879999</v>
      </c>
      <c r="F89" s="278">
        <f t="shared" si="4"/>
        <v>0</v>
      </c>
      <c r="G89" s="277">
        <v>287.33357408879999</v>
      </c>
      <c r="H89" s="232">
        <f t="shared" si="5"/>
        <v>0</v>
      </c>
      <c r="I89" s="232">
        <f t="shared" si="3"/>
        <v>0</v>
      </c>
      <c r="J89" s="279"/>
      <c r="K89" s="277">
        <v>0</v>
      </c>
      <c r="L89" s="280">
        <v>0</v>
      </c>
      <c r="M89" s="260"/>
      <c r="N89" s="50"/>
      <c r="O89" s="43"/>
      <c r="P89" s="43"/>
      <c r="Q89" s="43"/>
    </row>
    <row r="90" spans="1:17" s="22" customFormat="1" ht="17.649999999999999" customHeight="1">
      <c r="A90" s="233">
        <v>78</v>
      </c>
      <c r="B90" s="233" t="s">
        <v>197</v>
      </c>
      <c r="C90" s="268" t="s">
        <v>204</v>
      </c>
      <c r="D90" s="277">
        <v>4.9202271627999998</v>
      </c>
      <c r="E90" s="277">
        <v>4.9202271627999998</v>
      </c>
      <c r="F90" s="278">
        <f t="shared" si="4"/>
        <v>0</v>
      </c>
      <c r="G90" s="277">
        <v>4.9202271627999998</v>
      </c>
      <c r="H90" s="232">
        <f t="shared" si="5"/>
        <v>0</v>
      </c>
      <c r="I90" s="232">
        <f t="shared" si="3"/>
        <v>0</v>
      </c>
      <c r="J90" s="279"/>
      <c r="K90" s="277">
        <v>0</v>
      </c>
      <c r="L90" s="280">
        <v>0</v>
      </c>
      <c r="M90" s="260"/>
      <c r="N90" s="50"/>
      <c r="O90" s="43"/>
      <c r="P90" s="43"/>
      <c r="Q90" s="43"/>
    </row>
    <row r="91" spans="1:17" s="22" customFormat="1" ht="17.649999999999999" customHeight="1">
      <c r="A91" s="233">
        <v>79</v>
      </c>
      <c r="B91" s="233" t="s">
        <v>197</v>
      </c>
      <c r="C91" s="268" t="s">
        <v>206</v>
      </c>
      <c r="D91" s="277">
        <v>2541.2170161200002</v>
      </c>
      <c r="E91" s="277">
        <v>2541.2170161200002</v>
      </c>
      <c r="F91" s="278">
        <f t="shared" si="4"/>
        <v>0</v>
      </c>
      <c r="G91" s="277">
        <v>2541.2170161200002</v>
      </c>
      <c r="H91" s="232">
        <f t="shared" si="5"/>
        <v>5.6697615491430039E-13</v>
      </c>
      <c r="I91" s="232">
        <f t="shared" si="3"/>
        <v>2.2311205667116739E-14</v>
      </c>
      <c r="J91" s="279"/>
      <c r="K91" s="277">
        <v>2.8348807745715019E-13</v>
      </c>
      <c r="L91" s="280">
        <v>2.8348807745715019E-13</v>
      </c>
      <c r="M91" s="260"/>
      <c r="N91" s="50"/>
      <c r="O91" s="43"/>
      <c r="P91" s="43"/>
      <c r="Q91" s="43"/>
    </row>
    <row r="92" spans="1:17" s="22" customFormat="1" ht="17.649999999999999" customHeight="1">
      <c r="A92" s="233">
        <v>80</v>
      </c>
      <c r="B92" s="233" t="s">
        <v>197</v>
      </c>
      <c r="C92" s="268" t="s">
        <v>207</v>
      </c>
      <c r="D92" s="277">
        <v>588.28716299999996</v>
      </c>
      <c r="E92" s="277">
        <v>588.28716299999996</v>
      </c>
      <c r="F92" s="278">
        <f t="shared" si="4"/>
        <v>0</v>
      </c>
      <c r="G92" s="277">
        <v>588.28716299999996</v>
      </c>
      <c r="H92" s="232">
        <f t="shared" si="5"/>
        <v>-1.417440387285751E-13</v>
      </c>
      <c r="I92" s="232">
        <f t="shared" si="3"/>
        <v>-2.4094362012889121E-14</v>
      </c>
      <c r="J92" s="279"/>
      <c r="K92" s="277">
        <v>-7.0872019364287549E-14</v>
      </c>
      <c r="L92" s="280">
        <v>-7.0872019364287549E-14</v>
      </c>
      <c r="M92" s="260"/>
      <c r="N92" s="50"/>
      <c r="O92" s="43"/>
      <c r="P92" s="43"/>
      <c r="Q92" s="43"/>
    </row>
    <row r="93" spans="1:17" s="22" customFormat="1" ht="17.649999999999999" customHeight="1">
      <c r="A93" s="233">
        <v>82</v>
      </c>
      <c r="B93" s="233" t="s">
        <v>197</v>
      </c>
      <c r="C93" s="268" t="s">
        <v>208</v>
      </c>
      <c r="D93" s="277">
        <v>11.969180102599999</v>
      </c>
      <c r="E93" s="277">
        <v>11.969180102599999</v>
      </c>
      <c r="F93" s="278">
        <f t="shared" si="4"/>
        <v>0</v>
      </c>
      <c r="G93" s="277">
        <v>11.969180102599999</v>
      </c>
      <c r="H93" s="232">
        <f t="shared" si="5"/>
        <v>4.4295012102679718E-15</v>
      </c>
      <c r="I93" s="232">
        <f t="shared" si="3"/>
        <v>3.700755751269693E-14</v>
      </c>
      <c r="J93" s="279"/>
      <c r="K93" s="277">
        <v>2.2147506051339859E-15</v>
      </c>
      <c r="L93" s="280">
        <v>2.2147506051339859E-15</v>
      </c>
      <c r="M93" s="260"/>
      <c r="N93" s="50"/>
      <c r="O93" s="43"/>
      <c r="P93" s="43"/>
      <c r="Q93" s="43"/>
    </row>
    <row r="94" spans="1:17" s="22" customFormat="1" ht="17.649999999999999" customHeight="1">
      <c r="A94" s="282">
        <v>83</v>
      </c>
      <c r="B94" s="282" t="s">
        <v>197</v>
      </c>
      <c r="C94" s="268" t="s">
        <v>209</v>
      </c>
      <c r="D94" s="277">
        <v>18.2589254178</v>
      </c>
      <c r="E94" s="277">
        <v>18.2589254178</v>
      </c>
      <c r="F94" s="278">
        <f t="shared" si="4"/>
        <v>0</v>
      </c>
      <c r="G94" s="277">
        <v>18.2589254178</v>
      </c>
      <c r="H94" s="232">
        <f t="shared" si="5"/>
        <v>8.8590024205359436E-15</v>
      </c>
      <c r="I94" s="232">
        <f t="shared" si="3"/>
        <v>4.8518750243098124E-14</v>
      </c>
      <c r="J94" s="279"/>
      <c r="K94" s="277">
        <v>4.4295012102679718E-15</v>
      </c>
      <c r="L94" s="280">
        <v>4.4295012102679718E-15</v>
      </c>
      <c r="M94" s="260"/>
      <c r="N94" s="50"/>
      <c r="O94" s="43"/>
      <c r="P94" s="43"/>
      <c r="Q94" s="43"/>
    </row>
    <row r="95" spans="1:17" s="22" customFormat="1" ht="17.649999999999999" customHeight="1">
      <c r="A95" s="282">
        <v>84</v>
      </c>
      <c r="B95" s="282" t="s">
        <v>197</v>
      </c>
      <c r="C95" s="268" t="s">
        <v>210</v>
      </c>
      <c r="D95" s="277">
        <v>269.48698830000001</v>
      </c>
      <c r="E95" s="277">
        <v>269.48698830000001</v>
      </c>
      <c r="F95" s="278">
        <f t="shared" si="4"/>
        <v>0</v>
      </c>
      <c r="G95" s="277">
        <v>269.48698830000001</v>
      </c>
      <c r="H95" s="232">
        <f t="shared" si="5"/>
        <v>0</v>
      </c>
      <c r="I95" s="232">
        <f t="shared" si="3"/>
        <v>0</v>
      </c>
      <c r="J95" s="279"/>
      <c r="K95" s="277">
        <v>0</v>
      </c>
      <c r="L95" s="280">
        <v>0</v>
      </c>
      <c r="M95" s="260"/>
      <c r="N95" s="50"/>
      <c r="O95" s="43"/>
      <c r="P95" s="43"/>
      <c r="Q95" s="43"/>
    </row>
    <row r="96" spans="1:17" s="22" customFormat="1" ht="17.649999999999999" customHeight="1">
      <c r="A96" s="282">
        <v>87</v>
      </c>
      <c r="B96" s="282" t="s">
        <v>197</v>
      </c>
      <c r="C96" s="268" t="s">
        <v>211</v>
      </c>
      <c r="D96" s="277">
        <v>981.47663846099988</v>
      </c>
      <c r="E96" s="277">
        <v>981.47663846099988</v>
      </c>
      <c r="F96" s="278">
        <f t="shared" si="4"/>
        <v>0</v>
      </c>
      <c r="G96" s="277">
        <v>981.47663846099988</v>
      </c>
      <c r="H96" s="232">
        <f t="shared" si="5"/>
        <v>-5.6697615491430039E-13</v>
      </c>
      <c r="I96" s="232">
        <f t="shared" si="3"/>
        <v>-5.7767666870129968E-14</v>
      </c>
      <c r="J96" s="279"/>
      <c r="K96" s="277">
        <v>-2.8348807745715019E-13</v>
      </c>
      <c r="L96" s="280">
        <v>-2.8348807745715019E-13</v>
      </c>
      <c r="M96" s="260"/>
      <c r="N96" s="50"/>
      <c r="O96" s="43"/>
      <c r="P96" s="43"/>
      <c r="Q96" s="43"/>
    </row>
    <row r="97" spans="1:17" s="22" customFormat="1" ht="17.649999999999999" customHeight="1">
      <c r="A97" s="282">
        <v>90</v>
      </c>
      <c r="B97" s="282" t="s">
        <v>197</v>
      </c>
      <c r="C97" s="268" t="s">
        <v>212</v>
      </c>
      <c r="D97" s="277">
        <v>268.11052799999999</v>
      </c>
      <c r="E97" s="277">
        <v>268.11052799999999</v>
      </c>
      <c r="F97" s="278">
        <f t="shared" si="4"/>
        <v>0</v>
      </c>
      <c r="G97" s="277">
        <v>268.11052799999999</v>
      </c>
      <c r="H97" s="232">
        <f t="shared" si="5"/>
        <v>-7.0872019364287549E-14</v>
      </c>
      <c r="I97" s="232">
        <f t="shared" si="3"/>
        <v>-2.6433881538694204E-14</v>
      </c>
      <c r="J97" s="279"/>
      <c r="K97" s="277">
        <v>-3.5436009682143774E-14</v>
      </c>
      <c r="L97" s="280">
        <v>-3.5436009682143774E-14</v>
      </c>
      <c r="M97" s="260"/>
      <c r="N97" s="50"/>
      <c r="O97" s="43"/>
      <c r="P97" s="43"/>
      <c r="Q97" s="43"/>
    </row>
    <row r="98" spans="1:17" s="22" customFormat="1" ht="17.649999999999999" customHeight="1">
      <c r="A98" s="233">
        <v>91</v>
      </c>
      <c r="B98" s="233" t="s">
        <v>197</v>
      </c>
      <c r="C98" s="268" t="s">
        <v>213</v>
      </c>
      <c r="D98" s="277">
        <v>229.7200328493</v>
      </c>
      <c r="E98" s="277">
        <v>229.7200328493</v>
      </c>
      <c r="F98" s="278">
        <f t="shared" si="4"/>
        <v>0</v>
      </c>
      <c r="G98" s="277">
        <v>229.7200328493</v>
      </c>
      <c r="H98" s="232">
        <f t="shared" si="5"/>
        <v>-7.0872019364287549E-14</v>
      </c>
      <c r="I98" s="232">
        <f t="shared" si="3"/>
        <v>-3.0851475374279059E-14</v>
      </c>
      <c r="J98" s="276"/>
      <c r="K98" s="277">
        <v>-3.5436009682143774E-14</v>
      </c>
      <c r="L98" s="280">
        <v>-3.5436009682143774E-14</v>
      </c>
      <c r="M98" s="260"/>
      <c r="N98" s="50"/>
      <c r="O98" s="43"/>
      <c r="P98" s="43"/>
      <c r="Q98" s="43"/>
    </row>
    <row r="99" spans="1:17" s="22" customFormat="1" ht="17.649999999999999" customHeight="1">
      <c r="A99" s="282">
        <v>92</v>
      </c>
      <c r="B99" s="282" t="s">
        <v>197</v>
      </c>
      <c r="C99" s="268" t="s">
        <v>214</v>
      </c>
      <c r="D99" s="277">
        <v>645.35025976040004</v>
      </c>
      <c r="E99" s="277">
        <v>645.35025976040004</v>
      </c>
      <c r="F99" s="278">
        <f t="shared" si="4"/>
        <v>0</v>
      </c>
      <c r="G99" s="277">
        <v>645.35025976040004</v>
      </c>
      <c r="H99" s="232">
        <f t="shared" si="5"/>
        <v>2.8348807745715019E-13</v>
      </c>
      <c r="I99" s="232">
        <f t="shared" si="3"/>
        <v>4.3927785442032847E-14</v>
      </c>
      <c r="J99" s="279"/>
      <c r="K99" s="277">
        <v>1.417440387285751E-13</v>
      </c>
      <c r="L99" s="280">
        <v>1.417440387285751E-13</v>
      </c>
      <c r="M99" s="260"/>
      <c r="N99" s="50"/>
      <c r="O99" s="43"/>
      <c r="P99" s="43"/>
      <c r="Q99" s="43"/>
    </row>
    <row r="100" spans="1:17" s="22" customFormat="1" ht="17.649999999999999" customHeight="1">
      <c r="A100" s="282">
        <v>93</v>
      </c>
      <c r="B100" s="282" t="s">
        <v>197</v>
      </c>
      <c r="C100" s="268" t="s">
        <v>215</v>
      </c>
      <c r="D100" s="277">
        <v>346.48651660989998</v>
      </c>
      <c r="E100" s="277">
        <v>346.48651660989998</v>
      </c>
      <c r="F100" s="278">
        <f t="shared" si="4"/>
        <v>0</v>
      </c>
      <c r="G100" s="277">
        <v>346.48651660989998</v>
      </c>
      <c r="H100" s="232">
        <f t="shared" si="5"/>
        <v>0</v>
      </c>
      <c r="I100" s="232">
        <f t="shared" si="3"/>
        <v>0</v>
      </c>
      <c r="J100" s="279"/>
      <c r="K100" s="277">
        <v>0</v>
      </c>
      <c r="L100" s="280">
        <v>0</v>
      </c>
      <c r="M100" s="260"/>
      <c r="N100" s="50"/>
      <c r="O100" s="43"/>
      <c r="P100" s="43"/>
      <c r="Q100" s="43"/>
    </row>
    <row r="101" spans="1:17" s="22" customFormat="1" ht="17.649999999999999" customHeight="1">
      <c r="A101" s="282">
        <v>94</v>
      </c>
      <c r="B101" s="282" t="s">
        <v>197</v>
      </c>
      <c r="C101" s="268" t="s">
        <v>216</v>
      </c>
      <c r="D101" s="277">
        <v>115.502973</v>
      </c>
      <c r="E101" s="277">
        <v>115.502973</v>
      </c>
      <c r="F101" s="278">
        <f t="shared" si="4"/>
        <v>0</v>
      </c>
      <c r="G101" s="277">
        <v>115.502973</v>
      </c>
      <c r="H101" s="232">
        <f t="shared" si="5"/>
        <v>0</v>
      </c>
      <c r="I101" s="232">
        <f t="shared" si="3"/>
        <v>0</v>
      </c>
      <c r="J101" s="279"/>
      <c r="K101" s="277">
        <v>0</v>
      </c>
      <c r="L101" s="280">
        <v>0</v>
      </c>
      <c r="M101" s="260"/>
      <c r="N101" s="50"/>
      <c r="O101" s="43"/>
      <c r="P101" s="43"/>
      <c r="Q101" s="43"/>
    </row>
    <row r="102" spans="1:17" s="22" customFormat="1" ht="17.649999999999999" customHeight="1">
      <c r="A102" s="282">
        <v>95</v>
      </c>
      <c r="B102" s="282" t="s">
        <v>132</v>
      </c>
      <c r="C102" s="268" t="s">
        <v>217</v>
      </c>
      <c r="D102" s="277">
        <v>153.68259044300001</v>
      </c>
      <c r="E102" s="277">
        <v>153.68259044300001</v>
      </c>
      <c r="F102" s="278">
        <f t="shared" si="4"/>
        <v>0</v>
      </c>
      <c r="G102" s="277">
        <v>153.68259044300001</v>
      </c>
      <c r="H102" s="232">
        <f t="shared" si="5"/>
        <v>7.0872019364287549E-14</v>
      </c>
      <c r="I102" s="232">
        <f t="shared" si="3"/>
        <v>4.6115841202308189E-14</v>
      </c>
      <c r="J102" s="279"/>
      <c r="K102" s="277">
        <v>3.5436009682143774E-14</v>
      </c>
      <c r="L102" s="280">
        <v>3.5436009682143774E-14</v>
      </c>
      <c r="M102" s="260"/>
      <c r="N102" s="50"/>
      <c r="O102" s="43"/>
      <c r="P102" s="43"/>
      <c r="Q102" s="43"/>
    </row>
    <row r="103" spans="1:17" s="22" customFormat="1" ht="17.649999999999999" customHeight="1">
      <c r="A103" s="282">
        <v>98</v>
      </c>
      <c r="B103" s="282" t="s">
        <v>132</v>
      </c>
      <c r="C103" s="268" t="s">
        <v>218</v>
      </c>
      <c r="D103" s="277">
        <v>69.409187600799996</v>
      </c>
      <c r="E103" s="277">
        <v>69.409187600799996</v>
      </c>
      <c r="F103" s="278">
        <f t="shared" si="4"/>
        <v>0</v>
      </c>
      <c r="G103" s="277">
        <v>69.409187600799996</v>
      </c>
      <c r="H103" s="232">
        <f t="shared" si="5"/>
        <v>0</v>
      </c>
      <c r="I103" s="232">
        <f t="shared" si="3"/>
        <v>0</v>
      </c>
      <c r="J103" s="279"/>
      <c r="K103" s="277">
        <v>0</v>
      </c>
      <c r="L103" s="280">
        <v>0</v>
      </c>
      <c r="M103" s="260"/>
      <c r="N103" s="50"/>
      <c r="O103" s="43"/>
      <c r="P103" s="43"/>
      <c r="Q103" s="43"/>
    </row>
    <row r="104" spans="1:17" s="22" customFormat="1" ht="17.649999999999999" customHeight="1">
      <c r="A104" s="282">
        <v>99</v>
      </c>
      <c r="B104" s="282" t="s">
        <v>132</v>
      </c>
      <c r="C104" s="268" t="s">
        <v>219</v>
      </c>
      <c r="D104" s="277">
        <v>894.00065137209992</v>
      </c>
      <c r="E104" s="277">
        <v>894.00065137209992</v>
      </c>
      <c r="F104" s="278">
        <f t="shared" si="4"/>
        <v>0</v>
      </c>
      <c r="G104" s="277">
        <v>894.00065137209992</v>
      </c>
      <c r="H104" s="232">
        <f t="shared" si="5"/>
        <v>-2.8348807745715019E-13</v>
      </c>
      <c r="I104" s="232">
        <f t="shared" si="3"/>
        <v>-3.1710052674129103E-14</v>
      </c>
      <c r="J104" s="279"/>
      <c r="K104" s="277">
        <v>-1.417440387285751E-13</v>
      </c>
      <c r="L104" s="280">
        <v>-1.417440387285751E-13</v>
      </c>
      <c r="M104" s="260"/>
      <c r="N104" s="50"/>
      <c r="O104" s="43"/>
      <c r="P104" s="43"/>
      <c r="Q104" s="43"/>
    </row>
    <row r="105" spans="1:17" s="22" customFormat="1" ht="17.649999999999999" customHeight="1">
      <c r="A105" s="282">
        <v>100</v>
      </c>
      <c r="B105" s="282" t="s">
        <v>220</v>
      </c>
      <c r="C105" s="268" t="s">
        <v>221</v>
      </c>
      <c r="D105" s="277">
        <v>1588.2974404264999</v>
      </c>
      <c r="E105" s="277">
        <v>1588.2974404264999</v>
      </c>
      <c r="F105" s="278">
        <f t="shared" si="4"/>
        <v>0</v>
      </c>
      <c r="G105" s="277">
        <v>1588.2974404264999</v>
      </c>
      <c r="H105" s="232">
        <f t="shared" si="5"/>
        <v>0</v>
      </c>
      <c r="I105" s="232">
        <f t="shared" si="3"/>
        <v>0</v>
      </c>
      <c r="J105" s="279"/>
      <c r="K105" s="277">
        <v>0</v>
      </c>
      <c r="L105" s="280">
        <v>0</v>
      </c>
      <c r="M105" s="260"/>
      <c r="N105" s="50"/>
      <c r="O105" s="43"/>
      <c r="P105" s="43"/>
      <c r="Q105" s="43"/>
    </row>
    <row r="106" spans="1:17" s="22" customFormat="1" ht="17.649999999999999" customHeight="1">
      <c r="A106" s="282">
        <v>101</v>
      </c>
      <c r="B106" s="282" t="s">
        <v>220</v>
      </c>
      <c r="C106" s="268" t="s">
        <v>222</v>
      </c>
      <c r="D106" s="277">
        <v>556.24286798549997</v>
      </c>
      <c r="E106" s="277">
        <v>556.24286798549997</v>
      </c>
      <c r="F106" s="278">
        <f t="shared" si="4"/>
        <v>0</v>
      </c>
      <c r="G106" s="277">
        <v>556.24286798549997</v>
      </c>
      <c r="H106" s="232">
        <f t="shared" si="5"/>
        <v>-4.2523211618572527E-13</v>
      </c>
      <c r="I106" s="232">
        <f t="shared" si="3"/>
        <v>-7.6447203309905657E-14</v>
      </c>
      <c r="J106" s="279"/>
      <c r="K106" s="277">
        <v>-2.1261605809286263E-13</v>
      </c>
      <c r="L106" s="280">
        <v>-2.1261605809286263E-13</v>
      </c>
      <c r="M106" s="260"/>
      <c r="N106" s="50"/>
      <c r="O106" s="43"/>
      <c r="P106" s="43"/>
      <c r="Q106" s="43"/>
    </row>
    <row r="107" spans="1:17" s="22" customFormat="1" ht="17.649999999999999" customHeight="1">
      <c r="A107" s="282">
        <v>102</v>
      </c>
      <c r="B107" s="282" t="s">
        <v>220</v>
      </c>
      <c r="C107" s="268" t="s">
        <v>223</v>
      </c>
      <c r="D107" s="277">
        <v>384.79989008639996</v>
      </c>
      <c r="E107" s="277">
        <v>384.79989008639996</v>
      </c>
      <c r="F107" s="278">
        <f t="shared" si="4"/>
        <v>0</v>
      </c>
      <c r="G107" s="277">
        <v>384.79989008639996</v>
      </c>
      <c r="H107" s="232">
        <f t="shared" si="5"/>
        <v>0</v>
      </c>
      <c r="I107" s="232">
        <f t="shared" si="3"/>
        <v>0</v>
      </c>
      <c r="J107" s="279"/>
      <c r="K107" s="277">
        <v>0</v>
      </c>
      <c r="L107" s="280">
        <v>0</v>
      </c>
      <c r="M107" s="260"/>
      <c r="N107" s="50"/>
      <c r="O107" s="43"/>
      <c r="P107" s="43"/>
      <c r="Q107" s="43"/>
    </row>
    <row r="108" spans="1:17" s="22" customFormat="1" ht="17.649999999999999" customHeight="1">
      <c r="A108" s="282">
        <v>103</v>
      </c>
      <c r="B108" s="282" t="s">
        <v>242</v>
      </c>
      <c r="C108" s="268" t="s">
        <v>224</v>
      </c>
      <c r="D108" s="277">
        <v>133.47978390239999</v>
      </c>
      <c r="E108" s="277">
        <v>133.47978390239999</v>
      </c>
      <c r="F108" s="278">
        <f t="shared" si="4"/>
        <v>0</v>
      </c>
      <c r="G108" s="277">
        <v>133.47978390239999</v>
      </c>
      <c r="H108" s="232">
        <f t="shared" si="5"/>
        <v>7.0872019364287549E-14</v>
      </c>
      <c r="I108" s="232">
        <f t="shared" si="3"/>
        <v>5.3095695312264633E-14</v>
      </c>
      <c r="J108" s="279"/>
      <c r="K108" s="277">
        <v>3.5436009682143774E-14</v>
      </c>
      <c r="L108" s="280">
        <v>3.5436009682143774E-14</v>
      </c>
      <c r="M108" s="260"/>
      <c r="N108" s="50"/>
      <c r="O108" s="43"/>
      <c r="P108" s="43"/>
      <c r="Q108" s="43"/>
    </row>
    <row r="109" spans="1:17" s="22" customFormat="1" ht="17.649999999999999" customHeight="1">
      <c r="A109" s="282">
        <v>104</v>
      </c>
      <c r="B109" s="282" t="s">
        <v>220</v>
      </c>
      <c r="C109" s="268" t="s">
        <v>225</v>
      </c>
      <c r="D109" s="277">
        <v>3716.1177658821998</v>
      </c>
      <c r="E109" s="277">
        <v>3716.1177658821998</v>
      </c>
      <c r="F109" s="278">
        <f t="shared" si="4"/>
        <v>0</v>
      </c>
      <c r="G109" s="277">
        <v>3716.1177658821998</v>
      </c>
      <c r="H109" s="232">
        <f t="shared" si="5"/>
        <v>198.44202823194397</v>
      </c>
      <c r="I109" s="232">
        <f t="shared" si="3"/>
        <v>5.3400360465926777</v>
      </c>
      <c r="J109" s="279"/>
      <c r="K109" s="277">
        <v>0</v>
      </c>
      <c r="L109" s="280">
        <v>198.44202823194397</v>
      </c>
      <c r="M109" s="260"/>
      <c r="N109" s="50"/>
      <c r="O109" s="43"/>
      <c r="P109" s="43"/>
      <c r="Q109" s="43"/>
    </row>
    <row r="110" spans="1:17" s="22" customFormat="1" ht="17.649999999999999" customHeight="1">
      <c r="A110" s="282">
        <v>105</v>
      </c>
      <c r="B110" s="282" t="s">
        <v>220</v>
      </c>
      <c r="C110" s="268" t="s">
        <v>753</v>
      </c>
      <c r="D110" s="277">
        <v>2023.9869828790997</v>
      </c>
      <c r="E110" s="277">
        <v>2023.9869828790997</v>
      </c>
      <c r="F110" s="278">
        <f t="shared" si="4"/>
        <v>0</v>
      </c>
      <c r="G110" s="277">
        <v>2023.9869828790997</v>
      </c>
      <c r="H110" s="232">
        <f t="shared" si="5"/>
        <v>0</v>
      </c>
      <c r="I110" s="232">
        <f t="shared" si="3"/>
        <v>0</v>
      </c>
      <c r="J110" s="279"/>
      <c r="K110" s="277">
        <v>0</v>
      </c>
      <c r="L110" s="280">
        <v>0</v>
      </c>
      <c r="M110" s="260"/>
      <c r="N110" s="50"/>
      <c r="O110" s="43"/>
      <c r="P110" s="43"/>
      <c r="Q110" s="43"/>
    </row>
    <row r="111" spans="1:17" s="22" customFormat="1" ht="17.649999999999999" customHeight="1">
      <c r="A111" s="282">
        <v>106</v>
      </c>
      <c r="B111" s="282" t="s">
        <v>118</v>
      </c>
      <c r="C111" s="268" t="s">
        <v>227</v>
      </c>
      <c r="D111" s="277">
        <v>1486.1035418619999</v>
      </c>
      <c r="E111" s="277">
        <v>1486.1035418619999</v>
      </c>
      <c r="F111" s="278">
        <f t="shared" si="4"/>
        <v>0</v>
      </c>
      <c r="G111" s="277">
        <v>1486.1035418619999</v>
      </c>
      <c r="H111" s="232">
        <f t="shared" si="5"/>
        <v>0</v>
      </c>
      <c r="I111" s="232">
        <f t="shared" si="3"/>
        <v>0</v>
      </c>
      <c r="J111" s="279"/>
      <c r="K111" s="277">
        <v>0</v>
      </c>
      <c r="L111" s="280">
        <v>0</v>
      </c>
      <c r="M111" s="260"/>
      <c r="N111" s="50"/>
      <c r="O111" s="43"/>
      <c r="P111" s="43"/>
      <c r="Q111" s="43"/>
    </row>
    <row r="112" spans="1:17" s="22" customFormat="1" ht="17.649999999999999" customHeight="1">
      <c r="A112" s="282">
        <v>107</v>
      </c>
      <c r="B112" s="282" t="s">
        <v>120</v>
      </c>
      <c r="C112" s="268" t="s">
        <v>228</v>
      </c>
      <c r="D112" s="277">
        <v>1206.7113657048999</v>
      </c>
      <c r="E112" s="277">
        <v>1206.7113657048999</v>
      </c>
      <c r="F112" s="278">
        <f t="shared" si="4"/>
        <v>0</v>
      </c>
      <c r="G112" s="277">
        <v>1206.7113657048999</v>
      </c>
      <c r="H112" s="232">
        <f t="shared" si="5"/>
        <v>0</v>
      </c>
      <c r="I112" s="232">
        <f t="shared" si="3"/>
        <v>0</v>
      </c>
      <c r="J112" s="279"/>
      <c r="K112" s="277">
        <v>0</v>
      </c>
      <c r="L112" s="280">
        <v>0</v>
      </c>
      <c r="M112" s="260"/>
      <c r="N112" s="50"/>
      <c r="O112" s="43"/>
      <c r="P112" s="43"/>
      <c r="Q112" s="43"/>
    </row>
    <row r="113" spans="1:17" s="22" customFormat="1" ht="17.649999999999999" customHeight="1">
      <c r="A113" s="282">
        <v>108</v>
      </c>
      <c r="B113" s="282" t="s">
        <v>754</v>
      </c>
      <c r="C113" s="268" t="s">
        <v>229</v>
      </c>
      <c r="D113" s="277">
        <v>683.4735420746</v>
      </c>
      <c r="E113" s="277">
        <v>683.4735420746</v>
      </c>
      <c r="F113" s="278">
        <f t="shared" si="4"/>
        <v>0</v>
      </c>
      <c r="G113" s="277">
        <v>683.4735420746</v>
      </c>
      <c r="H113" s="232">
        <f t="shared" si="5"/>
        <v>0</v>
      </c>
      <c r="I113" s="232">
        <f t="shared" si="3"/>
        <v>0</v>
      </c>
      <c r="J113" s="279"/>
      <c r="K113" s="277">
        <v>0</v>
      </c>
      <c r="L113" s="280">
        <v>0</v>
      </c>
      <c r="M113" s="260"/>
      <c r="N113" s="50"/>
      <c r="O113" s="43"/>
      <c r="P113" s="43"/>
      <c r="Q113" s="43"/>
    </row>
    <row r="114" spans="1:17" s="22" customFormat="1" ht="17.649999999999999" customHeight="1">
      <c r="A114" s="282">
        <v>110</v>
      </c>
      <c r="B114" s="282" t="s">
        <v>197</v>
      </c>
      <c r="C114" s="268" t="s">
        <v>230</v>
      </c>
      <c r="D114" s="277">
        <v>104.75305744139999</v>
      </c>
      <c r="E114" s="277">
        <v>104.75305744139999</v>
      </c>
      <c r="F114" s="278">
        <f t="shared" si="4"/>
        <v>0</v>
      </c>
      <c r="G114" s="277">
        <v>104.75305744139999</v>
      </c>
      <c r="H114" s="232">
        <f t="shared" si="5"/>
        <v>3.5436009682143774E-14</v>
      </c>
      <c r="I114" s="232">
        <f t="shared" si="3"/>
        <v>3.3828138813005117E-14</v>
      </c>
      <c r="J114" s="279"/>
      <c r="K114" s="277">
        <v>1.7718004841071887E-14</v>
      </c>
      <c r="L114" s="280">
        <v>1.7718004841071887E-14</v>
      </c>
      <c r="M114" s="260"/>
      <c r="N114" s="50"/>
      <c r="O114" s="43"/>
      <c r="P114" s="43"/>
      <c r="Q114" s="43"/>
    </row>
    <row r="115" spans="1:17" s="22" customFormat="1" ht="17.649999999999999" customHeight="1">
      <c r="A115" s="282">
        <v>111</v>
      </c>
      <c r="B115" s="282" t="s">
        <v>205</v>
      </c>
      <c r="C115" s="268" t="s">
        <v>231</v>
      </c>
      <c r="D115" s="277">
        <v>627.85714498689993</v>
      </c>
      <c r="E115" s="277">
        <v>627.85714498689993</v>
      </c>
      <c r="F115" s="278">
        <f t="shared" si="4"/>
        <v>0</v>
      </c>
      <c r="G115" s="277">
        <v>627.85714498689993</v>
      </c>
      <c r="H115" s="232">
        <f t="shared" si="5"/>
        <v>-2.8348807745715019E-13</v>
      </c>
      <c r="I115" s="232">
        <f t="shared" si="3"/>
        <v>-4.5151684538537046E-14</v>
      </c>
      <c r="J115" s="279"/>
      <c r="K115" s="277">
        <v>-1.417440387285751E-13</v>
      </c>
      <c r="L115" s="280">
        <v>-1.417440387285751E-13</v>
      </c>
      <c r="M115" s="260"/>
      <c r="N115" s="50"/>
      <c r="O115" s="43"/>
      <c r="P115" s="43"/>
      <c r="Q115" s="43"/>
    </row>
    <row r="116" spans="1:17" s="22" customFormat="1" ht="17.649999999999999" customHeight="1">
      <c r="A116" s="282">
        <v>112</v>
      </c>
      <c r="B116" s="282" t="s">
        <v>205</v>
      </c>
      <c r="C116" s="268" t="s">
        <v>232</v>
      </c>
      <c r="D116" s="277">
        <v>273.09301505549996</v>
      </c>
      <c r="E116" s="277">
        <v>273.09301505549996</v>
      </c>
      <c r="F116" s="278">
        <f t="shared" si="4"/>
        <v>0</v>
      </c>
      <c r="G116" s="277">
        <v>273.09301505549996</v>
      </c>
      <c r="H116" s="232">
        <f t="shared" si="5"/>
        <v>0</v>
      </c>
      <c r="I116" s="232">
        <f t="shared" si="3"/>
        <v>0</v>
      </c>
      <c r="J116" s="279"/>
      <c r="K116" s="277">
        <v>0</v>
      </c>
      <c r="L116" s="280">
        <v>0</v>
      </c>
      <c r="M116" s="260"/>
      <c r="N116" s="50"/>
      <c r="O116" s="43"/>
      <c r="P116" s="43"/>
      <c r="Q116" s="43"/>
    </row>
    <row r="117" spans="1:17" s="22" customFormat="1" ht="17.649999999999999" customHeight="1">
      <c r="A117" s="282">
        <v>113</v>
      </c>
      <c r="B117" s="282" t="s">
        <v>205</v>
      </c>
      <c r="C117" s="268" t="s">
        <v>233</v>
      </c>
      <c r="D117" s="277">
        <v>715.13731563659996</v>
      </c>
      <c r="E117" s="277">
        <v>715.13731563659996</v>
      </c>
      <c r="F117" s="278">
        <f t="shared" si="4"/>
        <v>0</v>
      </c>
      <c r="G117" s="277">
        <v>715.13731563659996</v>
      </c>
      <c r="H117" s="232">
        <f t="shared" si="5"/>
        <v>0</v>
      </c>
      <c r="I117" s="232">
        <f t="shared" si="3"/>
        <v>0</v>
      </c>
      <c r="J117" s="279"/>
      <c r="K117" s="277">
        <v>0</v>
      </c>
      <c r="L117" s="280">
        <v>0</v>
      </c>
      <c r="M117" s="260"/>
      <c r="N117" s="50"/>
      <c r="O117" s="43"/>
      <c r="P117" s="43"/>
      <c r="Q117" s="43"/>
    </row>
    <row r="118" spans="1:17" s="22" customFormat="1" ht="17.649999999999999" customHeight="1">
      <c r="A118" s="282">
        <v>114</v>
      </c>
      <c r="B118" s="282" t="s">
        <v>197</v>
      </c>
      <c r="C118" s="268" t="s">
        <v>234</v>
      </c>
      <c r="D118" s="277">
        <v>609.43278499999997</v>
      </c>
      <c r="E118" s="277">
        <v>609.43278499999997</v>
      </c>
      <c r="F118" s="278">
        <f t="shared" si="4"/>
        <v>0</v>
      </c>
      <c r="G118" s="277">
        <v>609.43278499999997</v>
      </c>
      <c r="H118" s="232">
        <f t="shared" si="5"/>
        <v>0</v>
      </c>
      <c r="I118" s="232">
        <f t="shared" si="3"/>
        <v>0</v>
      </c>
      <c r="J118" s="279"/>
      <c r="K118" s="277">
        <v>0</v>
      </c>
      <c r="L118" s="280">
        <v>0</v>
      </c>
      <c r="M118" s="260"/>
      <c r="N118" s="50"/>
      <c r="O118" s="43"/>
      <c r="P118" s="43"/>
      <c r="Q118" s="43"/>
    </row>
    <row r="119" spans="1:17" s="22" customFormat="1" ht="17.649999999999999" customHeight="1">
      <c r="A119" s="282">
        <v>117</v>
      </c>
      <c r="B119" s="282" t="s">
        <v>197</v>
      </c>
      <c r="C119" s="268" t="s">
        <v>235</v>
      </c>
      <c r="D119" s="277">
        <v>881.73253999999997</v>
      </c>
      <c r="E119" s="277">
        <v>881.73253999999997</v>
      </c>
      <c r="F119" s="278">
        <f t="shared" si="4"/>
        <v>0</v>
      </c>
      <c r="G119" s="277">
        <v>881.73253999999997</v>
      </c>
      <c r="H119" s="232">
        <f t="shared" si="5"/>
        <v>2.8348807745715019E-13</v>
      </c>
      <c r="I119" s="232">
        <f t="shared" si="3"/>
        <v>3.2151255011769239E-14</v>
      </c>
      <c r="J119" s="279"/>
      <c r="K119" s="277">
        <v>1.417440387285751E-13</v>
      </c>
      <c r="L119" s="280">
        <v>1.417440387285751E-13</v>
      </c>
      <c r="M119" s="260"/>
      <c r="N119" s="50"/>
      <c r="O119" s="43"/>
      <c r="P119" s="43"/>
      <c r="Q119" s="43"/>
    </row>
    <row r="120" spans="1:17" s="22" customFormat="1" ht="17.649999999999999" customHeight="1">
      <c r="A120" s="282">
        <v>118</v>
      </c>
      <c r="B120" s="282" t="s">
        <v>197</v>
      </c>
      <c r="C120" s="268" t="s">
        <v>236</v>
      </c>
      <c r="D120" s="277">
        <v>411.42069213449997</v>
      </c>
      <c r="E120" s="277">
        <v>411.42069213449997</v>
      </c>
      <c r="F120" s="278">
        <f t="shared" si="4"/>
        <v>0</v>
      </c>
      <c r="G120" s="277">
        <v>411.42069213449997</v>
      </c>
      <c r="H120" s="232">
        <f t="shared" si="5"/>
        <v>-1.417440387285751E-13</v>
      </c>
      <c r="I120" s="232">
        <f t="shared" si="3"/>
        <v>-3.4452335878681741E-14</v>
      </c>
      <c r="J120" s="279"/>
      <c r="K120" s="277">
        <v>-7.0872019364287549E-14</v>
      </c>
      <c r="L120" s="280">
        <v>-7.0872019364287549E-14</v>
      </c>
      <c r="M120" s="260"/>
      <c r="N120" s="50"/>
      <c r="O120" s="43"/>
      <c r="P120" s="43"/>
      <c r="Q120" s="43"/>
    </row>
    <row r="121" spans="1:17" s="22" customFormat="1" ht="17.649999999999999" customHeight="1">
      <c r="A121" s="282">
        <v>122</v>
      </c>
      <c r="B121" s="282" t="s">
        <v>132</v>
      </c>
      <c r="C121" s="268" t="s">
        <v>237</v>
      </c>
      <c r="D121" s="277">
        <v>215.53914037769999</v>
      </c>
      <c r="E121" s="277">
        <v>215.53914037769999</v>
      </c>
      <c r="F121" s="278">
        <f t="shared" si="4"/>
        <v>0</v>
      </c>
      <c r="G121" s="277">
        <v>215.53914037769999</v>
      </c>
      <c r="H121" s="232">
        <f t="shared" si="5"/>
        <v>-1.417440387285751E-13</v>
      </c>
      <c r="I121" s="232">
        <f t="shared" si="3"/>
        <v>-6.5762551748230016E-14</v>
      </c>
      <c r="J121" s="279"/>
      <c r="K121" s="277">
        <v>-7.0872019364287549E-14</v>
      </c>
      <c r="L121" s="280">
        <v>-7.0872019364287549E-14</v>
      </c>
      <c r="M121" s="260"/>
      <c r="N121" s="50"/>
      <c r="O121" s="43"/>
      <c r="P121" s="43"/>
      <c r="Q121" s="43"/>
    </row>
    <row r="122" spans="1:17" s="22" customFormat="1" ht="17.649999999999999" customHeight="1">
      <c r="A122" s="282">
        <v>123</v>
      </c>
      <c r="B122" s="282" t="s">
        <v>238</v>
      </c>
      <c r="C122" s="268" t="s">
        <v>239</v>
      </c>
      <c r="D122" s="277">
        <v>105.6917634686</v>
      </c>
      <c r="E122" s="277">
        <v>105.6917634686</v>
      </c>
      <c r="F122" s="278">
        <f t="shared" si="4"/>
        <v>0</v>
      </c>
      <c r="G122" s="277">
        <v>105.6917634686</v>
      </c>
      <c r="H122" s="232">
        <f t="shared" si="5"/>
        <v>-3.5436009682143774E-14</v>
      </c>
      <c r="I122" s="232">
        <f t="shared" si="3"/>
        <v>-3.3527692716255481E-14</v>
      </c>
      <c r="J122" s="279"/>
      <c r="K122" s="277">
        <v>-1.7718004841071887E-14</v>
      </c>
      <c r="L122" s="280">
        <v>-1.7718004841071887E-14</v>
      </c>
      <c r="M122" s="260"/>
      <c r="N122" s="50"/>
      <c r="O122" s="43"/>
      <c r="P122" s="43"/>
      <c r="Q122" s="43"/>
    </row>
    <row r="123" spans="1:17" s="22" customFormat="1" ht="17.649999999999999" customHeight="1">
      <c r="A123" s="282">
        <v>124</v>
      </c>
      <c r="B123" s="282" t="s">
        <v>238</v>
      </c>
      <c r="C123" s="268" t="s">
        <v>240</v>
      </c>
      <c r="D123" s="277">
        <v>1073.2925450296998</v>
      </c>
      <c r="E123" s="277">
        <v>1073.2925450296998</v>
      </c>
      <c r="F123" s="278">
        <f t="shared" si="4"/>
        <v>0</v>
      </c>
      <c r="G123" s="277">
        <v>1073.2925450296998</v>
      </c>
      <c r="H123" s="232">
        <f t="shared" si="5"/>
        <v>-5.6697615491430039E-13</v>
      </c>
      <c r="I123" s="232">
        <f t="shared" si="3"/>
        <v>-5.2825872828419881E-14</v>
      </c>
      <c r="J123" s="279"/>
      <c r="K123" s="277">
        <v>-2.8348807745715019E-13</v>
      </c>
      <c r="L123" s="280">
        <v>-2.8348807745715019E-13</v>
      </c>
      <c r="M123" s="260"/>
      <c r="N123" s="50"/>
      <c r="O123" s="43"/>
      <c r="P123" s="43"/>
      <c r="Q123" s="43"/>
    </row>
    <row r="124" spans="1:17" s="22" customFormat="1" ht="17.649999999999999" customHeight="1">
      <c r="A124" s="282">
        <v>126</v>
      </c>
      <c r="B124" s="282" t="s">
        <v>220</v>
      </c>
      <c r="C124" s="268" t="s">
        <v>241</v>
      </c>
      <c r="D124" s="277">
        <v>1685.3589773523997</v>
      </c>
      <c r="E124" s="277">
        <v>1685.3589773523997</v>
      </c>
      <c r="F124" s="278">
        <f t="shared" si="4"/>
        <v>0</v>
      </c>
      <c r="G124" s="277">
        <v>1685.3589773523997</v>
      </c>
      <c r="H124" s="232">
        <f t="shared" si="5"/>
        <v>-5.6697615491430039E-13</v>
      </c>
      <c r="I124" s="232">
        <f t="shared" si="3"/>
        <v>-3.3641269458509467E-14</v>
      </c>
      <c r="J124" s="279"/>
      <c r="K124" s="277">
        <v>-2.8348807745715019E-13</v>
      </c>
      <c r="L124" s="280">
        <v>-2.8348807745715019E-13</v>
      </c>
      <c r="M124" s="260"/>
      <c r="N124" s="50"/>
      <c r="O124" s="43"/>
      <c r="P124" s="43"/>
      <c r="Q124" s="43"/>
    </row>
    <row r="125" spans="1:17" s="22" customFormat="1" ht="17.649999999999999" customHeight="1">
      <c r="A125" s="282">
        <v>127</v>
      </c>
      <c r="B125" s="282" t="s">
        <v>242</v>
      </c>
      <c r="C125" s="268" t="s">
        <v>243</v>
      </c>
      <c r="D125" s="277">
        <v>1421.4660234551</v>
      </c>
      <c r="E125" s="277">
        <v>1421.4660234551</v>
      </c>
      <c r="F125" s="278">
        <f t="shared" si="4"/>
        <v>0</v>
      </c>
      <c r="G125" s="277">
        <v>1421.4660234551</v>
      </c>
      <c r="H125" s="232">
        <f t="shared" si="5"/>
        <v>-1.1339523098286008E-12</v>
      </c>
      <c r="I125" s="232">
        <f t="shared" si="3"/>
        <v>-7.9773437501682154E-14</v>
      </c>
      <c r="J125" s="279"/>
      <c r="K125" s="277">
        <v>-5.6697615491430039E-13</v>
      </c>
      <c r="L125" s="280">
        <v>-5.6697615491430039E-13</v>
      </c>
      <c r="M125" s="260"/>
      <c r="N125" s="50"/>
      <c r="O125" s="43"/>
      <c r="P125" s="43"/>
      <c r="Q125" s="43"/>
    </row>
    <row r="126" spans="1:17" s="22" customFormat="1" ht="17.649999999999999" customHeight="1">
      <c r="A126" s="282">
        <v>128</v>
      </c>
      <c r="B126" s="282" t="s">
        <v>220</v>
      </c>
      <c r="C126" s="268" t="s">
        <v>244</v>
      </c>
      <c r="D126" s="277">
        <v>1325.6149736451998</v>
      </c>
      <c r="E126" s="277">
        <v>1325.6149736451998</v>
      </c>
      <c r="F126" s="278">
        <f t="shared" si="4"/>
        <v>0</v>
      </c>
      <c r="G126" s="277">
        <v>1325.6149736451998</v>
      </c>
      <c r="H126" s="232">
        <f t="shared" si="5"/>
        <v>-5.6697615491430039E-13</v>
      </c>
      <c r="I126" s="232">
        <f t="shared" si="3"/>
        <v>-4.2770801943736286E-14</v>
      </c>
      <c r="J126" s="279"/>
      <c r="K126" s="277">
        <v>-2.8348807745715019E-13</v>
      </c>
      <c r="L126" s="280">
        <v>-2.8348807745715019E-13</v>
      </c>
      <c r="M126" s="260"/>
      <c r="N126" s="50"/>
      <c r="O126" s="43"/>
      <c r="P126" s="43"/>
      <c r="Q126" s="43"/>
    </row>
    <row r="127" spans="1:17" s="22" customFormat="1" ht="17.649999999999999" customHeight="1">
      <c r="A127" s="282">
        <v>130</v>
      </c>
      <c r="B127" s="282" t="s">
        <v>220</v>
      </c>
      <c r="C127" s="268" t="s">
        <v>245</v>
      </c>
      <c r="D127" s="277">
        <v>1830.1759266439999</v>
      </c>
      <c r="E127" s="277">
        <v>1830.1759266439999</v>
      </c>
      <c r="F127" s="278">
        <f t="shared" si="4"/>
        <v>0</v>
      </c>
      <c r="G127" s="277">
        <v>1830.1759266439999</v>
      </c>
      <c r="H127" s="232">
        <f t="shared" si="5"/>
        <v>52.556546029886853</v>
      </c>
      <c r="I127" s="232">
        <f t="shared" si="3"/>
        <v>2.8716663389983488</v>
      </c>
      <c r="J127" s="283"/>
      <c r="K127" s="277">
        <v>0</v>
      </c>
      <c r="L127" s="280">
        <v>52.556546029886853</v>
      </c>
      <c r="M127" s="260"/>
      <c r="N127" s="50"/>
      <c r="O127" s="43"/>
      <c r="P127" s="43"/>
      <c r="Q127" s="43"/>
    </row>
    <row r="128" spans="1:17" s="22" customFormat="1" ht="17.649999999999999" customHeight="1">
      <c r="A128" s="282">
        <v>132</v>
      </c>
      <c r="B128" s="282" t="s">
        <v>246</v>
      </c>
      <c r="C128" s="268" t="s">
        <v>247</v>
      </c>
      <c r="D128" s="277">
        <v>2177.7596816</v>
      </c>
      <c r="E128" s="277">
        <v>2177.7596816</v>
      </c>
      <c r="F128" s="278">
        <f t="shared" si="4"/>
        <v>0</v>
      </c>
      <c r="G128" s="277">
        <v>2177.7596816</v>
      </c>
      <c r="H128" s="232">
        <f t="shared" si="5"/>
        <v>217.77596799364795</v>
      </c>
      <c r="I128" s="232">
        <f t="shared" si="3"/>
        <v>9.9999999923613228</v>
      </c>
      <c r="J128" s="283"/>
      <c r="K128" s="277">
        <v>0</v>
      </c>
      <c r="L128" s="280">
        <v>217.77596799364795</v>
      </c>
      <c r="M128" s="260"/>
      <c r="N128" s="50"/>
      <c r="O128" s="43"/>
      <c r="P128" s="43"/>
      <c r="Q128" s="43"/>
    </row>
    <row r="129" spans="1:17" s="22" customFormat="1" ht="17.649999999999999" customHeight="1">
      <c r="A129" s="282">
        <v>136</v>
      </c>
      <c r="B129" s="282" t="s">
        <v>754</v>
      </c>
      <c r="C129" s="268" t="s">
        <v>248</v>
      </c>
      <c r="D129" s="277">
        <v>135.6853121744</v>
      </c>
      <c r="E129" s="277">
        <v>135.6853121744</v>
      </c>
      <c r="F129" s="278">
        <f t="shared" si="4"/>
        <v>0</v>
      </c>
      <c r="G129" s="277">
        <v>135.6853121744</v>
      </c>
      <c r="H129" s="232">
        <f t="shared" si="5"/>
        <v>-7.0872019364287549E-14</v>
      </c>
      <c r="I129" s="232">
        <f t="shared" si="3"/>
        <v>-5.2232639059114832E-14</v>
      </c>
      <c r="J129" s="283"/>
      <c r="K129" s="277">
        <v>-3.5436009682143774E-14</v>
      </c>
      <c r="L129" s="280">
        <v>-3.5436009682143774E-14</v>
      </c>
      <c r="M129" s="260"/>
      <c r="N129" s="50"/>
      <c r="O129" s="43"/>
      <c r="P129" s="43"/>
      <c r="Q129" s="43"/>
    </row>
    <row r="130" spans="1:17" s="22" customFormat="1" ht="17.649999999999999" customHeight="1">
      <c r="A130" s="282">
        <v>138</v>
      </c>
      <c r="B130" s="282" t="s">
        <v>132</v>
      </c>
      <c r="C130" s="268" t="s">
        <v>249</v>
      </c>
      <c r="D130" s="277">
        <v>178.69347255499997</v>
      </c>
      <c r="E130" s="277">
        <v>178.69347255499997</v>
      </c>
      <c r="F130" s="278">
        <f t="shared" si="4"/>
        <v>0</v>
      </c>
      <c r="G130" s="277">
        <v>178.69347255499997</v>
      </c>
      <c r="H130" s="232">
        <f t="shared" si="5"/>
        <v>-1.417440387285751E-13</v>
      </c>
      <c r="I130" s="232">
        <f t="shared" si="3"/>
        <v>-7.9322449053055242E-14</v>
      </c>
      <c r="J130" s="283"/>
      <c r="K130" s="277">
        <v>-7.0872019364287549E-14</v>
      </c>
      <c r="L130" s="280">
        <v>-7.0872019364287549E-14</v>
      </c>
      <c r="M130" s="260"/>
      <c r="N130" s="50"/>
      <c r="O130" s="43"/>
      <c r="P130" s="43"/>
      <c r="Q130" s="43"/>
    </row>
    <row r="131" spans="1:17" s="22" customFormat="1" ht="17.649999999999999" customHeight="1">
      <c r="A131" s="282">
        <v>139</v>
      </c>
      <c r="B131" s="282" t="s">
        <v>132</v>
      </c>
      <c r="C131" s="268" t="s">
        <v>250</v>
      </c>
      <c r="D131" s="277">
        <v>238.81045595229998</v>
      </c>
      <c r="E131" s="277">
        <v>238.81045595229998</v>
      </c>
      <c r="F131" s="278">
        <f t="shared" si="4"/>
        <v>0</v>
      </c>
      <c r="G131" s="277">
        <v>238.81045595229998</v>
      </c>
      <c r="H131" s="232">
        <f t="shared" si="5"/>
        <v>7.0872019364287549E-14</v>
      </c>
      <c r="I131" s="232">
        <f t="shared" si="3"/>
        <v>2.9677100645226157E-14</v>
      </c>
      <c r="J131" s="283"/>
      <c r="K131" s="277">
        <v>3.5436009682143774E-14</v>
      </c>
      <c r="L131" s="280">
        <v>3.5436009682143774E-14</v>
      </c>
      <c r="M131" s="260"/>
      <c r="N131" s="50"/>
      <c r="O131" s="43"/>
      <c r="P131" s="43"/>
      <c r="Q131" s="43"/>
    </row>
    <row r="132" spans="1:17" s="22" customFormat="1" ht="17.649999999999999" customHeight="1">
      <c r="A132" s="233">
        <v>140</v>
      </c>
      <c r="B132" s="233" t="s">
        <v>132</v>
      </c>
      <c r="C132" s="268" t="s">
        <v>251</v>
      </c>
      <c r="D132" s="277">
        <v>260.87092533430001</v>
      </c>
      <c r="E132" s="277">
        <v>260.87092533430001</v>
      </c>
      <c r="F132" s="278">
        <f t="shared" si="4"/>
        <v>0</v>
      </c>
      <c r="G132" s="277">
        <v>260.87092533430001</v>
      </c>
      <c r="H132" s="232">
        <f t="shared" si="5"/>
        <v>61.504347526198522</v>
      </c>
      <c r="I132" s="232">
        <f t="shared" si="3"/>
        <v>23.576543628762821</v>
      </c>
      <c r="J132" s="283"/>
      <c r="K132" s="277">
        <v>0</v>
      </c>
      <c r="L132" s="280">
        <v>61.504347526198522</v>
      </c>
      <c r="M132" s="260"/>
      <c r="N132" s="50"/>
      <c r="O132" s="43"/>
      <c r="P132" s="43"/>
      <c r="Q132" s="43"/>
    </row>
    <row r="133" spans="1:17" s="22" customFormat="1" ht="17.649999999999999" customHeight="1">
      <c r="A133" s="282">
        <v>141</v>
      </c>
      <c r="B133" s="282" t="s">
        <v>132</v>
      </c>
      <c r="C133" s="268" t="s">
        <v>252</v>
      </c>
      <c r="D133" s="277">
        <v>231.89523909729999</v>
      </c>
      <c r="E133" s="277">
        <v>231.89523909729999</v>
      </c>
      <c r="F133" s="278">
        <f t="shared" si="4"/>
        <v>0</v>
      </c>
      <c r="G133" s="277">
        <v>231.89523909729999</v>
      </c>
      <c r="H133" s="232">
        <f t="shared" si="5"/>
        <v>0</v>
      </c>
      <c r="I133" s="232">
        <f t="shared" si="3"/>
        <v>0</v>
      </c>
      <c r="J133" s="283"/>
      <c r="K133" s="277">
        <v>0</v>
      </c>
      <c r="L133" s="280">
        <v>0</v>
      </c>
      <c r="M133" s="260"/>
      <c r="N133" s="50"/>
      <c r="O133" s="43"/>
      <c r="P133" s="43"/>
      <c r="Q133" s="43"/>
    </row>
    <row r="134" spans="1:17" s="22" customFormat="1" ht="17.649999999999999" customHeight="1">
      <c r="A134" s="282">
        <v>142</v>
      </c>
      <c r="B134" s="282" t="s">
        <v>220</v>
      </c>
      <c r="C134" s="268" t="s">
        <v>253</v>
      </c>
      <c r="D134" s="277">
        <v>831.53636429189999</v>
      </c>
      <c r="E134" s="277">
        <v>831.53636429189999</v>
      </c>
      <c r="F134" s="278">
        <f t="shared" si="4"/>
        <v>0</v>
      </c>
      <c r="G134" s="277">
        <v>831.53636429189999</v>
      </c>
      <c r="H134" s="232">
        <f t="shared" si="5"/>
        <v>-5.6697615491430039E-13</v>
      </c>
      <c r="I134" s="232">
        <f t="shared" si="3"/>
        <v>-6.818416839738723E-14</v>
      </c>
      <c r="J134" s="283"/>
      <c r="K134" s="277">
        <v>-2.8348807745715019E-13</v>
      </c>
      <c r="L134" s="280">
        <v>-2.8348807745715019E-13</v>
      </c>
      <c r="M134" s="260"/>
      <c r="N134" s="50"/>
      <c r="O134" s="43"/>
      <c r="P134" s="43"/>
      <c r="Q134" s="43"/>
    </row>
    <row r="135" spans="1:17" s="22" customFormat="1" ht="17.649999999999999" customHeight="1">
      <c r="A135" s="282">
        <v>143</v>
      </c>
      <c r="B135" s="282" t="s">
        <v>220</v>
      </c>
      <c r="C135" s="268" t="s">
        <v>254</v>
      </c>
      <c r="D135" s="277">
        <v>1606.6387938727</v>
      </c>
      <c r="E135" s="277">
        <v>1606.6387938727</v>
      </c>
      <c r="F135" s="278">
        <f t="shared" si="4"/>
        <v>0</v>
      </c>
      <c r="G135" s="277">
        <v>1606.6387938727</v>
      </c>
      <c r="H135" s="232">
        <f t="shared" si="5"/>
        <v>-1.1339523098286008E-12</v>
      </c>
      <c r="I135" s="232">
        <f t="shared" si="3"/>
        <v>-7.0579169017528898E-14</v>
      </c>
      <c r="J135" s="283"/>
      <c r="K135" s="277">
        <v>-5.6697615491430039E-13</v>
      </c>
      <c r="L135" s="280">
        <v>-5.6697615491430039E-13</v>
      </c>
      <c r="M135" s="260"/>
      <c r="N135" s="50"/>
      <c r="O135" s="43"/>
      <c r="P135" s="43"/>
      <c r="Q135" s="43"/>
    </row>
    <row r="136" spans="1:17" s="22" customFormat="1" ht="17.649999999999999" customHeight="1">
      <c r="A136" s="282">
        <v>144</v>
      </c>
      <c r="B136" s="282" t="s">
        <v>220</v>
      </c>
      <c r="C136" s="268" t="s">
        <v>255</v>
      </c>
      <c r="D136" s="277">
        <v>1103.3204054994999</v>
      </c>
      <c r="E136" s="277">
        <v>1103.3204054994999</v>
      </c>
      <c r="F136" s="278">
        <f t="shared" si="4"/>
        <v>0</v>
      </c>
      <c r="G136" s="277">
        <v>1103.3204054994999</v>
      </c>
      <c r="H136" s="232">
        <f t="shared" si="5"/>
        <v>-2.8348807745715019E-13</v>
      </c>
      <c r="I136" s="232">
        <f t="shared" si="3"/>
        <v>-2.569408451471613E-14</v>
      </c>
      <c r="J136" s="283"/>
      <c r="K136" s="277">
        <v>-1.417440387285751E-13</v>
      </c>
      <c r="L136" s="280">
        <v>-1.417440387285751E-13</v>
      </c>
      <c r="M136" s="260"/>
      <c r="N136" s="50"/>
      <c r="O136" s="43"/>
      <c r="P136" s="43"/>
      <c r="Q136" s="43"/>
    </row>
    <row r="137" spans="1:17" s="22" customFormat="1" ht="17.649999999999999" customHeight="1">
      <c r="A137" s="282">
        <v>146</v>
      </c>
      <c r="B137" s="282" t="s">
        <v>147</v>
      </c>
      <c r="C137" s="268" t="s">
        <v>256</v>
      </c>
      <c r="D137" s="277">
        <v>24935.875</v>
      </c>
      <c r="E137" s="277">
        <v>24935.875</v>
      </c>
      <c r="F137" s="278">
        <f t="shared" si="4"/>
        <v>0</v>
      </c>
      <c r="G137" s="277">
        <v>24935.874953325598</v>
      </c>
      <c r="H137" s="232">
        <f t="shared" si="5"/>
        <v>16527.110929888546</v>
      </c>
      <c r="I137" s="232">
        <f t="shared" si="3"/>
        <v>66.278447938516479</v>
      </c>
      <c r="J137" s="283"/>
      <c r="K137" s="277">
        <v>0</v>
      </c>
      <c r="L137" s="280">
        <v>16527.110929888546</v>
      </c>
      <c r="M137" s="260"/>
      <c r="N137" s="50"/>
      <c r="O137" s="43"/>
      <c r="P137" s="43"/>
      <c r="Q137" s="43"/>
    </row>
    <row r="138" spans="1:17" s="22" customFormat="1" ht="17.649999999999999" customHeight="1">
      <c r="A138" s="282">
        <v>147</v>
      </c>
      <c r="B138" s="282" t="s">
        <v>184</v>
      </c>
      <c r="C138" s="268" t="s">
        <v>257</v>
      </c>
      <c r="D138" s="277">
        <v>3477.0584100000001</v>
      </c>
      <c r="E138" s="277">
        <v>3477.0584100000001</v>
      </c>
      <c r="F138" s="278">
        <f t="shared" si="4"/>
        <v>0</v>
      </c>
      <c r="G138" s="277">
        <v>3477.0584100000001</v>
      </c>
      <c r="H138" s="232">
        <f t="shared" si="5"/>
        <v>2.2679046196572016E-12</v>
      </c>
      <c r="I138" s="232">
        <f t="shared" si="3"/>
        <v>6.5224806495476774E-14</v>
      </c>
      <c r="J138" s="283"/>
      <c r="K138" s="277">
        <v>1.1339523098286008E-12</v>
      </c>
      <c r="L138" s="280">
        <v>1.1339523098286008E-12</v>
      </c>
      <c r="M138" s="260"/>
      <c r="N138" s="50"/>
      <c r="O138" s="43"/>
      <c r="P138" s="43"/>
      <c r="Q138" s="43"/>
    </row>
    <row r="139" spans="1:17" s="22" customFormat="1" ht="17.649999999999999" customHeight="1">
      <c r="A139" s="282">
        <v>148</v>
      </c>
      <c r="B139" s="282" t="s">
        <v>258</v>
      </c>
      <c r="C139" s="268" t="s">
        <v>259</v>
      </c>
      <c r="D139" s="277">
        <v>551.0477676854</v>
      </c>
      <c r="E139" s="277">
        <v>551.0477676854</v>
      </c>
      <c r="F139" s="278">
        <f t="shared" si="4"/>
        <v>0</v>
      </c>
      <c r="G139" s="277">
        <v>551.0477676854</v>
      </c>
      <c r="H139" s="232">
        <f t="shared" si="5"/>
        <v>1.417440387285751E-13</v>
      </c>
      <c r="I139" s="232">
        <f t="shared" si="3"/>
        <v>2.5722640947072764E-14</v>
      </c>
      <c r="J139" s="283"/>
      <c r="K139" s="277">
        <v>7.0872019364287549E-14</v>
      </c>
      <c r="L139" s="280">
        <v>7.0872019364287549E-14</v>
      </c>
      <c r="M139" s="260"/>
      <c r="N139" s="50"/>
      <c r="O139" s="43"/>
      <c r="P139" s="43"/>
      <c r="Q139" s="43"/>
    </row>
    <row r="140" spans="1:17" s="22" customFormat="1" ht="17.649999999999999" customHeight="1">
      <c r="A140" s="282">
        <v>149</v>
      </c>
      <c r="B140" s="282" t="s">
        <v>258</v>
      </c>
      <c r="C140" s="268" t="s">
        <v>260</v>
      </c>
      <c r="D140" s="277">
        <v>893.14854265159988</v>
      </c>
      <c r="E140" s="277">
        <v>893.14854265159988</v>
      </c>
      <c r="F140" s="278">
        <f t="shared" si="4"/>
        <v>0</v>
      </c>
      <c r="G140" s="277">
        <v>893.14854265159988</v>
      </c>
      <c r="H140" s="232">
        <f t="shared" si="5"/>
        <v>0</v>
      </c>
      <c r="I140" s="232">
        <f t="shared" si="3"/>
        <v>0</v>
      </c>
      <c r="J140" s="283"/>
      <c r="K140" s="277">
        <v>0</v>
      </c>
      <c r="L140" s="280">
        <v>0</v>
      </c>
      <c r="M140" s="260"/>
      <c r="N140" s="50"/>
      <c r="O140" s="43"/>
      <c r="P140" s="43"/>
      <c r="Q140" s="43"/>
    </row>
    <row r="141" spans="1:17" s="22" customFormat="1" ht="17.649999999999999" customHeight="1">
      <c r="A141" s="282">
        <v>150</v>
      </c>
      <c r="B141" s="282" t="s">
        <v>258</v>
      </c>
      <c r="C141" s="268" t="s">
        <v>261</v>
      </c>
      <c r="D141" s="277">
        <v>945.71476356059998</v>
      </c>
      <c r="E141" s="277">
        <v>945.71476356059998</v>
      </c>
      <c r="F141" s="278">
        <f t="shared" si="4"/>
        <v>0</v>
      </c>
      <c r="G141" s="277">
        <v>945.71476356059998</v>
      </c>
      <c r="H141" s="232">
        <f t="shared" si="5"/>
        <v>4.6596804195097654</v>
      </c>
      <c r="I141" s="232">
        <f t="shared" si="3"/>
        <v>0.49271520325707385</v>
      </c>
      <c r="J141" s="283"/>
      <c r="K141" s="277">
        <v>0</v>
      </c>
      <c r="L141" s="280">
        <v>4.6596804195097654</v>
      </c>
      <c r="M141" s="260"/>
      <c r="N141" s="50"/>
      <c r="O141" s="43"/>
      <c r="P141" s="43"/>
      <c r="Q141" s="43"/>
    </row>
    <row r="142" spans="1:17" s="22" customFormat="1" ht="17.649999999999999" customHeight="1">
      <c r="A142" s="282">
        <v>151</v>
      </c>
      <c r="B142" s="282" t="s">
        <v>132</v>
      </c>
      <c r="C142" s="268" t="s">
        <v>262</v>
      </c>
      <c r="D142" s="277">
        <v>309.31059805869995</v>
      </c>
      <c r="E142" s="277">
        <v>309.31059805869995</v>
      </c>
      <c r="F142" s="278">
        <f t="shared" si="4"/>
        <v>0</v>
      </c>
      <c r="G142" s="277">
        <v>309.31059805869995</v>
      </c>
      <c r="H142" s="232">
        <f t="shared" si="5"/>
        <v>39.563856198550262</v>
      </c>
      <c r="I142" s="232">
        <f t="shared" ref="I142:I205" si="6">+H142/E142*100</f>
        <v>12.79097982638214</v>
      </c>
      <c r="J142" s="283"/>
      <c r="K142" s="277">
        <v>0</v>
      </c>
      <c r="L142" s="280">
        <v>39.563856198550262</v>
      </c>
      <c r="M142" s="260"/>
      <c r="N142" s="50"/>
      <c r="O142" s="43"/>
      <c r="P142" s="43"/>
      <c r="Q142" s="43"/>
    </row>
    <row r="143" spans="1:17" s="22" customFormat="1" ht="17.649999999999999" customHeight="1">
      <c r="A143" s="282">
        <v>152</v>
      </c>
      <c r="B143" s="282" t="s">
        <v>132</v>
      </c>
      <c r="C143" s="268" t="s">
        <v>263</v>
      </c>
      <c r="D143" s="277">
        <v>1210.705554265</v>
      </c>
      <c r="E143" s="277">
        <v>1210.705554265</v>
      </c>
      <c r="F143" s="278">
        <f t="shared" si="4"/>
        <v>0</v>
      </c>
      <c r="G143" s="277">
        <v>1210.705554265</v>
      </c>
      <c r="H143" s="232">
        <f t="shared" si="5"/>
        <v>107.58823699857153</v>
      </c>
      <c r="I143" s="232">
        <f t="shared" si="6"/>
        <v>8.8864081460241273</v>
      </c>
      <c r="J143" s="283"/>
      <c r="K143" s="277">
        <v>0</v>
      </c>
      <c r="L143" s="280">
        <v>107.58823699857153</v>
      </c>
      <c r="M143" s="260"/>
      <c r="N143" s="50"/>
      <c r="O143" s="43"/>
      <c r="P143" s="43"/>
      <c r="Q143" s="43"/>
    </row>
    <row r="144" spans="1:17" s="22" customFormat="1" ht="17.649999999999999" customHeight="1">
      <c r="A144" s="282">
        <v>156</v>
      </c>
      <c r="B144" s="282" t="s">
        <v>197</v>
      </c>
      <c r="C144" s="268" t="s">
        <v>264</v>
      </c>
      <c r="D144" s="277">
        <v>337.11361991489997</v>
      </c>
      <c r="E144" s="277">
        <v>337.11361991489997</v>
      </c>
      <c r="F144" s="278">
        <f t="shared" ref="F144:F207" si="7">E144/D144*100-100</f>
        <v>0</v>
      </c>
      <c r="G144" s="277">
        <v>337.11361991489997</v>
      </c>
      <c r="H144" s="232">
        <f t="shared" ref="H144:H207" si="8">+K144+L144</f>
        <v>3.8708118703798648</v>
      </c>
      <c r="I144" s="232">
        <f t="shared" si="6"/>
        <v>1.1482217394114786</v>
      </c>
      <c r="J144" s="283"/>
      <c r="K144" s="277">
        <v>0</v>
      </c>
      <c r="L144" s="280">
        <v>3.8708118703798648</v>
      </c>
      <c r="M144" s="260"/>
      <c r="N144" s="50"/>
      <c r="O144" s="43"/>
      <c r="P144" s="43"/>
      <c r="Q144" s="43"/>
    </row>
    <row r="145" spans="1:17" s="22" customFormat="1" ht="17.649999999999999" customHeight="1">
      <c r="A145" s="282">
        <v>157</v>
      </c>
      <c r="B145" s="282" t="s">
        <v>197</v>
      </c>
      <c r="C145" s="268" t="s">
        <v>266</v>
      </c>
      <c r="D145" s="277">
        <v>3035.4805499222998</v>
      </c>
      <c r="E145" s="277">
        <v>3035.4805499222998</v>
      </c>
      <c r="F145" s="278">
        <f t="shared" si="7"/>
        <v>0</v>
      </c>
      <c r="G145" s="277">
        <v>3035.4805499222998</v>
      </c>
      <c r="H145" s="232">
        <f t="shared" si="8"/>
        <v>71.244471303598715</v>
      </c>
      <c r="I145" s="232">
        <f t="shared" si="6"/>
        <v>2.3470574142015961</v>
      </c>
      <c r="J145" s="283"/>
      <c r="K145" s="277">
        <v>0</v>
      </c>
      <c r="L145" s="280">
        <v>71.244471303598715</v>
      </c>
      <c r="M145" s="260"/>
      <c r="N145" s="50"/>
      <c r="O145" s="43"/>
      <c r="P145" s="43"/>
      <c r="Q145" s="43"/>
    </row>
    <row r="146" spans="1:17" s="22" customFormat="1" ht="17.649999999999999" customHeight="1">
      <c r="A146" s="282">
        <v>158</v>
      </c>
      <c r="B146" s="282" t="s">
        <v>197</v>
      </c>
      <c r="C146" s="268" t="s">
        <v>267</v>
      </c>
      <c r="D146" s="277">
        <v>263.02360950000002</v>
      </c>
      <c r="E146" s="277">
        <v>263.02360950000002</v>
      </c>
      <c r="F146" s="278">
        <f t="shared" si="7"/>
        <v>0</v>
      </c>
      <c r="G146" s="277">
        <v>263.02360950000002</v>
      </c>
      <c r="H146" s="232">
        <f t="shared" si="8"/>
        <v>1.417440387285751E-13</v>
      </c>
      <c r="I146" s="232">
        <f t="shared" si="6"/>
        <v>5.3890234035654159E-14</v>
      </c>
      <c r="J146" s="283"/>
      <c r="K146" s="277">
        <v>7.0872019364287549E-14</v>
      </c>
      <c r="L146" s="280">
        <v>7.0872019364287549E-14</v>
      </c>
      <c r="M146" s="260"/>
      <c r="N146" s="50"/>
      <c r="O146" s="43"/>
      <c r="P146" s="43"/>
      <c r="Q146" s="43"/>
    </row>
    <row r="147" spans="1:17" s="22" customFormat="1" ht="17.649999999999999" customHeight="1">
      <c r="A147" s="282">
        <v>159</v>
      </c>
      <c r="B147" s="282" t="s">
        <v>197</v>
      </c>
      <c r="C147" s="268" t="s">
        <v>268</v>
      </c>
      <c r="D147" s="277">
        <v>89.694362323699991</v>
      </c>
      <c r="E147" s="277">
        <v>89.694362323699991</v>
      </c>
      <c r="F147" s="278">
        <f t="shared" si="7"/>
        <v>0</v>
      </c>
      <c r="G147" s="277">
        <v>89.694362323699991</v>
      </c>
      <c r="H147" s="232">
        <f t="shared" si="8"/>
        <v>0</v>
      </c>
      <c r="I147" s="232">
        <f t="shared" si="6"/>
        <v>0</v>
      </c>
      <c r="J147" s="283"/>
      <c r="K147" s="277">
        <v>0</v>
      </c>
      <c r="L147" s="280">
        <v>0</v>
      </c>
      <c r="M147" s="260"/>
      <c r="N147" s="50"/>
      <c r="O147" s="43"/>
      <c r="P147" s="43"/>
      <c r="Q147" s="43"/>
    </row>
    <row r="148" spans="1:17" s="22" customFormat="1" ht="17.649999999999999" customHeight="1">
      <c r="A148" s="282">
        <v>160</v>
      </c>
      <c r="B148" s="282" t="s">
        <v>197</v>
      </c>
      <c r="C148" s="268" t="s">
        <v>269</v>
      </c>
      <c r="D148" s="277">
        <v>21.644339499999997</v>
      </c>
      <c r="E148" s="277">
        <v>21.644339499999997</v>
      </c>
      <c r="F148" s="278">
        <f t="shared" si="7"/>
        <v>0</v>
      </c>
      <c r="G148" s="277">
        <v>21.644339499999997</v>
      </c>
      <c r="H148" s="232">
        <f t="shared" si="8"/>
        <v>0</v>
      </c>
      <c r="I148" s="232">
        <f t="shared" si="6"/>
        <v>0</v>
      </c>
      <c r="J148" s="283"/>
      <c r="K148" s="277">
        <v>0</v>
      </c>
      <c r="L148" s="280">
        <v>0</v>
      </c>
      <c r="M148" s="260"/>
      <c r="N148" s="50"/>
      <c r="O148" s="43"/>
      <c r="P148" s="43"/>
      <c r="Q148" s="43"/>
    </row>
    <row r="149" spans="1:17" s="22" customFormat="1" ht="17.649999999999999" customHeight="1">
      <c r="A149" s="282">
        <v>161</v>
      </c>
      <c r="B149" s="282" t="s">
        <v>205</v>
      </c>
      <c r="C149" s="268" t="s">
        <v>270</v>
      </c>
      <c r="D149" s="277">
        <v>84.283257499999991</v>
      </c>
      <c r="E149" s="277">
        <v>84.283257499999991</v>
      </c>
      <c r="F149" s="278">
        <f t="shared" si="7"/>
        <v>0</v>
      </c>
      <c r="G149" s="277">
        <v>84.283257499999991</v>
      </c>
      <c r="H149" s="232">
        <f t="shared" si="8"/>
        <v>-3.5436009682143774E-14</v>
      </c>
      <c r="I149" s="232">
        <f t="shared" si="6"/>
        <v>-4.204394886154439E-14</v>
      </c>
      <c r="J149" s="283"/>
      <c r="K149" s="277">
        <v>-1.7718004841071887E-14</v>
      </c>
      <c r="L149" s="280">
        <v>-1.7718004841071887E-14</v>
      </c>
      <c r="M149" s="260"/>
      <c r="N149" s="50"/>
      <c r="O149" s="43"/>
      <c r="P149" s="43"/>
      <c r="Q149" s="43"/>
    </row>
    <row r="150" spans="1:17" s="22" customFormat="1" ht="17.649999999999999" customHeight="1">
      <c r="A150" s="282">
        <v>162</v>
      </c>
      <c r="B150" s="282" t="s">
        <v>197</v>
      </c>
      <c r="C150" s="268" t="s">
        <v>271</v>
      </c>
      <c r="D150" s="277">
        <v>37.802786499999996</v>
      </c>
      <c r="E150" s="277">
        <v>37.802786499999996</v>
      </c>
      <c r="F150" s="278">
        <f t="shared" si="7"/>
        <v>0</v>
      </c>
      <c r="G150" s="277">
        <v>37.802786499999996</v>
      </c>
      <c r="H150" s="232">
        <f t="shared" si="8"/>
        <v>0</v>
      </c>
      <c r="I150" s="232">
        <f t="shared" si="6"/>
        <v>0</v>
      </c>
      <c r="J150" s="283"/>
      <c r="K150" s="277">
        <v>0</v>
      </c>
      <c r="L150" s="280">
        <v>0</v>
      </c>
      <c r="M150" s="260"/>
      <c r="N150" s="50"/>
      <c r="O150" s="43"/>
      <c r="P150" s="43"/>
      <c r="Q150" s="43"/>
    </row>
    <row r="151" spans="1:17" s="22" customFormat="1" ht="17.649999999999999" customHeight="1">
      <c r="A151" s="282">
        <v>163</v>
      </c>
      <c r="B151" s="282" t="s">
        <v>132</v>
      </c>
      <c r="C151" s="268" t="s">
        <v>272</v>
      </c>
      <c r="D151" s="277">
        <v>312.05918979079996</v>
      </c>
      <c r="E151" s="277">
        <v>312.05918979079996</v>
      </c>
      <c r="F151" s="278">
        <f t="shared" si="7"/>
        <v>0</v>
      </c>
      <c r="G151" s="277">
        <v>312.05918979079996</v>
      </c>
      <c r="H151" s="232">
        <f t="shared" si="8"/>
        <v>0</v>
      </c>
      <c r="I151" s="232">
        <f t="shared" si="6"/>
        <v>0</v>
      </c>
      <c r="J151" s="283"/>
      <c r="K151" s="277">
        <v>0</v>
      </c>
      <c r="L151" s="280">
        <v>0</v>
      </c>
      <c r="M151" s="260"/>
      <c r="N151" s="50"/>
      <c r="O151" s="43"/>
      <c r="P151" s="43"/>
      <c r="Q151" s="43"/>
    </row>
    <row r="152" spans="1:17" s="22" customFormat="1" ht="17.649999999999999" customHeight="1">
      <c r="A152" s="282">
        <v>164</v>
      </c>
      <c r="B152" s="282" t="s">
        <v>132</v>
      </c>
      <c r="C152" s="268" t="s">
        <v>273</v>
      </c>
      <c r="D152" s="277">
        <v>778.80730214479991</v>
      </c>
      <c r="E152" s="277">
        <v>778.80730214479991</v>
      </c>
      <c r="F152" s="278">
        <f t="shared" si="7"/>
        <v>0</v>
      </c>
      <c r="G152" s="277">
        <v>778.80730214479991</v>
      </c>
      <c r="H152" s="232">
        <f t="shared" si="8"/>
        <v>37.172109822737376</v>
      </c>
      <c r="I152" s="232">
        <f t="shared" si="6"/>
        <v>4.7729534276793597</v>
      </c>
      <c r="J152" s="283"/>
      <c r="K152" s="277">
        <v>0</v>
      </c>
      <c r="L152" s="280">
        <v>37.172109822737376</v>
      </c>
      <c r="M152" s="260"/>
      <c r="N152" s="50"/>
      <c r="O152" s="43"/>
      <c r="P152" s="43"/>
      <c r="Q152" s="43"/>
    </row>
    <row r="153" spans="1:17" s="22" customFormat="1" ht="17.649999999999999" customHeight="1">
      <c r="A153" s="282">
        <v>165</v>
      </c>
      <c r="B153" s="282" t="s">
        <v>754</v>
      </c>
      <c r="C153" s="268" t="s">
        <v>274</v>
      </c>
      <c r="D153" s="277">
        <v>116.2878745502</v>
      </c>
      <c r="E153" s="277">
        <v>116.2878745502</v>
      </c>
      <c r="F153" s="278">
        <f t="shared" si="7"/>
        <v>0</v>
      </c>
      <c r="G153" s="277">
        <v>116.2878745502</v>
      </c>
      <c r="H153" s="232">
        <f t="shared" si="8"/>
        <v>-7.0872019364287549E-14</v>
      </c>
      <c r="I153" s="232">
        <f t="shared" si="6"/>
        <v>-6.094532180454722E-14</v>
      </c>
      <c r="J153" s="283"/>
      <c r="K153" s="277">
        <v>-3.5436009682143774E-14</v>
      </c>
      <c r="L153" s="280">
        <v>-3.5436009682143774E-14</v>
      </c>
      <c r="M153" s="260"/>
      <c r="N153" s="50"/>
      <c r="O153" s="43"/>
      <c r="P153" s="43"/>
      <c r="Q153" s="43"/>
    </row>
    <row r="154" spans="1:17" s="22" customFormat="1" ht="17.649999999999999" customHeight="1">
      <c r="A154" s="282">
        <v>166</v>
      </c>
      <c r="B154" s="282" t="s">
        <v>220</v>
      </c>
      <c r="C154" s="268" t="s">
        <v>275</v>
      </c>
      <c r="D154" s="277">
        <v>1210.1746595119</v>
      </c>
      <c r="E154" s="277">
        <v>1210.1746595119</v>
      </c>
      <c r="F154" s="278">
        <f t="shared" si="7"/>
        <v>0</v>
      </c>
      <c r="G154" s="277">
        <v>1210.1746595119</v>
      </c>
      <c r="H154" s="232">
        <f t="shared" si="8"/>
        <v>20.604507906701667</v>
      </c>
      <c r="I154" s="232">
        <f t="shared" si="6"/>
        <v>1.7026061275330362</v>
      </c>
      <c r="J154" s="283"/>
      <c r="K154" s="277">
        <v>0</v>
      </c>
      <c r="L154" s="280">
        <v>20.604507906701667</v>
      </c>
      <c r="M154" s="260"/>
      <c r="N154" s="50"/>
      <c r="O154" s="43"/>
      <c r="P154" s="43"/>
      <c r="Q154" s="43"/>
    </row>
    <row r="155" spans="1:17" s="22" customFormat="1" ht="17.649999999999999" customHeight="1">
      <c r="A155" s="282">
        <v>167</v>
      </c>
      <c r="B155" s="282" t="s">
        <v>118</v>
      </c>
      <c r="C155" s="268" t="s">
        <v>276</v>
      </c>
      <c r="D155" s="277">
        <v>2875.6050052564997</v>
      </c>
      <c r="E155" s="277">
        <v>2875.6050052564997</v>
      </c>
      <c r="F155" s="278">
        <f t="shared" si="7"/>
        <v>0</v>
      </c>
      <c r="G155" s="277">
        <v>2875.6050052564997</v>
      </c>
      <c r="H155" s="232">
        <f t="shared" si="8"/>
        <v>766.82800110186417</v>
      </c>
      <c r="I155" s="232">
        <f t="shared" si="6"/>
        <v>26.666666656238629</v>
      </c>
      <c r="J155" s="283"/>
      <c r="K155" s="277">
        <v>0</v>
      </c>
      <c r="L155" s="280">
        <v>766.82800110186417</v>
      </c>
      <c r="M155" s="260"/>
      <c r="N155" s="50"/>
      <c r="O155" s="43"/>
      <c r="P155" s="43"/>
      <c r="Q155" s="43"/>
    </row>
    <row r="156" spans="1:17" s="22" customFormat="1" ht="17.649999999999999" customHeight="1">
      <c r="A156" s="282">
        <v>168</v>
      </c>
      <c r="B156" s="282" t="s">
        <v>220</v>
      </c>
      <c r="C156" s="268" t="s">
        <v>277</v>
      </c>
      <c r="D156" s="277">
        <v>653.56425667759993</v>
      </c>
      <c r="E156" s="277">
        <v>653.56425667759993</v>
      </c>
      <c r="F156" s="278">
        <f t="shared" si="7"/>
        <v>0</v>
      </c>
      <c r="G156" s="277">
        <v>653.56425667759993</v>
      </c>
      <c r="H156" s="232">
        <f t="shared" si="8"/>
        <v>-5.6697615491430039E-13</v>
      </c>
      <c r="I156" s="232">
        <f t="shared" si="6"/>
        <v>-8.6751401889162212E-14</v>
      </c>
      <c r="J156" s="283"/>
      <c r="K156" s="277">
        <v>-2.8348807745715019E-13</v>
      </c>
      <c r="L156" s="280">
        <v>-2.8348807745715019E-13</v>
      </c>
      <c r="M156" s="260"/>
      <c r="N156" s="50"/>
      <c r="O156" s="43"/>
      <c r="P156" s="43"/>
      <c r="Q156" s="43"/>
    </row>
    <row r="157" spans="1:17" s="22" customFormat="1" ht="17.649999999999999" customHeight="1">
      <c r="A157" s="282">
        <v>170</v>
      </c>
      <c r="B157" s="282" t="s">
        <v>128</v>
      </c>
      <c r="C157" s="268" t="s">
        <v>278</v>
      </c>
      <c r="D157" s="277">
        <v>1593.3086735586999</v>
      </c>
      <c r="E157" s="277">
        <v>1593.3086735586999</v>
      </c>
      <c r="F157" s="278">
        <f t="shared" si="7"/>
        <v>0</v>
      </c>
      <c r="G157" s="277">
        <v>1593.3086735586999</v>
      </c>
      <c r="H157" s="232">
        <f t="shared" si="8"/>
        <v>354.02702056885295</v>
      </c>
      <c r="I157" s="232">
        <f t="shared" si="6"/>
        <v>22.219612962887073</v>
      </c>
      <c r="J157" s="283"/>
      <c r="K157" s="277">
        <v>0</v>
      </c>
      <c r="L157" s="280">
        <v>354.02702056885295</v>
      </c>
      <c r="M157" s="260"/>
      <c r="N157" s="50"/>
      <c r="O157" s="43"/>
      <c r="P157" s="43"/>
      <c r="Q157" s="43"/>
    </row>
    <row r="158" spans="1:17" s="22" customFormat="1" ht="17.649999999999999" customHeight="1">
      <c r="A158" s="282">
        <v>171</v>
      </c>
      <c r="B158" s="282" t="s">
        <v>118</v>
      </c>
      <c r="C158" s="268" t="s">
        <v>279</v>
      </c>
      <c r="D158" s="277">
        <v>11390.7298031596</v>
      </c>
      <c r="E158" s="277">
        <v>11390.7298031596</v>
      </c>
      <c r="F158" s="278">
        <f t="shared" si="7"/>
        <v>0</v>
      </c>
      <c r="G158" s="277">
        <v>9369.4741326213152</v>
      </c>
      <c r="H158" s="232">
        <f t="shared" si="8"/>
        <v>6931.1444507522401</v>
      </c>
      <c r="I158" s="232">
        <f t="shared" si="6"/>
        <v>60.848993616103996</v>
      </c>
      <c r="J158" s="283"/>
      <c r="K158" s="277">
        <v>0</v>
      </c>
      <c r="L158" s="280">
        <v>6931.1444507522401</v>
      </c>
      <c r="M158" s="260"/>
      <c r="N158" s="50"/>
      <c r="O158" s="43"/>
      <c r="P158" s="43"/>
      <c r="Q158" s="43"/>
    </row>
    <row r="159" spans="1:17" s="22" customFormat="1" ht="17.649999999999999" customHeight="1">
      <c r="A159" s="282">
        <v>176</v>
      </c>
      <c r="B159" s="282" t="s">
        <v>128</v>
      </c>
      <c r="C159" s="268" t="s">
        <v>280</v>
      </c>
      <c r="D159" s="277">
        <v>717.87573353170001</v>
      </c>
      <c r="E159" s="277">
        <v>717.87573353170001</v>
      </c>
      <c r="F159" s="278">
        <f t="shared" si="7"/>
        <v>0</v>
      </c>
      <c r="G159" s="277">
        <v>717.87573353170001</v>
      </c>
      <c r="H159" s="232">
        <f t="shared" si="8"/>
        <v>112.52817475322138</v>
      </c>
      <c r="I159" s="232">
        <f t="shared" si="6"/>
        <v>15.675160685488244</v>
      </c>
      <c r="J159" s="283"/>
      <c r="K159" s="277">
        <v>0</v>
      </c>
      <c r="L159" s="280">
        <v>112.52817475322138</v>
      </c>
      <c r="M159" s="260"/>
      <c r="N159" s="50"/>
      <c r="O159" s="43"/>
      <c r="P159" s="43"/>
      <c r="Q159" s="43"/>
    </row>
    <row r="160" spans="1:17" s="22" customFormat="1" ht="17.649999999999999" customHeight="1">
      <c r="A160" s="282">
        <v>177</v>
      </c>
      <c r="B160" s="282" t="s">
        <v>128</v>
      </c>
      <c r="C160" s="268" t="s">
        <v>281</v>
      </c>
      <c r="D160" s="277">
        <v>24.642808648299997</v>
      </c>
      <c r="E160" s="277">
        <v>24.642808648299997</v>
      </c>
      <c r="F160" s="278">
        <f t="shared" si="7"/>
        <v>0</v>
      </c>
      <c r="G160" s="277">
        <v>24.642808648299997</v>
      </c>
      <c r="H160" s="232">
        <f t="shared" si="8"/>
        <v>1.1800208682905371</v>
      </c>
      <c r="I160" s="232">
        <f t="shared" si="6"/>
        <v>4.7884999032849356</v>
      </c>
      <c r="J160" s="283"/>
      <c r="K160" s="277">
        <v>0</v>
      </c>
      <c r="L160" s="280">
        <v>1.1800208682905371</v>
      </c>
      <c r="M160" s="260"/>
      <c r="N160" s="50"/>
      <c r="O160" s="43"/>
      <c r="P160" s="43"/>
      <c r="Q160" s="43"/>
    </row>
    <row r="161" spans="1:17" s="22" customFormat="1" ht="17.649999999999999" customHeight="1">
      <c r="A161" s="282">
        <v>181</v>
      </c>
      <c r="B161" s="282" t="s">
        <v>197</v>
      </c>
      <c r="C161" s="268" t="s">
        <v>282</v>
      </c>
      <c r="D161" s="277">
        <v>12858.0843199422</v>
      </c>
      <c r="E161" s="277">
        <v>12858.0843199422</v>
      </c>
      <c r="F161" s="278">
        <f t="shared" si="7"/>
        <v>0</v>
      </c>
      <c r="G161" s="277">
        <v>12858.0843199422</v>
      </c>
      <c r="H161" s="232">
        <f t="shared" si="8"/>
        <v>4757.9610660686731</v>
      </c>
      <c r="I161" s="232">
        <f t="shared" si="6"/>
        <v>37.003654258895551</v>
      </c>
      <c r="J161" s="283"/>
      <c r="K161" s="277">
        <v>0</v>
      </c>
      <c r="L161" s="280">
        <v>4757.9610660686731</v>
      </c>
      <c r="M161" s="260"/>
      <c r="N161" s="50"/>
      <c r="O161" s="43"/>
      <c r="P161" s="43"/>
      <c r="Q161" s="43"/>
    </row>
    <row r="162" spans="1:17" s="22" customFormat="1" ht="17.649999999999999" customHeight="1">
      <c r="A162" s="282">
        <v>182</v>
      </c>
      <c r="B162" s="282" t="s">
        <v>197</v>
      </c>
      <c r="C162" s="268" t="s">
        <v>283</v>
      </c>
      <c r="D162" s="277">
        <v>637.36096499999996</v>
      </c>
      <c r="E162" s="277">
        <v>637.36096499999996</v>
      </c>
      <c r="F162" s="278">
        <f t="shared" si="7"/>
        <v>0</v>
      </c>
      <c r="G162" s="277">
        <v>637.36096499999996</v>
      </c>
      <c r="H162" s="232">
        <f t="shared" si="8"/>
        <v>-4.2523211618572527E-13</v>
      </c>
      <c r="I162" s="232">
        <f t="shared" si="6"/>
        <v>-6.6717627770901417E-14</v>
      </c>
      <c r="J162" s="283"/>
      <c r="K162" s="277">
        <v>-2.1261605809286263E-13</v>
      </c>
      <c r="L162" s="280">
        <v>-2.1261605809286263E-13</v>
      </c>
      <c r="M162" s="260"/>
      <c r="N162" s="50"/>
      <c r="O162" s="43"/>
      <c r="P162" s="43"/>
      <c r="Q162" s="43"/>
    </row>
    <row r="163" spans="1:17" s="22" customFormat="1" ht="17.649999999999999" customHeight="1">
      <c r="A163" s="282">
        <v>183</v>
      </c>
      <c r="B163" s="282" t="s">
        <v>197</v>
      </c>
      <c r="C163" s="268" t="s">
        <v>284</v>
      </c>
      <c r="D163" s="277">
        <v>114.80476849999999</v>
      </c>
      <c r="E163" s="277">
        <v>114.80476849999999</v>
      </c>
      <c r="F163" s="278">
        <f t="shared" si="7"/>
        <v>0</v>
      </c>
      <c r="G163" s="277">
        <v>114.80476849999999</v>
      </c>
      <c r="H163" s="232">
        <f t="shared" si="8"/>
        <v>0</v>
      </c>
      <c r="I163" s="232">
        <f t="shared" si="6"/>
        <v>0</v>
      </c>
      <c r="J163" s="283"/>
      <c r="K163" s="277">
        <v>0</v>
      </c>
      <c r="L163" s="280">
        <v>0</v>
      </c>
      <c r="M163" s="260"/>
      <c r="N163" s="50"/>
      <c r="O163" s="43"/>
      <c r="P163" s="43"/>
      <c r="Q163" s="43"/>
    </row>
    <row r="164" spans="1:17" s="22" customFormat="1" ht="17.649999999999999" customHeight="1">
      <c r="A164" s="282">
        <v>185</v>
      </c>
      <c r="B164" s="282" t="s">
        <v>132</v>
      </c>
      <c r="C164" s="268" t="s">
        <v>285</v>
      </c>
      <c r="D164" s="277">
        <v>462.8215299382</v>
      </c>
      <c r="E164" s="277">
        <v>462.8215299382</v>
      </c>
      <c r="F164" s="278">
        <f t="shared" si="7"/>
        <v>0</v>
      </c>
      <c r="G164" s="277">
        <v>462.8215299382</v>
      </c>
      <c r="H164" s="232">
        <f t="shared" si="8"/>
        <v>53.817587015384959</v>
      </c>
      <c r="I164" s="232">
        <f t="shared" si="6"/>
        <v>11.628151141233891</v>
      </c>
      <c r="J164" s="283"/>
      <c r="K164" s="277">
        <v>0</v>
      </c>
      <c r="L164" s="280">
        <v>53.817587015384959</v>
      </c>
      <c r="M164" s="260"/>
      <c r="N164" s="50"/>
      <c r="O164" s="43"/>
      <c r="P164" s="43"/>
      <c r="Q164" s="43"/>
    </row>
    <row r="165" spans="1:17" s="22" customFormat="1" ht="17.649999999999999" customHeight="1">
      <c r="A165" s="282">
        <v>188</v>
      </c>
      <c r="B165" s="282" t="s">
        <v>132</v>
      </c>
      <c r="C165" s="268" t="s">
        <v>286</v>
      </c>
      <c r="D165" s="277">
        <v>5612.3299140335994</v>
      </c>
      <c r="E165" s="277">
        <v>5612.3299140335994</v>
      </c>
      <c r="F165" s="278">
        <f t="shared" si="7"/>
        <v>0</v>
      </c>
      <c r="G165" s="277">
        <v>4345.7059792602995</v>
      </c>
      <c r="H165" s="232">
        <f t="shared" si="8"/>
        <v>1135.9601492602997</v>
      </c>
      <c r="I165" s="232">
        <f t="shared" si="6"/>
        <v>20.240437869125223</v>
      </c>
      <c r="J165" s="283"/>
      <c r="K165" s="277">
        <v>839.91315373120551</v>
      </c>
      <c r="L165" s="280">
        <v>296.04699552909415</v>
      </c>
      <c r="M165" s="260"/>
      <c r="N165" s="50"/>
      <c r="O165" s="43"/>
      <c r="P165" s="43"/>
      <c r="Q165" s="43"/>
    </row>
    <row r="166" spans="1:17" s="22" customFormat="1" ht="17.649999999999999" customHeight="1">
      <c r="A166" s="282">
        <v>189</v>
      </c>
      <c r="B166" s="282" t="s">
        <v>132</v>
      </c>
      <c r="C166" s="268" t="s">
        <v>287</v>
      </c>
      <c r="D166" s="277">
        <v>320.0767518591</v>
      </c>
      <c r="E166" s="277">
        <v>320.0767518591</v>
      </c>
      <c r="F166" s="278">
        <f t="shared" si="7"/>
        <v>0</v>
      </c>
      <c r="G166" s="277">
        <v>320.0767518591</v>
      </c>
      <c r="H166" s="232">
        <f t="shared" si="8"/>
        <v>61.990704971476319</v>
      </c>
      <c r="I166" s="232">
        <f t="shared" si="6"/>
        <v>19.367450029224571</v>
      </c>
      <c r="J166" s="283"/>
      <c r="K166" s="277">
        <v>0</v>
      </c>
      <c r="L166" s="280">
        <v>61.990704971476319</v>
      </c>
      <c r="M166" s="260"/>
      <c r="N166" s="50"/>
      <c r="O166" s="43"/>
      <c r="P166" s="43"/>
      <c r="Q166" s="43"/>
    </row>
    <row r="167" spans="1:17" s="22" customFormat="1" ht="17.649999999999999" customHeight="1">
      <c r="A167" s="282">
        <v>190</v>
      </c>
      <c r="B167" s="282" t="s">
        <v>238</v>
      </c>
      <c r="C167" s="268" t="s">
        <v>288</v>
      </c>
      <c r="D167" s="277">
        <v>983.10672653280005</v>
      </c>
      <c r="E167" s="277">
        <v>983.10672653280005</v>
      </c>
      <c r="F167" s="278">
        <f t="shared" si="7"/>
        <v>0</v>
      </c>
      <c r="G167" s="277">
        <v>983.10672653280005</v>
      </c>
      <c r="H167" s="232">
        <f t="shared" si="8"/>
        <v>192.50635465814912</v>
      </c>
      <c r="I167" s="232">
        <f t="shared" si="6"/>
        <v>19.581429916269258</v>
      </c>
      <c r="J167" s="283"/>
      <c r="K167" s="277">
        <v>0</v>
      </c>
      <c r="L167" s="280">
        <v>192.50635465814912</v>
      </c>
      <c r="M167" s="260"/>
      <c r="N167" s="50"/>
      <c r="O167" s="43"/>
      <c r="P167" s="43"/>
      <c r="Q167" s="43"/>
    </row>
    <row r="168" spans="1:17" s="22" customFormat="1" ht="17.649999999999999" customHeight="1">
      <c r="A168" s="282">
        <v>191</v>
      </c>
      <c r="B168" s="282" t="s">
        <v>132</v>
      </c>
      <c r="C168" s="268" t="s">
        <v>289</v>
      </c>
      <c r="D168" s="277">
        <v>109.19914390259999</v>
      </c>
      <c r="E168" s="277">
        <v>109.19914390259999</v>
      </c>
      <c r="F168" s="278">
        <f t="shared" si="7"/>
        <v>0</v>
      </c>
      <c r="G168" s="277">
        <v>109.19914390259999</v>
      </c>
      <c r="H168" s="232">
        <f t="shared" si="8"/>
        <v>15.847243274184203</v>
      </c>
      <c r="I168" s="232">
        <f t="shared" si="6"/>
        <v>14.512241312366999</v>
      </c>
      <c r="J168" s="283"/>
      <c r="K168" s="277">
        <v>0</v>
      </c>
      <c r="L168" s="280">
        <v>15.847243274184203</v>
      </c>
      <c r="M168" s="260"/>
      <c r="N168" s="50"/>
      <c r="O168" s="43"/>
      <c r="P168" s="43"/>
      <c r="Q168" s="43"/>
    </row>
    <row r="169" spans="1:17" s="22" customFormat="1" ht="17.649999999999999" customHeight="1">
      <c r="A169" s="282">
        <v>192</v>
      </c>
      <c r="B169" s="282" t="s">
        <v>238</v>
      </c>
      <c r="C169" s="268" t="s">
        <v>290</v>
      </c>
      <c r="D169" s="277">
        <v>771.16242168989993</v>
      </c>
      <c r="E169" s="277">
        <v>771.16242168989993</v>
      </c>
      <c r="F169" s="278">
        <f t="shared" si="7"/>
        <v>0</v>
      </c>
      <c r="G169" s="277">
        <v>771.16242168989993</v>
      </c>
      <c r="H169" s="232">
        <f t="shared" si="8"/>
        <v>86.021465156317063</v>
      </c>
      <c r="I169" s="232">
        <f t="shared" si="6"/>
        <v>11.154779166730201</v>
      </c>
      <c r="J169" s="283"/>
      <c r="K169" s="277">
        <v>0</v>
      </c>
      <c r="L169" s="280">
        <v>86.021465156317063</v>
      </c>
      <c r="M169" s="260"/>
      <c r="N169" s="50"/>
      <c r="O169" s="43"/>
      <c r="P169" s="43"/>
      <c r="Q169" s="43"/>
    </row>
    <row r="170" spans="1:17" s="22" customFormat="1" ht="17.649999999999999" customHeight="1">
      <c r="A170" s="282">
        <v>193</v>
      </c>
      <c r="B170" s="282" t="s">
        <v>238</v>
      </c>
      <c r="C170" s="268" t="s">
        <v>291</v>
      </c>
      <c r="D170" s="277">
        <v>75.936960804399988</v>
      </c>
      <c r="E170" s="277">
        <v>75.936960804399988</v>
      </c>
      <c r="F170" s="278">
        <f t="shared" si="7"/>
        <v>0</v>
      </c>
      <c r="G170" s="277">
        <v>75.936960804399988</v>
      </c>
      <c r="H170" s="232">
        <f t="shared" si="8"/>
        <v>8.8590024205359436E-15</v>
      </c>
      <c r="I170" s="232">
        <f t="shared" si="6"/>
        <v>1.1666258863526482E-14</v>
      </c>
      <c r="J170" s="283"/>
      <c r="K170" s="277">
        <v>0</v>
      </c>
      <c r="L170" s="280">
        <v>8.8590024205359436E-15</v>
      </c>
      <c r="M170" s="260"/>
      <c r="N170" s="50"/>
      <c r="O170" s="43"/>
      <c r="P170" s="43"/>
      <c r="Q170" s="43"/>
    </row>
    <row r="171" spans="1:17" s="22" customFormat="1" ht="17.649999999999999" customHeight="1">
      <c r="A171" s="282">
        <v>194</v>
      </c>
      <c r="B171" s="282" t="s">
        <v>238</v>
      </c>
      <c r="C171" s="268" t="s">
        <v>292</v>
      </c>
      <c r="D171" s="277">
        <v>782.26602769949989</v>
      </c>
      <c r="E171" s="277">
        <v>782.26602769949989</v>
      </c>
      <c r="F171" s="278">
        <f t="shared" si="7"/>
        <v>0</v>
      </c>
      <c r="G171" s="277">
        <v>782.26602769949989</v>
      </c>
      <c r="H171" s="232">
        <f t="shared" si="8"/>
        <v>50.031851053348227</v>
      </c>
      <c r="I171" s="232">
        <f t="shared" si="6"/>
        <v>6.3957591512036744</v>
      </c>
      <c r="J171" s="283"/>
      <c r="K171" s="277">
        <v>0</v>
      </c>
      <c r="L171" s="280">
        <v>50.031851053348227</v>
      </c>
      <c r="M171" s="260"/>
      <c r="N171" s="50"/>
      <c r="O171" s="43"/>
      <c r="P171" s="43"/>
      <c r="Q171" s="43"/>
    </row>
    <row r="172" spans="1:17" s="22" customFormat="1" ht="17.649999999999999" customHeight="1">
      <c r="A172" s="282">
        <v>195</v>
      </c>
      <c r="B172" s="282" t="s">
        <v>132</v>
      </c>
      <c r="C172" s="268" t="s">
        <v>293</v>
      </c>
      <c r="D172" s="277">
        <v>1930.0669073831</v>
      </c>
      <c r="E172" s="277">
        <v>1930.0669073831</v>
      </c>
      <c r="F172" s="278">
        <f t="shared" si="7"/>
        <v>0</v>
      </c>
      <c r="G172" s="277">
        <v>1930.0669073831</v>
      </c>
      <c r="H172" s="232">
        <f t="shared" si="8"/>
        <v>187.60968746580266</v>
      </c>
      <c r="I172" s="232">
        <f t="shared" si="6"/>
        <v>9.7203722186074408</v>
      </c>
      <c r="J172" s="283"/>
      <c r="K172" s="277">
        <v>0</v>
      </c>
      <c r="L172" s="280">
        <v>187.60968746580266</v>
      </c>
      <c r="M172" s="260"/>
      <c r="N172" s="50"/>
      <c r="O172" s="43"/>
      <c r="P172" s="43"/>
      <c r="Q172" s="43"/>
    </row>
    <row r="173" spans="1:17" s="22" customFormat="1" ht="17.649999999999999" customHeight="1">
      <c r="A173" s="282">
        <v>197</v>
      </c>
      <c r="B173" s="282" t="s">
        <v>238</v>
      </c>
      <c r="C173" s="268" t="s">
        <v>294</v>
      </c>
      <c r="D173" s="277">
        <v>317.49341515779997</v>
      </c>
      <c r="E173" s="277">
        <v>317.49341515779997</v>
      </c>
      <c r="F173" s="278">
        <f t="shared" si="7"/>
        <v>0</v>
      </c>
      <c r="G173" s="277">
        <v>317.49341515779997</v>
      </c>
      <c r="H173" s="232">
        <f t="shared" si="8"/>
        <v>33.990018398143896</v>
      </c>
      <c r="I173" s="232">
        <f t="shared" si="6"/>
        <v>10.705739639119836</v>
      </c>
      <c r="J173" s="283"/>
      <c r="K173" s="277">
        <v>0</v>
      </c>
      <c r="L173" s="280">
        <v>33.990018398143896</v>
      </c>
      <c r="M173" s="260"/>
      <c r="N173" s="50"/>
      <c r="O173" s="43"/>
      <c r="P173" s="43"/>
      <c r="Q173" s="43"/>
    </row>
    <row r="174" spans="1:17" s="22" customFormat="1" ht="17.649999999999999" customHeight="1">
      <c r="A174" s="282">
        <v>198</v>
      </c>
      <c r="B174" s="282" t="s">
        <v>132</v>
      </c>
      <c r="C174" s="268" t="s">
        <v>295</v>
      </c>
      <c r="D174" s="277">
        <v>400.52768455080002</v>
      </c>
      <c r="E174" s="277">
        <v>400.52768455080002</v>
      </c>
      <c r="F174" s="278">
        <f t="shared" si="7"/>
        <v>0</v>
      </c>
      <c r="G174" s="277">
        <v>400.52768455080002</v>
      </c>
      <c r="H174" s="232">
        <f t="shared" si="8"/>
        <v>85.342025208320237</v>
      </c>
      <c r="I174" s="232">
        <f t="shared" si="6"/>
        <v>21.307397341093427</v>
      </c>
      <c r="J174" s="283"/>
      <c r="K174" s="277">
        <v>0</v>
      </c>
      <c r="L174" s="280">
        <v>85.342025208320237</v>
      </c>
      <c r="M174" s="260"/>
      <c r="N174" s="50"/>
      <c r="O174" s="43"/>
      <c r="P174" s="43"/>
      <c r="Q174" s="43"/>
    </row>
    <row r="175" spans="1:17" s="22" customFormat="1" ht="17.649999999999999" customHeight="1">
      <c r="A175" s="282">
        <v>199</v>
      </c>
      <c r="B175" s="282" t="s">
        <v>132</v>
      </c>
      <c r="C175" s="268" t="s">
        <v>296</v>
      </c>
      <c r="D175" s="277">
        <v>309.16696741869998</v>
      </c>
      <c r="E175" s="277">
        <v>309.16696741869998</v>
      </c>
      <c r="F175" s="278">
        <f t="shared" si="7"/>
        <v>0</v>
      </c>
      <c r="G175" s="277">
        <v>309.16698736739994</v>
      </c>
      <c r="H175" s="232">
        <f t="shared" si="8"/>
        <v>38.336663263051271</v>
      </c>
      <c r="I175" s="232">
        <f t="shared" si="6"/>
        <v>12.399986836605519</v>
      </c>
      <c r="J175" s="283"/>
      <c r="K175" s="277">
        <v>0</v>
      </c>
      <c r="L175" s="280">
        <v>38.336663263051271</v>
      </c>
      <c r="M175" s="260"/>
      <c r="N175" s="50"/>
      <c r="O175" s="43"/>
      <c r="P175" s="43"/>
      <c r="Q175" s="43"/>
    </row>
    <row r="176" spans="1:17" s="22" customFormat="1" ht="17.649999999999999" customHeight="1">
      <c r="A176" s="282">
        <v>200</v>
      </c>
      <c r="B176" s="282" t="s">
        <v>220</v>
      </c>
      <c r="C176" s="268" t="s">
        <v>297</v>
      </c>
      <c r="D176" s="277">
        <v>1392.2795991512999</v>
      </c>
      <c r="E176" s="277">
        <v>1392.2795991512999</v>
      </c>
      <c r="F176" s="278">
        <f t="shared" si="7"/>
        <v>0</v>
      </c>
      <c r="G176" s="277">
        <v>1392.2795991512999</v>
      </c>
      <c r="H176" s="232">
        <f t="shared" si="8"/>
        <v>290.5985903387562</v>
      </c>
      <c r="I176" s="232">
        <f t="shared" si="6"/>
        <v>20.872143103719836</v>
      </c>
      <c r="J176" s="283"/>
      <c r="K176" s="277">
        <v>0</v>
      </c>
      <c r="L176" s="280">
        <v>290.5985903387562</v>
      </c>
      <c r="M176" s="260"/>
      <c r="N176" s="50"/>
      <c r="O176" s="43"/>
      <c r="P176" s="43"/>
      <c r="Q176" s="43"/>
    </row>
    <row r="177" spans="1:17" s="22" customFormat="1" ht="17.649999999999999" customHeight="1">
      <c r="A177" s="282">
        <v>201</v>
      </c>
      <c r="B177" s="282" t="s">
        <v>220</v>
      </c>
      <c r="C177" s="268" t="s">
        <v>298</v>
      </c>
      <c r="D177" s="277">
        <v>1764.1415603656999</v>
      </c>
      <c r="E177" s="277">
        <v>1764.1415603656999</v>
      </c>
      <c r="F177" s="278">
        <f t="shared" si="7"/>
        <v>0</v>
      </c>
      <c r="G177" s="277">
        <v>1764.1415603656999</v>
      </c>
      <c r="H177" s="232">
        <f t="shared" si="8"/>
        <v>511.39727795455099</v>
      </c>
      <c r="I177" s="232">
        <f t="shared" si="6"/>
        <v>28.988449081633803</v>
      </c>
      <c r="J177" s="283"/>
      <c r="K177" s="277">
        <v>0</v>
      </c>
      <c r="L177" s="280">
        <v>511.39727795455099</v>
      </c>
      <c r="M177" s="260"/>
      <c r="N177" s="50"/>
      <c r="O177" s="43"/>
      <c r="P177" s="43"/>
      <c r="Q177" s="43"/>
    </row>
    <row r="178" spans="1:17" s="22" customFormat="1" ht="17.649999999999999" customHeight="1">
      <c r="A178" s="282">
        <v>202</v>
      </c>
      <c r="B178" s="282" t="s">
        <v>220</v>
      </c>
      <c r="C178" s="268" t="s">
        <v>299</v>
      </c>
      <c r="D178" s="277">
        <v>2614.6194746407</v>
      </c>
      <c r="E178" s="277">
        <v>2614.6194746407</v>
      </c>
      <c r="F178" s="278">
        <f t="shared" si="7"/>
        <v>0</v>
      </c>
      <c r="G178" s="277">
        <v>2614.6194746407</v>
      </c>
      <c r="H178" s="232">
        <f t="shared" si="8"/>
        <v>617.1508821874595</v>
      </c>
      <c r="I178" s="232">
        <f t="shared" si="6"/>
        <v>23.603850892002864</v>
      </c>
      <c r="J178" s="283"/>
      <c r="K178" s="277">
        <v>0</v>
      </c>
      <c r="L178" s="280">
        <v>617.1508821874595</v>
      </c>
      <c r="M178" s="260"/>
      <c r="N178" s="50"/>
      <c r="O178" s="43"/>
      <c r="P178" s="43"/>
      <c r="Q178" s="43"/>
    </row>
    <row r="179" spans="1:17" s="22" customFormat="1" ht="17.649999999999999" customHeight="1">
      <c r="A179" s="282">
        <v>203</v>
      </c>
      <c r="B179" s="282" t="s">
        <v>220</v>
      </c>
      <c r="C179" s="268" t="s">
        <v>300</v>
      </c>
      <c r="D179" s="277">
        <v>735.50693320659991</v>
      </c>
      <c r="E179" s="277">
        <v>735.50693320659991</v>
      </c>
      <c r="F179" s="278">
        <f t="shared" si="7"/>
        <v>0</v>
      </c>
      <c r="G179" s="277">
        <v>735.50693320659991</v>
      </c>
      <c r="H179" s="232">
        <f t="shared" si="8"/>
        <v>72.313804636319503</v>
      </c>
      <c r="I179" s="232">
        <f t="shared" si="6"/>
        <v>9.8318318117073336</v>
      </c>
      <c r="J179" s="283"/>
      <c r="K179" s="277">
        <v>0</v>
      </c>
      <c r="L179" s="280">
        <v>72.313804636319503</v>
      </c>
      <c r="M179" s="260"/>
      <c r="N179" s="50"/>
      <c r="O179" s="43"/>
      <c r="P179" s="43"/>
      <c r="Q179" s="43"/>
    </row>
    <row r="180" spans="1:17" s="22" customFormat="1" ht="17.649999999999999" customHeight="1">
      <c r="A180" s="282">
        <v>204</v>
      </c>
      <c r="B180" s="282" t="s">
        <v>220</v>
      </c>
      <c r="C180" s="268" t="s">
        <v>301</v>
      </c>
      <c r="D180" s="277">
        <v>2124.1069547454999</v>
      </c>
      <c r="E180" s="277">
        <v>2124.1069547454999</v>
      </c>
      <c r="F180" s="278">
        <f t="shared" si="7"/>
        <v>0</v>
      </c>
      <c r="G180" s="277">
        <v>2124.1069547454999</v>
      </c>
      <c r="H180" s="232">
        <f t="shared" si="8"/>
        <v>41.414025099516884</v>
      </c>
      <c r="I180" s="232">
        <f t="shared" si="6"/>
        <v>1.9497146792440547</v>
      </c>
      <c r="J180" s="283"/>
      <c r="K180" s="277">
        <v>0</v>
      </c>
      <c r="L180" s="280">
        <v>41.414025099516884</v>
      </c>
      <c r="M180" s="260"/>
      <c r="N180" s="50"/>
      <c r="O180" s="43"/>
      <c r="P180" s="43"/>
      <c r="Q180" s="43"/>
    </row>
    <row r="181" spans="1:17" s="22" customFormat="1" ht="17.649999999999999" customHeight="1">
      <c r="A181" s="282">
        <v>205</v>
      </c>
      <c r="B181" s="282" t="s">
        <v>181</v>
      </c>
      <c r="C181" s="268" t="s">
        <v>302</v>
      </c>
      <c r="D181" s="277">
        <v>2324.1040629531999</v>
      </c>
      <c r="E181" s="277">
        <v>2324.1040629531999</v>
      </c>
      <c r="F181" s="278">
        <f t="shared" si="7"/>
        <v>0</v>
      </c>
      <c r="G181" s="277">
        <v>2324.1040629531999</v>
      </c>
      <c r="H181" s="232">
        <f t="shared" si="8"/>
        <v>69.475768026391179</v>
      </c>
      <c r="I181" s="232">
        <f t="shared" si="6"/>
        <v>2.9893570229428321</v>
      </c>
      <c r="J181" s="283"/>
      <c r="K181" s="277">
        <v>0</v>
      </c>
      <c r="L181" s="280">
        <v>69.475768026391179</v>
      </c>
      <c r="M181" s="260"/>
      <c r="N181" s="50"/>
      <c r="O181" s="43"/>
      <c r="P181" s="43"/>
      <c r="Q181" s="43"/>
    </row>
    <row r="182" spans="1:17" s="22" customFormat="1" ht="17.649999999999999" customHeight="1">
      <c r="A182" s="282">
        <v>206</v>
      </c>
      <c r="B182" s="282" t="s">
        <v>132</v>
      </c>
      <c r="C182" s="268" t="s">
        <v>303</v>
      </c>
      <c r="D182" s="277">
        <v>840.59770219029997</v>
      </c>
      <c r="E182" s="277">
        <v>840.59770219029997</v>
      </c>
      <c r="F182" s="278">
        <f t="shared" si="7"/>
        <v>0</v>
      </c>
      <c r="G182" s="277">
        <v>840.59770219029997</v>
      </c>
      <c r="H182" s="232">
        <f t="shared" si="8"/>
        <v>-1.417440387285751E-13</v>
      </c>
      <c r="I182" s="232">
        <f t="shared" si="6"/>
        <v>-1.6862291957168135E-14</v>
      </c>
      <c r="J182" s="283"/>
      <c r="K182" s="277">
        <v>0</v>
      </c>
      <c r="L182" s="280">
        <v>-1.417440387285751E-13</v>
      </c>
      <c r="M182" s="260"/>
      <c r="N182" s="50"/>
      <c r="O182" s="43"/>
      <c r="P182" s="43"/>
      <c r="Q182" s="43"/>
    </row>
    <row r="183" spans="1:17" s="22" customFormat="1" ht="17.649999999999999" customHeight="1">
      <c r="A183" s="282">
        <v>207</v>
      </c>
      <c r="B183" s="282" t="s">
        <v>132</v>
      </c>
      <c r="C183" s="268" t="s">
        <v>304</v>
      </c>
      <c r="D183" s="277">
        <v>956.28589886980001</v>
      </c>
      <c r="E183" s="277">
        <v>956.28589886980001</v>
      </c>
      <c r="F183" s="278">
        <f t="shared" si="7"/>
        <v>0</v>
      </c>
      <c r="G183" s="277">
        <v>956.28589886980001</v>
      </c>
      <c r="H183" s="232">
        <f t="shared" si="8"/>
        <v>41.442305640667342</v>
      </c>
      <c r="I183" s="232">
        <f t="shared" si="6"/>
        <v>4.3336731922583525</v>
      </c>
      <c r="J183" s="283"/>
      <c r="K183" s="277">
        <v>0</v>
      </c>
      <c r="L183" s="280">
        <v>41.442305640667342</v>
      </c>
      <c r="M183" s="260"/>
      <c r="N183" s="50"/>
      <c r="O183" s="43"/>
      <c r="P183" s="43"/>
      <c r="Q183" s="43"/>
    </row>
    <row r="184" spans="1:17" s="22" customFormat="1" ht="17.649999999999999" customHeight="1">
      <c r="A184" s="282">
        <v>208</v>
      </c>
      <c r="B184" s="282" t="s">
        <v>132</v>
      </c>
      <c r="C184" s="268" t="s">
        <v>305</v>
      </c>
      <c r="D184" s="277">
        <v>187.33395272949997</v>
      </c>
      <c r="E184" s="277">
        <v>187.33395272949997</v>
      </c>
      <c r="F184" s="278">
        <f t="shared" si="7"/>
        <v>0</v>
      </c>
      <c r="G184" s="277">
        <v>187.33395272949997</v>
      </c>
      <c r="H184" s="232">
        <f t="shared" si="8"/>
        <v>49.955720733179483</v>
      </c>
      <c r="I184" s="232">
        <f t="shared" si="6"/>
        <v>26.666666669502685</v>
      </c>
      <c r="J184" s="283"/>
      <c r="K184" s="277">
        <v>0</v>
      </c>
      <c r="L184" s="280">
        <v>49.955720733179483</v>
      </c>
      <c r="M184" s="260"/>
      <c r="N184" s="50"/>
      <c r="O184" s="43"/>
      <c r="P184" s="43"/>
      <c r="Q184" s="43"/>
    </row>
    <row r="185" spans="1:17" s="22" customFormat="1" ht="17.649999999999999" customHeight="1">
      <c r="A185" s="282">
        <v>209</v>
      </c>
      <c r="B185" s="282" t="s">
        <v>238</v>
      </c>
      <c r="C185" s="268" t="s">
        <v>306</v>
      </c>
      <c r="D185" s="277">
        <v>2652.9975617</v>
      </c>
      <c r="E185" s="277">
        <v>2652.9975617</v>
      </c>
      <c r="F185" s="278">
        <f t="shared" si="7"/>
        <v>0</v>
      </c>
      <c r="G185" s="277">
        <v>1284.2912615438997</v>
      </c>
      <c r="H185" s="232">
        <f t="shared" si="8"/>
        <v>522.25092154389972</v>
      </c>
      <c r="I185" s="232">
        <f t="shared" si="6"/>
        <v>19.685314795738044</v>
      </c>
      <c r="J185" s="283"/>
      <c r="K185" s="277">
        <v>228.91589679813058</v>
      </c>
      <c r="L185" s="280">
        <v>293.3350247457692</v>
      </c>
      <c r="M185" s="260"/>
      <c r="N185" s="50"/>
      <c r="O185" s="43"/>
      <c r="P185" s="43"/>
      <c r="Q185" s="43"/>
    </row>
    <row r="186" spans="1:17" s="22" customFormat="1" ht="17.649999999999999" customHeight="1">
      <c r="A186" s="282">
        <v>210</v>
      </c>
      <c r="B186" s="282" t="s">
        <v>220</v>
      </c>
      <c r="C186" s="268" t="s">
        <v>307</v>
      </c>
      <c r="D186" s="277">
        <v>2757.1394109220996</v>
      </c>
      <c r="E186" s="277">
        <v>2757.1394109220996</v>
      </c>
      <c r="F186" s="278">
        <f t="shared" si="7"/>
        <v>0</v>
      </c>
      <c r="G186" s="277">
        <v>2757.1394109220996</v>
      </c>
      <c r="H186" s="232">
        <f t="shared" si="8"/>
        <v>106.67577342725684</v>
      </c>
      <c r="I186" s="232">
        <f t="shared" si="6"/>
        <v>3.8690743385942943</v>
      </c>
      <c r="J186" s="283"/>
      <c r="K186" s="277">
        <v>0</v>
      </c>
      <c r="L186" s="280">
        <v>106.67577342725684</v>
      </c>
      <c r="M186" s="260"/>
      <c r="N186" s="50"/>
      <c r="O186" s="43"/>
      <c r="P186" s="43"/>
      <c r="Q186" s="43"/>
    </row>
    <row r="187" spans="1:17" s="22" customFormat="1" ht="17.649999999999999" customHeight="1">
      <c r="A187" s="282">
        <v>211</v>
      </c>
      <c r="B187" s="282" t="s">
        <v>242</v>
      </c>
      <c r="C187" s="268" t="s">
        <v>308</v>
      </c>
      <c r="D187" s="277">
        <v>3638.2776990978</v>
      </c>
      <c r="E187" s="277">
        <v>3638.2776990978</v>
      </c>
      <c r="F187" s="278">
        <f t="shared" si="7"/>
        <v>0</v>
      </c>
      <c r="G187" s="277">
        <v>3638.2776990978</v>
      </c>
      <c r="H187" s="232">
        <f t="shared" si="8"/>
        <v>285.80911491989269</v>
      </c>
      <c r="I187" s="232">
        <f t="shared" si="6"/>
        <v>7.8556157214378128</v>
      </c>
      <c r="J187" s="284"/>
      <c r="K187" s="277">
        <v>0</v>
      </c>
      <c r="L187" s="280">
        <v>285.80911491989269</v>
      </c>
      <c r="M187" s="260"/>
      <c r="N187" s="50"/>
      <c r="O187" s="43"/>
      <c r="P187" s="43"/>
      <c r="Q187" s="43"/>
    </row>
    <row r="188" spans="1:17" s="22" customFormat="1" ht="17.649999999999999" customHeight="1">
      <c r="A188" s="282">
        <v>212</v>
      </c>
      <c r="B188" s="282" t="s">
        <v>132</v>
      </c>
      <c r="C188" s="268" t="s">
        <v>309</v>
      </c>
      <c r="D188" s="277">
        <v>683.98107689999995</v>
      </c>
      <c r="E188" s="277">
        <v>683.98107689999995</v>
      </c>
      <c r="F188" s="278">
        <f t="shared" si="7"/>
        <v>0</v>
      </c>
      <c r="G188" s="277">
        <v>732.02816801661913</v>
      </c>
      <c r="H188" s="232">
        <f t="shared" si="8"/>
        <v>-2.3919306535447051E-13</v>
      </c>
      <c r="I188" s="232">
        <f t="shared" si="6"/>
        <v>-3.4970713873922167E-14</v>
      </c>
      <c r="J188" s="283"/>
      <c r="K188" s="277">
        <v>-9.7449026625895384E-14</v>
      </c>
      <c r="L188" s="280">
        <v>-1.417440387285751E-13</v>
      </c>
      <c r="M188" s="260"/>
      <c r="N188" s="50"/>
      <c r="O188" s="43"/>
      <c r="P188" s="43"/>
      <c r="Q188" s="43"/>
    </row>
    <row r="189" spans="1:17" s="22" customFormat="1" ht="17.649999999999999" customHeight="1">
      <c r="A189" s="282">
        <v>213</v>
      </c>
      <c r="B189" s="282" t="s">
        <v>132</v>
      </c>
      <c r="C189" s="268" t="s">
        <v>310</v>
      </c>
      <c r="D189" s="277">
        <v>1211.7910827241999</v>
      </c>
      <c r="E189" s="277">
        <v>1211.7910827241999</v>
      </c>
      <c r="F189" s="278">
        <f t="shared" si="7"/>
        <v>0</v>
      </c>
      <c r="G189" s="277">
        <v>1211.7910827241999</v>
      </c>
      <c r="H189" s="232">
        <f t="shared" si="8"/>
        <v>593.95485743196525</v>
      </c>
      <c r="I189" s="232">
        <f t="shared" si="6"/>
        <v>49.014625202283952</v>
      </c>
      <c r="J189" s="283"/>
      <c r="K189" s="277">
        <v>0</v>
      </c>
      <c r="L189" s="280">
        <v>593.95485743196525</v>
      </c>
      <c r="M189" s="260"/>
      <c r="N189" s="50"/>
      <c r="O189" s="43"/>
      <c r="P189" s="43"/>
      <c r="Q189" s="43"/>
    </row>
    <row r="190" spans="1:17" s="22" customFormat="1" ht="17.649999999999999" customHeight="1">
      <c r="A190" s="282">
        <v>214</v>
      </c>
      <c r="B190" s="282" t="s">
        <v>238</v>
      </c>
      <c r="C190" s="268" t="s">
        <v>311</v>
      </c>
      <c r="D190" s="277">
        <v>4809.0530577</v>
      </c>
      <c r="E190" s="277">
        <v>4809.0530577</v>
      </c>
      <c r="F190" s="278">
        <f t="shared" si="7"/>
        <v>0</v>
      </c>
      <c r="G190" s="277">
        <v>2207.3024495319</v>
      </c>
      <c r="H190" s="232">
        <f t="shared" si="8"/>
        <v>567.28428735111174</v>
      </c>
      <c r="I190" s="232">
        <f t="shared" si="6"/>
        <v>11.796174434856907</v>
      </c>
      <c r="J190" s="283"/>
      <c r="K190" s="277">
        <v>242.99016129446511</v>
      </c>
      <c r="L190" s="280">
        <v>324.29412605664663</v>
      </c>
      <c r="M190" s="260"/>
      <c r="N190" s="50"/>
      <c r="O190" s="43"/>
      <c r="P190" s="43"/>
      <c r="Q190" s="43"/>
    </row>
    <row r="191" spans="1:17" s="22" customFormat="1" ht="17.649999999999999" customHeight="1">
      <c r="A191" s="282">
        <v>215</v>
      </c>
      <c r="B191" s="282" t="s">
        <v>242</v>
      </c>
      <c r="C191" s="268" t="s">
        <v>312</v>
      </c>
      <c r="D191" s="277">
        <v>1239.0168490484998</v>
      </c>
      <c r="E191" s="277">
        <v>1239.0168490484998</v>
      </c>
      <c r="F191" s="278">
        <f t="shared" si="7"/>
        <v>0</v>
      </c>
      <c r="G191" s="277">
        <v>1239.0168490484998</v>
      </c>
      <c r="H191" s="232">
        <f t="shared" si="8"/>
        <v>359.88318603411221</v>
      </c>
      <c r="I191" s="232">
        <f t="shared" si="6"/>
        <v>29.045866996117418</v>
      </c>
      <c r="J191" s="283"/>
      <c r="K191" s="277">
        <v>0</v>
      </c>
      <c r="L191" s="280">
        <v>359.88318603411221</v>
      </c>
      <c r="M191" s="260"/>
      <c r="N191" s="50"/>
      <c r="O191" s="43"/>
      <c r="P191" s="43"/>
      <c r="Q191" s="43"/>
    </row>
    <row r="192" spans="1:17" s="22" customFormat="1" ht="17.649999999999999" customHeight="1">
      <c r="A192" s="282">
        <v>216</v>
      </c>
      <c r="B192" s="282" t="s">
        <v>205</v>
      </c>
      <c r="C192" s="268" t="s">
        <v>313</v>
      </c>
      <c r="D192" s="277">
        <v>3003.4737584638001</v>
      </c>
      <c r="E192" s="277">
        <v>3003.4737584638001</v>
      </c>
      <c r="F192" s="278">
        <f t="shared" si="7"/>
        <v>0</v>
      </c>
      <c r="G192" s="277">
        <v>3003.4737584638001</v>
      </c>
      <c r="H192" s="232">
        <f t="shared" si="8"/>
        <v>1544.4641810764876</v>
      </c>
      <c r="I192" s="232">
        <f t="shared" si="6"/>
        <v>51.422596143022126</v>
      </c>
      <c r="J192" s="283"/>
      <c r="K192" s="277">
        <v>0</v>
      </c>
      <c r="L192" s="280">
        <v>1544.4641810764876</v>
      </c>
      <c r="M192" s="260"/>
      <c r="N192" s="50"/>
      <c r="O192" s="43"/>
      <c r="P192" s="43"/>
      <c r="Q192" s="43"/>
    </row>
    <row r="193" spans="1:17" s="22" customFormat="1" ht="17.649999999999999" customHeight="1">
      <c r="A193" s="282">
        <v>217</v>
      </c>
      <c r="B193" s="282" t="s">
        <v>197</v>
      </c>
      <c r="C193" s="268" t="s">
        <v>314</v>
      </c>
      <c r="D193" s="277">
        <v>3164.7559059153</v>
      </c>
      <c r="E193" s="277">
        <v>3164.7559059153</v>
      </c>
      <c r="F193" s="278">
        <f t="shared" si="7"/>
        <v>0</v>
      </c>
      <c r="G193" s="277">
        <v>3164.7559059153</v>
      </c>
      <c r="H193" s="232">
        <f t="shared" si="8"/>
        <v>1506.4223594788136</v>
      </c>
      <c r="I193" s="232">
        <f t="shared" si="6"/>
        <v>47.599954127998735</v>
      </c>
      <c r="J193" s="283"/>
      <c r="K193" s="277">
        <v>0</v>
      </c>
      <c r="L193" s="280">
        <v>1506.4223594788136</v>
      </c>
      <c r="M193" s="260"/>
      <c r="N193" s="50"/>
      <c r="O193" s="43"/>
      <c r="P193" s="43"/>
      <c r="Q193" s="43"/>
    </row>
    <row r="194" spans="1:17" s="22" customFormat="1" ht="17.649999999999999" customHeight="1">
      <c r="A194" s="282">
        <v>218</v>
      </c>
      <c r="B194" s="282" t="s">
        <v>128</v>
      </c>
      <c r="C194" s="268" t="s">
        <v>315</v>
      </c>
      <c r="D194" s="277">
        <v>781.33330628229999</v>
      </c>
      <c r="E194" s="277">
        <v>781.33330628229999</v>
      </c>
      <c r="F194" s="278">
        <f t="shared" si="7"/>
        <v>0</v>
      </c>
      <c r="G194" s="277">
        <v>781.33330628229999</v>
      </c>
      <c r="H194" s="232">
        <f t="shared" si="8"/>
        <v>9.1893570734468515</v>
      </c>
      <c r="I194" s="232">
        <f t="shared" si="6"/>
        <v>1.1761122941464226</v>
      </c>
      <c r="J194" s="283"/>
      <c r="K194" s="277">
        <v>0</v>
      </c>
      <c r="L194" s="280">
        <v>9.1893570734468515</v>
      </c>
      <c r="M194" s="260"/>
      <c r="N194" s="50"/>
      <c r="O194" s="43"/>
      <c r="P194" s="43"/>
      <c r="Q194" s="43"/>
    </row>
    <row r="195" spans="1:17" s="22" customFormat="1" ht="17.649999999999999" customHeight="1">
      <c r="A195" s="282">
        <v>219</v>
      </c>
      <c r="B195" s="282" t="s">
        <v>242</v>
      </c>
      <c r="C195" s="268" t="s">
        <v>316</v>
      </c>
      <c r="D195" s="277">
        <v>848.65458314629996</v>
      </c>
      <c r="E195" s="277">
        <v>848.65458314629996</v>
      </c>
      <c r="F195" s="278">
        <f t="shared" si="7"/>
        <v>0</v>
      </c>
      <c r="G195" s="277">
        <v>848.65458314629996</v>
      </c>
      <c r="H195" s="232">
        <f t="shared" si="8"/>
        <v>203.18912270546903</v>
      </c>
      <c r="I195" s="232">
        <f t="shared" si="6"/>
        <v>23.942499898152459</v>
      </c>
      <c r="J195" s="283"/>
      <c r="K195" s="277">
        <v>0</v>
      </c>
      <c r="L195" s="280">
        <v>203.18912270546903</v>
      </c>
      <c r="M195" s="260"/>
      <c r="N195" s="50"/>
      <c r="O195" s="43"/>
      <c r="P195" s="43"/>
      <c r="Q195" s="43"/>
    </row>
    <row r="196" spans="1:17" s="22" customFormat="1" ht="17.649999999999999" customHeight="1">
      <c r="A196" s="282">
        <v>222</v>
      </c>
      <c r="B196" s="282" t="s">
        <v>755</v>
      </c>
      <c r="C196" s="268" t="s">
        <v>317</v>
      </c>
      <c r="D196" s="277">
        <v>20931.5318932929</v>
      </c>
      <c r="E196" s="277">
        <v>20931.5318932929</v>
      </c>
      <c r="F196" s="278">
        <f t="shared" si="7"/>
        <v>0</v>
      </c>
      <c r="G196" s="277">
        <v>20931.5318932929</v>
      </c>
      <c r="H196" s="232">
        <f t="shared" si="8"/>
        <v>7042.475385605775</v>
      </c>
      <c r="I196" s="232">
        <f t="shared" si="6"/>
        <v>33.645293720056863</v>
      </c>
      <c r="J196" s="283"/>
      <c r="K196" s="277">
        <v>0</v>
      </c>
      <c r="L196" s="280">
        <v>7042.475385605775</v>
      </c>
      <c r="M196" s="260"/>
      <c r="N196" s="50"/>
      <c r="O196" s="43"/>
      <c r="P196" s="43"/>
      <c r="Q196" s="43"/>
    </row>
    <row r="197" spans="1:17" s="22" customFormat="1" ht="17.649999999999999" customHeight="1">
      <c r="A197" s="282">
        <v>223</v>
      </c>
      <c r="B197" s="282" t="s">
        <v>128</v>
      </c>
      <c r="C197" s="268" t="s">
        <v>318</v>
      </c>
      <c r="D197" s="277">
        <v>86.396961905899985</v>
      </c>
      <c r="E197" s="277">
        <v>86.396961905899985</v>
      </c>
      <c r="F197" s="278">
        <f t="shared" si="7"/>
        <v>0</v>
      </c>
      <c r="G197" s="277">
        <v>86.396961905899985</v>
      </c>
      <c r="H197" s="232">
        <f t="shared" si="8"/>
        <v>-1.7718004841071887E-14</v>
      </c>
      <c r="I197" s="232">
        <f t="shared" si="6"/>
        <v>-2.0507671161365151E-14</v>
      </c>
      <c r="J197" s="283"/>
      <c r="K197" s="277">
        <v>0</v>
      </c>
      <c r="L197" s="280">
        <v>-1.7718004841071887E-14</v>
      </c>
      <c r="M197" s="260"/>
      <c r="N197" s="50"/>
      <c r="O197" s="43"/>
      <c r="P197" s="43"/>
      <c r="Q197" s="43"/>
    </row>
    <row r="198" spans="1:17" s="22" customFormat="1" ht="17.649999999999999" customHeight="1">
      <c r="A198" s="282">
        <v>225</v>
      </c>
      <c r="B198" s="282" t="s">
        <v>128</v>
      </c>
      <c r="C198" s="268" t="s">
        <v>756</v>
      </c>
      <c r="D198" s="277">
        <v>24.715661300699999</v>
      </c>
      <c r="E198" s="277">
        <v>24.715661300699999</v>
      </c>
      <c r="F198" s="278">
        <f t="shared" si="7"/>
        <v>0</v>
      </c>
      <c r="G198" s="277">
        <v>24.715661300699999</v>
      </c>
      <c r="H198" s="232">
        <f t="shared" si="8"/>
        <v>1.2357835311144576</v>
      </c>
      <c r="I198" s="232">
        <f t="shared" si="6"/>
        <v>5.0000018857656769</v>
      </c>
      <c r="J198" s="283"/>
      <c r="K198" s="277">
        <v>0</v>
      </c>
      <c r="L198" s="280">
        <v>1.2357835311144576</v>
      </c>
      <c r="M198" s="260"/>
      <c r="N198" s="50"/>
      <c r="O198" s="43"/>
      <c r="P198" s="43"/>
      <c r="Q198" s="43"/>
    </row>
    <row r="199" spans="1:17" s="22" customFormat="1" ht="17.649999999999999" customHeight="1">
      <c r="A199" s="282">
        <v>226</v>
      </c>
      <c r="B199" s="282" t="s">
        <v>120</v>
      </c>
      <c r="C199" s="268" t="s">
        <v>320</v>
      </c>
      <c r="D199" s="277">
        <v>504.50262299999997</v>
      </c>
      <c r="E199" s="277">
        <v>504.50262299999997</v>
      </c>
      <c r="F199" s="278">
        <f t="shared" si="7"/>
        <v>0</v>
      </c>
      <c r="G199" s="277">
        <v>504.50262299999997</v>
      </c>
      <c r="H199" s="232">
        <f t="shared" si="8"/>
        <v>277.47644264999997</v>
      </c>
      <c r="I199" s="232">
        <f t="shared" si="6"/>
        <v>54.999999999999993</v>
      </c>
      <c r="J199" s="283"/>
      <c r="K199" s="277">
        <v>0</v>
      </c>
      <c r="L199" s="280">
        <v>277.47644264999997</v>
      </c>
      <c r="M199" s="260"/>
      <c r="N199" s="50"/>
      <c r="O199" s="43"/>
      <c r="P199" s="43"/>
      <c r="Q199" s="43"/>
    </row>
    <row r="200" spans="1:17" s="22" customFormat="1" ht="17.649999999999999" customHeight="1">
      <c r="A200" s="282">
        <v>227</v>
      </c>
      <c r="B200" s="282" t="s">
        <v>115</v>
      </c>
      <c r="C200" s="268" t="s">
        <v>321</v>
      </c>
      <c r="D200" s="277">
        <v>2115.7709715277997</v>
      </c>
      <c r="E200" s="277">
        <v>2115.7709715277997</v>
      </c>
      <c r="F200" s="278">
        <f t="shared" si="7"/>
        <v>0</v>
      </c>
      <c r="G200" s="277">
        <v>2115.7709715277997</v>
      </c>
      <c r="H200" s="232">
        <f t="shared" si="8"/>
        <v>334.06909959039706</v>
      </c>
      <c r="I200" s="232">
        <f t="shared" si="6"/>
        <v>15.789473628573585</v>
      </c>
      <c r="J200" s="283"/>
      <c r="K200" s="277">
        <v>0</v>
      </c>
      <c r="L200" s="280">
        <v>334.06909959039706</v>
      </c>
      <c r="M200" s="260"/>
      <c r="N200" s="50"/>
      <c r="O200" s="43"/>
      <c r="P200" s="43"/>
      <c r="Q200" s="43"/>
    </row>
    <row r="201" spans="1:17" s="22" customFormat="1" ht="17.649999999999999" customHeight="1">
      <c r="A201" s="282">
        <v>228</v>
      </c>
      <c r="B201" s="285" t="s">
        <v>128</v>
      </c>
      <c r="C201" s="268" t="s">
        <v>322</v>
      </c>
      <c r="D201" s="277">
        <v>389.09362832569997</v>
      </c>
      <c r="E201" s="277">
        <v>389.09362832569997</v>
      </c>
      <c r="F201" s="278">
        <f t="shared" si="7"/>
        <v>0</v>
      </c>
      <c r="G201" s="277">
        <v>389.09362832569997</v>
      </c>
      <c r="H201" s="232">
        <f t="shared" si="8"/>
        <v>61.842068747263291</v>
      </c>
      <c r="I201" s="232">
        <f t="shared" si="6"/>
        <v>15.893878553954869</v>
      </c>
      <c r="J201" s="283"/>
      <c r="K201" s="277">
        <v>0</v>
      </c>
      <c r="L201" s="280">
        <v>61.842068747263291</v>
      </c>
      <c r="M201" s="260"/>
      <c r="N201" s="50"/>
      <c r="O201" s="43"/>
      <c r="P201" s="43"/>
      <c r="Q201" s="43"/>
    </row>
    <row r="202" spans="1:17" s="22" customFormat="1" ht="17.649999999999999" customHeight="1">
      <c r="A202" s="282">
        <v>229</v>
      </c>
      <c r="B202" s="285" t="s">
        <v>757</v>
      </c>
      <c r="C202" s="268" t="s">
        <v>323</v>
      </c>
      <c r="D202" s="277">
        <v>2071.9883028697</v>
      </c>
      <c r="E202" s="277">
        <v>2071.9883028697</v>
      </c>
      <c r="F202" s="278">
        <f t="shared" si="7"/>
        <v>0</v>
      </c>
      <c r="G202" s="277">
        <v>2071.9883028697</v>
      </c>
      <c r="H202" s="232">
        <f t="shared" si="8"/>
        <v>619.48662829421153</v>
      </c>
      <c r="I202" s="232">
        <f t="shared" si="6"/>
        <v>29.898172081194847</v>
      </c>
      <c r="J202" s="283"/>
      <c r="K202" s="277">
        <v>0</v>
      </c>
      <c r="L202" s="280">
        <v>619.48662829421153</v>
      </c>
      <c r="M202" s="260"/>
      <c r="N202" s="50"/>
      <c r="O202" s="43"/>
      <c r="P202" s="43"/>
      <c r="Q202" s="43"/>
    </row>
    <row r="203" spans="1:17" s="22" customFormat="1" ht="17.649999999999999" customHeight="1">
      <c r="A203" s="282">
        <v>231</v>
      </c>
      <c r="B203" s="282" t="s">
        <v>220</v>
      </c>
      <c r="C203" s="268" t="s">
        <v>324</v>
      </c>
      <c r="D203" s="277">
        <v>128.0503462234</v>
      </c>
      <c r="E203" s="277">
        <v>128.0503462234</v>
      </c>
      <c r="F203" s="278">
        <f t="shared" si="7"/>
        <v>0</v>
      </c>
      <c r="G203" s="277">
        <v>128.0503462234</v>
      </c>
      <c r="H203" s="232">
        <f t="shared" si="8"/>
        <v>12.263381851976046</v>
      </c>
      <c r="I203" s="232">
        <f t="shared" si="6"/>
        <v>9.5770001516286634</v>
      </c>
      <c r="J203" s="283"/>
      <c r="K203" s="277">
        <v>0</v>
      </c>
      <c r="L203" s="280">
        <v>12.263381851976046</v>
      </c>
      <c r="M203" s="260"/>
      <c r="N203" s="50"/>
      <c r="O203" s="43"/>
      <c r="P203" s="43"/>
      <c r="Q203" s="43"/>
    </row>
    <row r="204" spans="1:17" s="22" customFormat="1" ht="17.649999999999999" customHeight="1">
      <c r="A204" s="282">
        <v>233</v>
      </c>
      <c r="B204" s="282" t="s">
        <v>220</v>
      </c>
      <c r="C204" s="268" t="s">
        <v>325</v>
      </c>
      <c r="D204" s="277">
        <v>171.0894669864</v>
      </c>
      <c r="E204" s="277">
        <v>171.0894669864</v>
      </c>
      <c r="F204" s="278">
        <f t="shared" si="7"/>
        <v>0</v>
      </c>
      <c r="G204" s="277">
        <v>171.0894669864</v>
      </c>
      <c r="H204" s="232">
        <f t="shared" si="8"/>
        <v>16.385238086503712</v>
      </c>
      <c r="I204" s="232">
        <f t="shared" si="6"/>
        <v>9.5769999025166079</v>
      </c>
      <c r="J204" s="283"/>
      <c r="K204" s="277">
        <v>0</v>
      </c>
      <c r="L204" s="280">
        <v>16.385238086503712</v>
      </c>
      <c r="M204" s="260"/>
      <c r="N204" s="50"/>
      <c r="O204" s="43"/>
      <c r="P204" s="43"/>
      <c r="Q204" s="43"/>
    </row>
    <row r="205" spans="1:17" s="22" customFormat="1" ht="17.649999999999999" customHeight="1">
      <c r="A205" s="282">
        <v>234</v>
      </c>
      <c r="B205" s="282" t="s">
        <v>220</v>
      </c>
      <c r="C205" s="268" t="s">
        <v>326</v>
      </c>
      <c r="D205" s="277">
        <v>714.27615020630003</v>
      </c>
      <c r="E205" s="277">
        <v>714.27615020630003</v>
      </c>
      <c r="F205" s="278">
        <f t="shared" si="7"/>
        <v>0</v>
      </c>
      <c r="G205" s="277">
        <v>714.27615020630003</v>
      </c>
      <c r="H205" s="232">
        <f t="shared" si="8"/>
        <v>626.71630638076738</v>
      </c>
      <c r="I205" s="232">
        <f t="shared" si="6"/>
        <v>87.741457726084889</v>
      </c>
      <c r="J205" s="283"/>
      <c r="K205" s="277">
        <v>0</v>
      </c>
      <c r="L205" s="280">
        <v>626.71630638076738</v>
      </c>
      <c r="M205" s="260"/>
      <c r="N205" s="50"/>
      <c r="O205" s="43"/>
      <c r="P205" s="43"/>
      <c r="Q205" s="43"/>
    </row>
    <row r="206" spans="1:17" s="22" customFormat="1" ht="17.649999999999999" customHeight="1">
      <c r="A206" s="282">
        <v>235</v>
      </c>
      <c r="B206" s="282" t="s">
        <v>120</v>
      </c>
      <c r="C206" s="268" t="s">
        <v>327</v>
      </c>
      <c r="D206" s="277">
        <v>1952.1779267709001</v>
      </c>
      <c r="E206" s="277">
        <v>1952.1779267709001</v>
      </c>
      <c r="F206" s="278">
        <f t="shared" si="7"/>
        <v>0</v>
      </c>
      <c r="G206" s="277">
        <v>1952.1779267709001</v>
      </c>
      <c r="H206" s="232">
        <f t="shared" si="8"/>
        <v>938.16458796385984</v>
      </c>
      <c r="I206" s="232">
        <f t="shared" ref="I206:I270" si="9">+H206/E206*100</f>
        <v>48.057329974818387</v>
      </c>
      <c r="J206" s="283"/>
      <c r="K206" s="277">
        <v>0</v>
      </c>
      <c r="L206" s="280">
        <v>938.16458796385984</v>
      </c>
      <c r="M206" s="260"/>
      <c r="N206" s="50"/>
      <c r="O206" s="43"/>
      <c r="P206" s="43"/>
      <c r="Q206" s="43"/>
    </row>
    <row r="207" spans="1:17" s="22" customFormat="1" ht="17.649999999999999" customHeight="1">
      <c r="A207" s="282">
        <v>236</v>
      </c>
      <c r="B207" s="282" t="s">
        <v>120</v>
      </c>
      <c r="C207" s="268" t="s">
        <v>328</v>
      </c>
      <c r="D207" s="277">
        <v>1833.2749372402998</v>
      </c>
      <c r="E207" s="277">
        <v>1833.2749372402998</v>
      </c>
      <c r="F207" s="278">
        <f t="shared" si="7"/>
        <v>0</v>
      </c>
      <c r="G207" s="277">
        <v>1833.2749372402998</v>
      </c>
      <c r="H207" s="232">
        <f t="shared" si="8"/>
        <v>274.99124193258177</v>
      </c>
      <c r="I207" s="232">
        <f t="shared" si="9"/>
        <v>15.000000073449801</v>
      </c>
      <c r="J207" s="283"/>
      <c r="K207" s="277">
        <v>0</v>
      </c>
      <c r="L207" s="280">
        <v>274.99124193258177</v>
      </c>
      <c r="M207" s="260"/>
      <c r="N207" s="50"/>
      <c r="O207" s="43"/>
      <c r="P207" s="43"/>
      <c r="Q207" s="43"/>
    </row>
    <row r="208" spans="1:17" s="22" customFormat="1" ht="17.649999999999999" customHeight="1">
      <c r="A208" s="282">
        <v>237</v>
      </c>
      <c r="B208" s="282" t="s">
        <v>128</v>
      </c>
      <c r="C208" s="268" t="s">
        <v>329</v>
      </c>
      <c r="D208" s="277">
        <v>230.0440396347</v>
      </c>
      <c r="E208" s="277">
        <v>230.0440396347</v>
      </c>
      <c r="F208" s="278">
        <f t="shared" ref="F208:F271" si="10">E208/D208*100-100</f>
        <v>0</v>
      </c>
      <c r="G208" s="277">
        <v>230.04401968599998</v>
      </c>
      <c r="H208" s="232">
        <f t="shared" ref="H208:H271" si="11">+K208+L208</f>
        <v>121.84194036449715</v>
      </c>
      <c r="I208" s="232">
        <f t="shared" si="9"/>
        <v>52.964615191933198</v>
      </c>
      <c r="J208" s="283"/>
      <c r="K208" s="277">
        <v>0</v>
      </c>
      <c r="L208" s="280">
        <v>121.84194036449715</v>
      </c>
      <c r="M208" s="260"/>
      <c r="N208" s="50"/>
      <c r="O208" s="43"/>
      <c r="P208" s="43"/>
      <c r="Q208" s="43"/>
    </row>
    <row r="209" spans="1:17" s="22" customFormat="1" ht="17.649999999999999" customHeight="1">
      <c r="A209" s="282">
        <v>242</v>
      </c>
      <c r="B209" s="282" t="s">
        <v>132</v>
      </c>
      <c r="C209" s="268" t="s">
        <v>330</v>
      </c>
      <c r="D209" s="277">
        <v>895.91606569999999</v>
      </c>
      <c r="E209" s="277">
        <v>483.87419099619996</v>
      </c>
      <c r="F209" s="278">
        <f t="shared" si="10"/>
        <v>-45.991124668789382</v>
      </c>
      <c r="G209" s="277">
        <v>483.87419099619996</v>
      </c>
      <c r="H209" s="232">
        <f t="shared" si="11"/>
        <v>182.94005843512755</v>
      </c>
      <c r="I209" s="232">
        <f t="shared" si="9"/>
        <v>37.807360226940531</v>
      </c>
      <c r="J209" s="283"/>
      <c r="K209" s="277">
        <v>0</v>
      </c>
      <c r="L209" s="280">
        <v>182.94005843512755</v>
      </c>
      <c r="M209" s="260"/>
      <c r="N209" s="50"/>
      <c r="O209" s="43"/>
      <c r="P209" s="43"/>
      <c r="Q209" s="43"/>
    </row>
    <row r="210" spans="1:17" s="22" customFormat="1" ht="17.649999999999999" customHeight="1">
      <c r="A210" s="282">
        <v>243</v>
      </c>
      <c r="B210" s="282" t="s">
        <v>132</v>
      </c>
      <c r="C210" s="268" t="s">
        <v>331</v>
      </c>
      <c r="D210" s="277">
        <v>1697.6993828132997</v>
      </c>
      <c r="E210" s="277">
        <v>1697.6993828132997</v>
      </c>
      <c r="F210" s="278">
        <f t="shared" si="10"/>
        <v>0</v>
      </c>
      <c r="G210" s="277">
        <v>1697.6993828132997</v>
      </c>
      <c r="H210" s="232">
        <f t="shared" si="11"/>
        <v>746.52030500546346</v>
      </c>
      <c r="I210" s="232">
        <f t="shared" si="9"/>
        <v>43.972467243781765</v>
      </c>
      <c r="J210" s="283"/>
      <c r="K210" s="277">
        <v>0</v>
      </c>
      <c r="L210" s="280">
        <v>746.52030500546346</v>
      </c>
      <c r="M210" s="260"/>
      <c r="N210" s="50"/>
      <c r="O210" s="43"/>
      <c r="P210" s="43"/>
      <c r="Q210" s="43"/>
    </row>
    <row r="211" spans="1:17" s="22" customFormat="1" ht="17.649999999999999" customHeight="1">
      <c r="A211" s="282">
        <v>244</v>
      </c>
      <c r="B211" s="282" t="s">
        <v>132</v>
      </c>
      <c r="C211" s="268" t="s">
        <v>332</v>
      </c>
      <c r="D211" s="277">
        <v>1363.5470676185998</v>
      </c>
      <c r="E211" s="277">
        <v>1363.5470676185998</v>
      </c>
      <c r="F211" s="278">
        <f t="shared" si="10"/>
        <v>0</v>
      </c>
      <c r="G211" s="277">
        <v>1363.5470676185998</v>
      </c>
      <c r="H211" s="232">
        <f t="shared" si="11"/>
        <v>394.13442574756181</v>
      </c>
      <c r="I211" s="232">
        <f t="shared" si="9"/>
        <v>28.905084034679312</v>
      </c>
      <c r="J211" s="283"/>
      <c r="K211" s="277">
        <v>0</v>
      </c>
      <c r="L211" s="280">
        <v>394.13442574756181</v>
      </c>
      <c r="M211" s="260"/>
      <c r="N211" s="50"/>
      <c r="O211" s="43"/>
      <c r="P211" s="43"/>
      <c r="Q211" s="43"/>
    </row>
    <row r="212" spans="1:17" s="22" customFormat="1" ht="17.649999999999999" customHeight="1">
      <c r="A212" s="282">
        <v>245</v>
      </c>
      <c r="B212" s="282" t="s">
        <v>132</v>
      </c>
      <c r="C212" s="268" t="s">
        <v>333</v>
      </c>
      <c r="D212" s="277">
        <v>1862.8166678397997</v>
      </c>
      <c r="E212" s="277">
        <v>1862.8166678397997</v>
      </c>
      <c r="F212" s="278">
        <f t="shared" si="10"/>
        <v>0</v>
      </c>
      <c r="G212" s="277">
        <v>798.8185014218999</v>
      </c>
      <c r="H212" s="232">
        <f t="shared" si="11"/>
        <v>365.18296216261797</v>
      </c>
      <c r="I212" s="232">
        <f t="shared" si="9"/>
        <v>19.603805810160559</v>
      </c>
      <c r="J212" s="283"/>
      <c r="K212" s="277">
        <v>153.63865136706804</v>
      </c>
      <c r="L212" s="280">
        <v>211.54431079554993</v>
      </c>
      <c r="M212" s="260"/>
      <c r="N212" s="50"/>
      <c r="O212" s="43"/>
      <c r="P212" s="43"/>
      <c r="Q212" s="43"/>
    </row>
    <row r="213" spans="1:17" s="22" customFormat="1" ht="17.649999999999999" customHeight="1">
      <c r="A213" s="282">
        <v>247</v>
      </c>
      <c r="B213" s="282" t="s">
        <v>220</v>
      </c>
      <c r="C213" s="268" t="s">
        <v>334</v>
      </c>
      <c r="D213" s="277">
        <v>377.93382682819998</v>
      </c>
      <c r="E213" s="277">
        <v>377.93382682819998</v>
      </c>
      <c r="F213" s="278">
        <f t="shared" si="10"/>
        <v>0</v>
      </c>
      <c r="G213" s="277">
        <v>377.93374703339998</v>
      </c>
      <c r="H213" s="232">
        <f t="shared" si="11"/>
        <v>99.363972003805969</v>
      </c>
      <c r="I213" s="232">
        <f t="shared" si="9"/>
        <v>26.291367681404861</v>
      </c>
      <c r="J213" s="283"/>
      <c r="K213" s="277">
        <v>0</v>
      </c>
      <c r="L213" s="280">
        <v>99.363972003805969</v>
      </c>
      <c r="M213" s="260"/>
      <c r="N213" s="50"/>
      <c r="O213" s="43"/>
      <c r="P213" s="43"/>
      <c r="Q213" s="43"/>
    </row>
    <row r="214" spans="1:17" s="22" customFormat="1" ht="17.649999999999999" customHeight="1">
      <c r="A214" s="282">
        <v>248</v>
      </c>
      <c r="B214" s="282" t="s">
        <v>220</v>
      </c>
      <c r="C214" s="268" t="s">
        <v>335</v>
      </c>
      <c r="D214" s="277">
        <v>1239.1545349758999</v>
      </c>
      <c r="E214" s="277">
        <v>1239.1545349758999</v>
      </c>
      <c r="F214" s="278">
        <f t="shared" si="10"/>
        <v>0</v>
      </c>
      <c r="G214" s="277">
        <v>1239.1545349758999</v>
      </c>
      <c r="H214" s="232">
        <f t="shared" si="11"/>
        <v>206.73461630738745</v>
      </c>
      <c r="I214" s="232">
        <f t="shared" si="9"/>
        <v>16.683521745849738</v>
      </c>
      <c r="J214" s="283"/>
      <c r="K214" s="277">
        <v>0</v>
      </c>
      <c r="L214" s="280">
        <v>206.73461630738745</v>
      </c>
      <c r="M214" s="260"/>
      <c r="N214" s="50"/>
      <c r="O214" s="43"/>
      <c r="P214" s="43"/>
      <c r="Q214" s="43"/>
    </row>
    <row r="215" spans="1:17" s="22" customFormat="1" ht="17.649999999999999" customHeight="1">
      <c r="A215" s="282">
        <v>249</v>
      </c>
      <c r="B215" s="282" t="s">
        <v>220</v>
      </c>
      <c r="C215" s="268" t="s">
        <v>336</v>
      </c>
      <c r="D215" s="277">
        <v>1144.8391161432999</v>
      </c>
      <c r="E215" s="277">
        <v>1144.8391161432999</v>
      </c>
      <c r="F215" s="278">
        <f t="shared" si="10"/>
        <v>0</v>
      </c>
      <c r="G215" s="277">
        <v>885.91790348284394</v>
      </c>
      <c r="H215" s="232">
        <f t="shared" si="11"/>
        <v>397.17475348284404</v>
      </c>
      <c r="I215" s="232">
        <f t="shared" si="9"/>
        <v>34.692626053941503</v>
      </c>
      <c r="J215" s="283"/>
      <c r="K215" s="277">
        <v>-0.24113816818632014</v>
      </c>
      <c r="L215" s="280">
        <v>397.41589165103034</v>
      </c>
      <c r="M215" s="260"/>
      <c r="N215" s="50"/>
      <c r="O215" s="43"/>
      <c r="P215" s="43"/>
      <c r="Q215" s="43"/>
    </row>
    <row r="216" spans="1:17" s="22" customFormat="1" ht="17.649999999999999" customHeight="1">
      <c r="A216" s="282">
        <v>250</v>
      </c>
      <c r="B216" s="282" t="s">
        <v>220</v>
      </c>
      <c r="C216" s="268" t="s">
        <v>337</v>
      </c>
      <c r="D216" s="277">
        <v>893.93015266630005</v>
      </c>
      <c r="E216" s="277">
        <v>893.93015266630005</v>
      </c>
      <c r="F216" s="278">
        <f t="shared" si="10"/>
        <v>0</v>
      </c>
      <c r="G216" s="277">
        <v>893.93015266630005</v>
      </c>
      <c r="H216" s="232">
        <f t="shared" si="11"/>
        <v>65.756230073218902</v>
      </c>
      <c r="I216" s="232">
        <f t="shared" si="9"/>
        <v>7.3558577118234201</v>
      </c>
      <c r="J216" s="283"/>
      <c r="K216" s="277">
        <v>0</v>
      </c>
      <c r="L216" s="280">
        <v>65.756230073218902</v>
      </c>
      <c r="M216" s="260"/>
      <c r="N216" s="50"/>
      <c r="O216" s="43"/>
      <c r="P216" s="43"/>
      <c r="Q216" s="43"/>
    </row>
    <row r="217" spans="1:17" s="22" customFormat="1" ht="17.649999999999999" customHeight="1">
      <c r="A217" s="282">
        <v>251</v>
      </c>
      <c r="B217" s="282" t="s">
        <v>238</v>
      </c>
      <c r="C217" s="268" t="s">
        <v>338</v>
      </c>
      <c r="D217" s="277">
        <v>511.80157304819994</v>
      </c>
      <c r="E217" s="277">
        <v>511.80157304819994</v>
      </c>
      <c r="F217" s="278">
        <f t="shared" si="10"/>
        <v>0</v>
      </c>
      <c r="G217" s="277">
        <v>511.80155309949998</v>
      </c>
      <c r="H217" s="232">
        <f t="shared" si="11"/>
        <v>243.73979878474884</v>
      </c>
      <c r="I217" s="232">
        <f t="shared" si="9"/>
        <v>47.623886212986328</v>
      </c>
      <c r="J217" s="283"/>
      <c r="K217" s="277">
        <v>0</v>
      </c>
      <c r="L217" s="280">
        <v>243.73979878474884</v>
      </c>
      <c r="M217" s="260"/>
      <c r="N217" s="50"/>
      <c r="O217" s="43"/>
      <c r="P217" s="43"/>
      <c r="Q217" s="43"/>
    </row>
    <row r="218" spans="1:17" s="22" customFormat="1" ht="17.649999999999999" customHeight="1">
      <c r="A218" s="282">
        <v>252</v>
      </c>
      <c r="B218" s="282" t="s">
        <v>132</v>
      </c>
      <c r="C218" s="268" t="s">
        <v>339</v>
      </c>
      <c r="D218" s="277">
        <v>157.94612635049998</v>
      </c>
      <c r="E218" s="277">
        <v>157.94612635049998</v>
      </c>
      <c r="F218" s="278">
        <f t="shared" si="10"/>
        <v>0</v>
      </c>
      <c r="G218" s="277">
        <v>157.94612635049998</v>
      </c>
      <c r="H218" s="232">
        <f t="shared" si="11"/>
        <v>-3.5436009682143774E-14</v>
      </c>
      <c r="I218" s="232">
        <f t="shared" si="9"/>
        <v>-2.2435504118351936E-14</v>
      </c>
      <c r="J218" s="283"/>
      <c r="K218" s="277">
        <v>0</v>
      </c>
      <c r="L218" s="280">
        <v>-3.5436009682143774E-14</v>
      </c>
      <c r="M218" s="260"/>
      <c r="N218" s="50"/>
      <c r="O218" s="43"/>
      <c r="P218" s="43"/>
      <c r="Q218" s="43"/>
    </row>
    <row r="219" spans="1:17" s="22" customFormat="1" ht="17.649999999999999" customHeight="1">
      <c r="A219" s="282">
        <v>253</v>
      </c>
      <c r="B219" s="282" t="s">
        <v>132</v>
      </c>
      <c r="C219" s="268" t="s">
        <v>340</v>
      </c>
      <c r="D219" s="277">
        <v>658.15612823840002</v>
      </c>
      <c r="E219" s="277">
        <v>658.15612823840002</v>
      </c>
      <c r="F219" s="278">
        <f t="shared" si="10"/>
        <v>0</v>
      </c>
      <c r="G219" s="277">
        <v>658.15612823840002</v>
      </c>
      <c r="H219" s="232">
        <f t="shared" si="11"/>
        <v>349.45583090782259</v>
      </c>
      <c r="I219" s="232">
        <f t="shared" si="9"/>
        <v>53.096190389226507</v>
      </c>
      <c r="J219" s="283"/>
      <c r="K219" s="277">
        <v>0</v>
      </c>
      <c r="L219" s="280">
        <v>349.45583090782259</v>
      </c>
      <c r="M219" s="260"/>
      <c r="N219" s="50"/>
      <c r="O219" s="43"/>
      <c r="P219" s="43"/>
      <c r="Q219" s="43"/>
    </row>
    <row r="220" spans="1:17" s="22" customFormat="1" ht="17.649999999999999" customHeight="1">
      <c r="A220" s="282">
        <v>258</v>
      </c>
      <c r="B220" s="282" t="s">
        <v>205</v>
      </c>
      <c r="C220" s="268" t="s">
        <v>341</v>
      </c>
      <c r="D220" s="277">
        <v>8591.027347199999</v>
      </c>
      <c r="E220" s="277">
        <v>8591.027347199999</v>
      </c>
      <c r="F220" s="278">
        <f t="shared" si="10"/>
        <v>0</v>
      </c>
      <c r="G220" s="277">
        <v>7580.4730646962998</v>
      </c>
      <c r="H220" s="232">
        <f t="shared" si="11"/>
        <v>7580.5059999999994</v>
      </c>
      <c r="I220" s="232">
        <f t="shared" si="9"/>
        <v>88.23747956605736</v>
      </c>
      <c r="J220" s="283"/>
      <c r="K220" s="277">
        <v>7580.5059999999994</v>
      </c>
      <c r="L220" s="280">
        <v>0</v>
      </c>
      <c r="M220" s="260"/>
      <c r="N220" s="50"/>
      <c r="O220" s="43"/>
      <c r="P220" s="43"/>
      <c r="Q220" s="43"/>
    </row>
    <row r="221" spans="1:17" s="22" customFormat="1" ht="17.649999999999999" customHeight="1">
      <c r="A221" s="282">
        <v>259</v>
      </c>
      <c r="B221" s="282" t="s">
        <v>238</v>
      </c>
      <c r="C221" s="268" t="s">
        <v>342</v>
      </c>
      <c r="D221" s="277">
        <v>1717.5830699999997</v>
      </c>
      <c r="E221" s="277">
        <v>668.15423714009989</v>
      </c>
      <c r="F221" s="278">
        <f t="shared" si="10"/>
        <v>-61.099160278745643</v>
      </c>
      <c r="G221" s="277">
        <v>668.15423714009989</v>
      </c>
      <c r="H221" s="232">
        <f t="shared" si="11"/>
        <v>433.36336919288988</v>
      </c>
      <c r="I221" s="232">
        <f t="shared" si="9"/>
        <v>64.859780138163131</v>
      </c>
      <c r="J221" s="283"/>
      <c r="K221" s="277">
        <v>0</v>
      </c>
      <c r="L221" s="280">
        <v>433.36336919288988</v>
      </c>
      <c r="M221" s="260"/>
      <c r="N221" s="50"/>
      <c r="O221" s="43"/>
      <c r="P221" s="43"/>
      <c r="Q221" s="43"/>
    </row>
    <row r="222" spans="1:17" s="22" customFormat="1" ht="17.649999999999999" customHeight="1">
      <c r="A222" s="282">
        <v>260</v>
      </c>
      <c r="B222" s="282" t="s">
        <v>132</v>
      </c>
      <c r="C222" s="268" t="s">
        <v>343</v>
      </c>
      <c r="D222" s="277">
        <v>209.3127521337</v>
      </c>
      <c r="E222" s="277">
        <v>209.3127521337</v>
      </c>
      <c r="F222" s="278">
        <f t="shared" si="10"/>
        <v>0</v>
      </c>
      <c r="G222" s="277">
        <v>209.3127521337</v>
      </c>
      <c r="H222" s="232">
        <f t="shared" si="11"/>
        <v>180.03736626134673</v>
      </c>
      <c r="I222" s="232">
        <f t="shared" si="9"/>
        <v>86.013567938921653</v>
      </c>
      <c r="J222" s="283"/>
      <c r="K222" s="277">
        <v>0</v>
      </c>
      <c r="L222" s="280">
        <v>180.03736626134673</v>
      </c>
      <c r="M222" s="260"/>
      <c r="N222" s="50"/>
      <c r="O222" s="43"/>
      <c r="P222" s="43"/>
      <c r="Q222" s="43"/>
    </row>
    <row r="223" spans="1:17" s="22" customFormat="1" ht="17.649999999999999" customHeight="1">
      <c r="A223" s="282">
        <v>261</v>
      </c>
      <c r="B223" s="282" t="s">
        <v>184</v>
      </c>
      <c r="C223" s="268" t="s">
        <v>344</v>
      </c>
      <c r="D223" s="277">
        <v>10079.281917485599</v>
      </c>
      <c r="E223" s="277">
        <v>10079.281917485599</v>
      </c>
      <c r="F223" s="278">
        <f t="shared" si="10"/>
        <v>0</v>
      </c>
      <c r="G223" s="277">
        <v>7518.6650299999992</v>
      </c>
      <c r="H223" s="232">
        <f t="shared" si="11"/>
        <v>3644.6274899999994</v>
      </c>
      <c r="I223" s="232">
        <f t="shared" si="9"/>
        <v>36.159594699670791</v>
      </c>
      <c r="J223" s="283"/>
      <c r="K223" s="277">
        <v>-0.66252707580867498</v>
      </c>
      <c r="L223" s="280">
        <v>3645.290017075808</v>
      </c>
      <c r="M223" s="260"/>
      <c r="N223" s="50"/>
      <c r="O223" s="43"/>
      <c r="P223" s="43"/>
      <c r="Q223" s="43"/>
    </row>
    <row r="224" spans="1:17" s="22" customFormat="1" ht="17.649999999999999" customHeight="1">
      <c r="A224" s="282">
        <v>262</v>
      </c>
      <c r="B224" s="282" t="s">
        <v>220</v>
      </c>
      <c r="C224" s="268" t="s">
        <v>345</v>
      </c>
      <c r="D224" s="277">
        <v>750.73966078310002</v>
      </c>
      <c r="E224" s="277">
        <v>750.73966078310002</v>
      </c>
      <c r="F224" s="278">
        <f t="shared" si="10"/>
        <v>0</v>
      </c>
      <c r="G224" s="277">
        <v>750.73966078310002</v>
      </c>
      <c r="H224" s="232">
        <f t="shared" si="11"/>
        <v>222.31961824858604</v>
      </c>
      <c r="I224" s="232">
        <f t="shared" si="9"/>
        <v>29.613410595183343</v>
      </c>
      <c r="J224" s="283"/>
      <c r="K224" s="277">
        <v>0</v>
      </c>
      <c r="L224" s="280">
        <v>222.31961824858604</v>
      </c>
      <c r="M224" s="260"/>
      <c r="N224" s="50"/>
      <c r="O224" s="43"/>
      <c r="P224" s="43"/>
      <c r="Q224" s="43"/>
    </row>
    <row r="225" spans="1:17" s="22" customFormat="1" ht="17.649999999999999" customHeight="1">
      <c r="A225" s="282">
        <v>264</v>
      </c>
      <c r="B225" s="282" t="s">
        <v>755</v>
      </c>
      <c r="C225" s="268" t="s">
        <v>346</v>
      </c>
      <c r="D225" s="277">
        <v>14684.261110748497</v>
      </c>
      <c r="E225" s="277">
        <v>14684.261110748497</v>
      </c>
      <c r="F225" s="278">
        <f t="shared" si="10"/>
        <v>0</v>
      </c>
      <c r="G225" s="277">
        <v>12061.125692201649</v>
      </c>
      <c r="H225" s="232">
        <f t="shared" si="11"/>
        <v>8962.9045326522555</v>
      </c>
      <c r="I225" s="232">
        <f t="shared" si="9"/>
        <v>61.037490855373321</v>
      </c>
      <c r="J225" s="283"/>
      <c r="K225" s="277">
        <v>0</v>
      </c>
      <c r="L225" s="280">
        <v>8962.9045326522555</v>
      </c>
      <c r="M225" s="260"/>
      <c r="N225" s="50"/>
      <c r="O225" s="43"/>
      <c r="P225" s="43"/>
      <c r="Q225" s="43"/>
    </row>
    <row r="226" spans="1:17" s="22" customFormat="1" ht="17.649999999999999" customHeight="1">
      <c r="A226" s="282">
        <v>266</v>
      </c>
      <c r="B226" s="282" t="s">
        <v>220</v>
      </c>
      <c r="C226" s="268" t="s">
        <v>348</v>
      </c>
      <c r="D226" s="277">
        <v>3546.4000912000001</v>
      </c>
      <c r="E226" s="277">
        <v>3546.4000912000001</v>
      </c>
      <c r="F226" s="278">
        <f t="shared" si="10"/>
        <v>0</v>
      </c>
      <c r="G226" s="277">
        <v>1819.2816622922001</v>
      </c>
      <c r="H226" s="232">
        <f t="shared" si="11"/>
        <v>1735.4971222921999</v>
      </c>
      <c r="I226" s="232">
        <f t="shared" si="9"/>
        <v>48.936867743677432</v>
      </c>
      <c r="J226" s="283"/>
      <c r="K226" s="277">
        <v>1189.9883308951466</v>
      </c>
      <c r="L226" s="280">
        <v>545.5087913970533</v>
      </c>
      <c r="M226" s="260"/>
      <c r="N226" s="50"/>
      <c r="O226" s="43"/>
      <c r="P226" s="43"/>
      <c r="Q226" s="43"/>
    </row>
    <row r="227" spans="1:17" s="22" customFormat="1" ht="17.649999999999999" customHeight="1">
      <c r="A227" s="282">
        <v>267</v>
      </c>
      <c r="B227" s="282" t="s">
        <v>220</v>
      </c>
      <c r="C227" s="268" t="s">
        <v>349</v>
      </c>
      <c r="D227" s="277">
        <v>475.76458562609997</v>
      </c>
      <c r="E227" s="277">
        <v>475.76458562609997</v>
      </c>
      <c r="F227" s="278">
        <f t="shared" si="10"/>
        <v>0</v>
      </c>
      <c r="G227" s="277">
        <v>475.76458562609997</v>
      </c>
      <c r="H227" s="232">
        <f t="shared" si="11"/>
        <v>199.9930679198377</v>
      </c>
      <c r="I227" s="232">
        <f t="shared" si="9"/>
        <v>42.036140133601876</v>
      </c>
      <c r="J227" s="283"/>
      <c r="K227" s="277">
        <v>0</v>
      </c>
      <c r="L227" s="280">
        <v>199.9930679198377</v>
      </c>
      <c r="M227" s="260"/>
      <c r="N227" s="50"/>
      <c r="O227" s="43"/>
      <c r="P227" s="43"/>
      <c r="Q227" s="43"/>
    </row>
    <row r="228" spans="1:17" s="22" customFormat="1" ht="17.649999999999999" customHeight="1">
      <c r="A228" s="282">
        <v>268</v>
      </c>
      <c r="B228" s="282" t="s">
        <v>758</v>
      </c>
      <c r="C228" s="268" t="s">
        <v>350</v>
      </c>
      <c r="D228" s="277">
        <v>411.62626348799995</v>
      </c>
      <c r="E228" s="277">
        <v>411.62626348799995</v>
      </c>
      <c r="F228" s="278">
        <f t="shared" si="10"/>
        <v>0</v>
      </c>
      <c r="G228" s="277">
        <v>411.56192893050002</v>
      </c>
      <c r="H228" s="232">
        <f t="shared" si="11"/>
        <v>411.56192893050002</v>
      </c>
      <c r="I228" s="232">
        <f t="shared" si="9"/>
        <v>99.984370638317685</v>
      </c>
      <c r="J228" s="283"/>
      <c r="K228" s="277">
        <v>411.56192893050002</v>
      </c>
      <c r="L228" s="280">
        <v>0</v>
      </c>
      <c r="M228" s="260"/>
      <c r="N228" s="50"/>
      <c r="O228" s="43"/>
      <c r="P228" s="43"/>
      <c r="Q228" s="43"/>
    </row>
    <row r="229" spans="1:17" s="22" customFormat="1" ht="17.649999999999999" customHeight="1">
      <c r="A229" s="282">
        <v>269</v>
      </c>
      <c r="B229" s="282" t="s">
        <v>128</v>
      </c>
      <c r="C229" s="268" t="s">
        <v>351</v>
      </c>
      <c r="D229" s="277">
        <v>57.510466306600001</v>
      </c>
      <c r="E229" s="277">
        <v>57.510466306600001</v>
      </c>
      <c r="F229" s="278">
        <f t="shared" si="10"/>
        <v>0</v>
      </c>
      <c r="G229" s="277">
        <v>57.510466306600001</v>
      </c>
      <c r="H229" s="232">
        <f t="shared" si="11"/>
        <v>24.214932664549448</v>
      </c>
      <c r="I229" s="232">
        <f t="shared" si="9"/>
        <v>42.105262258620392</v>
      </c>
      <c r="J229" s="283"/>
      <c r="K229" s="277">
        <v>0</v>
      </c>
      <c r="L229" s="280">
        <v>24.214932664549448</v>
      </c>
      <c r="M229" s="260"/>
      <c r="N229" s="50"/>
      <c r="O229" s="43"/>
      <c r="P229" s="43"/>
      <c r="Q229" s="43"/>
    </row>
    <row r="230" spans="1:17" s="22" customFormat="1" ht="17.649999999999999" customHeight="1">
      <c r="A230" s="282">
        <v>273</v>
      </c>
      <c r="B230" s="282" t="s">
        <v>132</v>
      </c>
      <c r="C230" s="268" t="s">
        <v>352</v>
      </c>
      <c r="D230" s="277">
        <v>2058.7058400000001</v>
      </c>
      <c r="E230" s="277">
        <v>2058.7058400000001</v>
      </c>
      <c r="F230" s="278">
        <f t="shared" si="10"/>
        <v>0</v>
      </c>
      <c r="G230" s="277">
        <v>667.28573058819995</v>
      </c>
      <c r="H230" s="232">
        <f t="shared" si="11"/>
        <v>426.57793334163512</v>
      </c>
      <c r="I230" s="232">
        <f t="shared" si="9"/>
        <v>20.720684084795479</v>
      </c>
      <c r="J230" s="283"/>
      <c r="K230" s="277">
        <v>0</v>
      </c>
      <c r="L230" s="280">
        <v>426.57793334163512</v>
      </c>
      <c r="M230" s="260"/>
      <c r="N230" s="50"/>
      <c r="O230" s="43"/>
      <c r="P230" s="43"/>
      <c r="Q230" s="43"/>
    </row>
    <row r="231" spans="1:17" s="22" customFormat="1" ht="17.649999999999999" customHeight="1">
      <c r="A231" s="282">
        <v>274</v>
      </c>
      <c r="B231" s="282" t="s">
        <v>132</v>
      </c>
      <c r="C231" s="268" t="s">
        <v>353</v>
      </c>
      <c r="D231" s="277">
        <v>5795.09735</v>
      </c>
      <c r="E231" s="277">
        <v>5795.09735</v>
      </c>
      <c r="F231" s="278">
        <f t="shared" si="10"/>
        <v>0</v>
      </c>
      <c r="G231" s="277">
        <v>2002.8494800000001</v>
      </c>
      <c r="H231" s="232">
        <f t="shared" si="11"/>
        <v>1116.6119909412487</v>
      </c>
      <c r="I231" s="232">
        <f t="shared" si="9"/>
        <v>19.268218003986568</v>
      </c>
      <c r="J231" s="283"/>
      <c r="K231" s="277">
        <v>0</v>
      </c>
      <c r="L231" s="280">
        <v>1116.6119909412487</v>
      </c>
      <c r="M231" s="260"/>
      <c r="N231" s="50"/>
      <c r="O231" s="43"/>
      <c r="P231" s="43"/>
      <c r="Q231" s="43"/>
    </row>
    <row r="232" spans="1:17" s="22" customFormat="1" ht="17.649999999999999" customHeight="1">
      <c r="A232" s="282">
        <v>275</v>
      </c>
      <c r="B232" s="282" t="s">
        <v>115</v>
      </c>
      <c r="C232" s="268" t="s">
        <v>354</v>
      </c>
      <c r="D232" s="277">
        <v>1392.4192599999999</v>
      </c>
      <c r="E232" s="277">
        <v>1392.4192599999999</v>
      </c>
      <c r="F232" s="278">
        <f t="shared" si="10"/>
        <v>0</v>
      </c>
      <c r="G232" s="277">
        <v>1392.4192599999999</v>
      </c>
      <c r="H232" s="232">
        <f t="shared" si="11"/>
        <v>586.28179373640489</v>
      </c>
      <c r="I232" s="232">
        <f t="shared" si="9"/>
        <v>42.105263161643208</v>
      </c>
      <c r="J232" s="283"/>
      <c r="K232" s="277">
        <v>0</v>
      </c>
      <c r="L232" s="280">
        <v>586.28179373640489</v>
      </c>
      <c r="M232" s="260"/>
      <c r="N232" s="50"/>
      <c r="O232" s="43"/>
      <c r="P232" s="43"/>
      <c r="Q232" s="43"/>
    </row>
    <row r="233" spans="1:17" s="22" customFormat="1" ht="17.649999999999999" customHeight="1">
      <c r="A233" s="282">
        <v>278</v>
      </c>
      <c r="B233" s="282" t="s">
        <v>197</v>
      </c>
      <c r="C233" s="268" t="s">
        <v>355</v>
      </c>
      <c r="D233" s="277">
        <v>4837.3203655999996</v>
      </c>
      <c r="E233" s="277">
        <v>4837.3203655999996</v>
      </c>
      <c r="F233" s="278">
        <f t="shared" si="10"/>
        <v>0</v>
      </c>
      <c r="G233" s="277">
        <v>4269.0217999999995</v>
      </c>
      <c r="H233" s="232">
        <f t="shared" si="11"/>
        <v>3859.9072112988024</v>
      </c>
      <c r="I233" s="232">
        <f t="shared" si="9"/>
        <v>79.794326601728741</v>
      </c>
      <c r="J233" s="283"/>
      <c r="K233" s="277">
        <v>0</v>
      </c>
      <c r="L233" s="280">
        <v>3859.9072112988024</v>
      </c>
      <c r="M233" s="260"/>
      <c r="N233" s="50"/>
      <c r="O233" s="43"/>
      <c r="P233" s="43"/>
      <c r="Q233" s="43"/>
    </row>
    <row r="234" spans="1:17" s="22" customFormat="1" ht="17.649999999999999" customHeight="1">
      <c r="A234" s="282">
        <v>280</v>
      </c>
      <c r="B234" s="282" t="s">
        <v>220</v>
      </c>
      <c r="C234" s="268" t="s">
        <v>356</v>
      </c>
      <c r="D234" s="277">
        <v>2026.7879199999998</v>
      </c>
      <c r="E234" s="277">
        <v>2026.7879199999998</v>
      </c>
      <c r="F234" s="278">
        <f t="shared" si="10"/>
        <v>0</v>
      </c>
      <c r="G234" s="277">
        <v>455.84104093679991</v>
      </c>
      <c r="H234" s="232">
        <f t="shared" si="11"/>
        <v>332.15910093679992</v>
      </c>
      <c r="I234" s="232">
        <f t="shared" si="9"/>
        <v>16.388448818897636</v>
      </c>
      <c r="J234" s="283"/>
      <c r="K234" s="277">
        <v>67.025019352254517</v>
      </c>
      <c r="L234" s="280">
        <v>265.13408158454541</v>
      </c>
      <c r="M234" s="260"/>
      <c r="N234" s="50"/>
      <c r="O234" s="43"/>
      <c r="P234" s="43"/>
      <c r="Q234" s="43"/>
    </row>
    <row r="235" spans="1:17" s="22" customFormat="1" ht="17.649999999999999" customHeight="1">
      <c r="A235" s="282">
        <v>281</v>
      </c>
      <c r="B235" s="282" t="s">
        <v>128</v>
      </c>
      <c r="C235" s="268" t="s">
        <v>357</v>
      </c>
      <c r="D235" s="277">
        <v>1876.1461697440998</v>
      </c>
      <c r="E235" s="277">
        <v>1876.1461697440998</v>
      </c>
      <c r="F235" s="278">
        <f t="shared" si="10"/>
        <v>0</v>
      </c>
      <c r="G235" s="277">
        <v>1721.1142346860495</v>
      </c>
      <c r="H235" s="232">
        <f t="shared" si="11"/>
        <v>1436.8119937910465</v>
      </c>
      <c r="I235" s="232">
        <f t="shared" si="9"/>
        <v>76.583158442661372</v>
      </c>
      <c r="J235" s="283"/>
      <c r="K235" s="277">
        <v>0</v>
      </c>
      <c r="L235" s="280">
        <v>1436.8119937910465</v>
      </c>
      <c r="M235" s="260"/>
      <c r="N235" s="50"/>
      <c r="O235" s="43"/>
      <c r="P235" s="43"/>
      <c r="Q235" s="43"/>
    </row>
    <row r="236" spans="1:17" s="22" customFormat="1" ht="17.649999999999999" customHeight="1">
      <c r="A236" s="282">
        <v>282</v>
      </c>
      <c r="B236" s="282" t="s">
        <v>220</v>
      </c>
      <c r="C236" s="268" t="s">
        <v>358</v>
      </c>
      <c r="D236" s="277">
        <v>1196.922</v>
      </c>
      <c r="E236" s="277">
        <v>1196.922</v>
      </c>
      <c r="F236" s="278">
        <f t="shared" si="10"/>
        <v>0</v>
      </c>
      <c r="G236" s="277">
        <v>318.54636738990001</v>
      </c>
      <c r="H236" s="232">
        <f t="shared" si="11"/>
        <v>284.63357738989998</v>
      </c>
      <c r="I236" s="232">
        <f t="shared" si="9"/>
        <v>23.780461666666664</v>
      </c>
      <c r="J236" s="283"/>
      <c r="K236" s="277">
        <v>-0.68830412212445213</v>
      </c>
      <c r="L236" s="280">
        <v>285.32188151202445</v>
      </c>
      <c r="M236" s="260"/>
      <c r="N236" s="50"/>
      <c r="O236" s="43"/>
      <c r="P236" s="43"/>
      <c r="Q236" s="43"/>
    </row>
    <row r="237" spans="1:17" s="22" customFormat="1" ht="17.649999999999999" customHeight="1">
      <c r="A237" s="282">
        <v>283</v>
      </c>
      <c r="B237" s="282" t="s">
        <v>128</v>
      </c>
      <c r="C237" s="268" t="s">
        <v>359</v>
      </c>
      <c r="D237" s="277">
        <v>496.45745193089999</v>
      </c>
      <c r="E237" s="277">
        <v>414.65611194139996</v>
      </c>
      <c r="F237" s="278">
        <f t="shared" si="10"/>
        <v>-16.47700919209602</v>
      </c>
      <c r="G237" s="277">
        <v>414.65611194139996</v>
      </c>
      <c r="H237" s="232">
        <f t="shared" si="11"/>
        <v>352.45770180553552</v>
      </c>
      <c r="I237" s="232">
        <f t="shared" si="9"/>
        <v>85.00000160502772</v>
      </c>
      <c r="J237" s="283"/>
      <c r="K237" s="277">
        <v>0</v>
      </c>
      <c r="L237" s="280">
        <v>352.45770180553552</v>
      </c>
      <c r="M237" s="260"/>
      <c r="N237" s="50"/>
      <c r="O237" s="43"/>
      <c r="P237" s="43"/>
      <c r="Q237" s="43"/>
    </row>
    <row r="238" spans="1:17" s="22" customFormat="1" ht="17.649999999999999" customHeight="1">
      <c r="A238" s="282">
        <v>284</v>
      </c>
      <c r="B238" s="282" t="s">
        <v>115</v>
      </c>
      <c r="C238" s="268" t="s">
        <v>360</v>
      </c>
      <c r="D238" s="277">
        <v>2591.6335651169998</v>
      </c>
      <c r="E238" s="277">
        <v>2591.6335651169998</v>
      </c>
      <c r="F238" s="278">
        <f t="shared" si="10"/>
        <v>0</v>
      </c>
      <c r="G238" s="277">
        <v>857.59461299999998</v>
      </c>
      <c r="H238" s="232">
        <f t="shared" si="11"/>
        <v>541.63870280037793</v>
      </c>
      <c r="I238" s="232">
        <f t="shared" si="9"/>
        <v>20.899509486632443</v>
      </c>
      <c r="J238" s="283"/>
      <c r="K238" s="277">
        <v>0</v>
      </c>
      <c r="L238" s="280">
        <v>541.63870280037793</v>
      </c>
      <c r="M238" s="260"/>
      <c r="N238" s="50"/>
      <c r="O238" s="43"/>
      <c r="P238" s="43"/>
      <c r="Q238" s="43"/>
    </row>
    <row r="239" spans="1:17" s="22" customFormat="1" ht="17.649999999999999" customHeight="1">
      <c r="A239" s="282">
        <v>286</v>
      </c>
      <c r="B239" s="282" t="s">
        <v>120</v>
      </c>
      <c r="C239" s="268" t="s">
        <v>361</v>
      </c>
      <c r="D239" s="277">
        <v>2132.5434794111998</v>
      </c>
      <c r="E239" s="277">
        <v>2132.5434794111998</v>
      </c>
      <c r="F239" s="278">
        <f t="shared" si="10"/>
        <v>0</v>
      </c>
      <c r="G239" s="277">
        <v>2132.5434794111998</v>
      </c>
      <c r="H239" s="232">
        <f t="shared" si="11"/>
        <v>1172.8989136880007</v>
      </c>
      <c r="I239" s="232">
        <f t="shared" si="9"/>
        <v>55.000000000555239</v>
      </c>
      <c r="J239" s="283"/>
      <c r="K239" s="277">
        <v>0</v>
      </c>
      <c r="L239" s="280">
        <v>1172.8989136880007</v>
      </c>
      <c r="M239" s="260"/>
      <c r="N239" s="50"/>
      <c r="O239" s="43"/>
      <c r="P239" s="43"/>
      <c r="Q239" s="43"/>
    </row>
    <row r="240" spans="1:17" s="22" customFormat="1" ht="17.649999999999999" customHeight="1">
      <c r="A240" s="282">
        <v>288</v>
      </c>
      <c r="B240" s="282" t="s">
        <v>220</v>
      </c>
      <c r="C240" s="268" t="s">
        <v>362</v>
      </c>
      <c r="D240" s="277">
        <v>925.6196799999999</v>
      </c>
      <c r="E240" s="277">
        <v>925.6196799999999</v>
      </c>
      <c r="F240" s="278">
        <f t="shared" si="10"/>
        <v>0</v>
      </c>
      <c r="G240" s="277">
        <v>502.14371373265823</v>
      </c>
      <c r="H240" s="232">
        <f t="shared" si="11"/>
        <v>378.05236108490988</v>
      </c>
      <c r="I240" s="232">
        <f t="shared" si="9"/>
        <v>40.843163693852091</v>
      </c>
      <c r="J240" s="283"/>
      <c r="K240" s="277">
        <v>0</v>
      </c>
      <c r="L240" s="280">
        <v>378.05236108490988</v>
      </c>
      <c r="M240" s="260"/>
      <c r="N240" s="50"/>
      <c r="O240" s="43"/>
      <c r="P240" s="43"/>
      <c r="Q240" s="43"/>
    </row>
    <row r="241" spans="1:17" s="22" customFormat="1" ht="17.649999999999999" customHeight="1">
      <c r="A241" s="282">
        <v>289</v>
      </c>
      <c r="B241" s="282" t="s">
        <v>147</v>
      </c>
      <c r="C241" s="268" t="s">
        <v>363</v>
      </c>
      <c r="D241" s="277">
        <v>8885.5635390647003</v>
      </c>
      <c r="E241" s="277">
        <v>8885.5635390647003</v>
      </c>
      <c r="F241" s="278">
        <f t="shared" si="10"/>
        <v>0</v>
      </c>
      <c r="G241" s="277">
        <v>7708.5902390646997</v>
      </c>
      <c r="H241" s="232">
        <f t="shared" si="11"/>
        <v>7708.5902390646997</v>
      </c>
      <c r="I241" s="232">
        <f t="shared" si="9"/>
        <v>86.754095057386877</v>
      </c>
      <c r="J241" s="283"/>
      <c r="K241" s="277">
        <v>7708.5902390646997</v>
      </c>
      <c r="L241" s="280">
        <v>0</v>
      </c>
      <c r="M241" s="260"/>
      <c r="N241" s="50"/>
      <c r="O241" s="43"/>
      <c r="P241" s="43"/>
      <c r="Q241" s="43"/>
    </row>
    <row r="242" spans="1:17" s="22" customFormat="1" ht="17.649999999999999" customHeight="1">
      <c r="A242" s="282">
        <v>292</v>
      </c>
      <c r="B242" s="282" t="s">
        <v>132</v>
      </c>
      <c r="C242" s="268" t="s">
        <v>365</v>
      </c>
      <c r="D242" s="277">
        <v>1223.3349964402</v>
      </c>
      <c r="E242" s="277">
        <v>1223.3349964402</v>
      </c>
      <c r="F242" s="278">
        <f t="shared" si="10"/>
        <v>0</v>
      </c>
      <c r="G242" s="277">
        <v>1223.3349964402</v>
      </c>
      <c r="H242" s="232">
        <f t="shared" si="11"/>
        <v>887.04041693304441</v>
      </c>
      <c r="I242" s="232">
        <f t="shared" si="9"/>
        <v>72.51001724909824</v>
      </c>
      <c r="J242" s="283"/>
      <c r="K242" s="277">
        <v>0</v>
      </c>
      <c r="L242" s="280">
        <v>887.04041693304441</v>
      </c>
      <c r="M242" s="260"/>
      <c r="N242" s="50"/>
      <c r="O242" s="43"/>
      <c r="P242" s="43"/>
      <c r="Q242" s="43"/>
    </row>
    <row r="243" spans="1:17" s="22" customFormat="1" ht="17.649999999999999" customHeight="1">
      <c r="A243" s="282">
        <v>293</v>
      </c>
      <c r="B243" s="282" t="s">
        <v>220</v>
      </c>
      <c r="C243" s="268" t="s">
        <v>366</v>
      </c>
      <c r="D243" s="277">
        <v>1399.5152519743997</v>
      </c>
      <c r="E243" s="277">
        <v>1399.5152519743997</v>
      </c>
      <c r="F243" s="278">
        <f t="shared" si="10"/>
        <v>0</v>
      </c>
      <c r="G243" s="277">
        <v>1399.5152519743997</v>
      </c>
      <c r="H243" s="232">
        <f t="shared" si="11"/>
        <v>589.26957883298405</v>
      </c>
      <c r="I243" s="232">
        <f t="shared" si="9"/>
        <v>42.105263090320591</v>
      </c>
      <c r="J243" s="283"/>
      <c r="K243" s="277">
        <v>0</v>
      </c>
      <c r="L243" s="280">
        <v>589.26957883298405</v>
      </c>
      <c r="M243" s="260"/>
      <c r="N243" s="50"/>
      <c r="O243" s="43"/>
      <c r="P243" s="43"/>
      <c r="Q243" s="43"/>
    </row>
    <row r="244" spans="1:17" s="22" customFormat="1" ht="17.649999999999999" customHeight="1">
      <c r="A244" s="282">
        <v>294</v>
      </c>
      <c r="B244" s="282" t="s">
        <v>242</v>
      </c>
      <c r="C244" s="268" t="s">
        <v>367</v>
      </c>
      <c r="D244" s="277">
        <v>1042.6960468663999</v>
      </c>
      <c r="E244" s="277">
        <v>1042.6960468663999</v>
      </c>
      <c r="F244" s="278">
        <f t="shared" si="10"/>
        <v>0</v>
      </c>
      <c r="G244" s="277">
        <v>1042.6960468663999</v>
      </c>
      <c r="H244" s="232">
        <f t="shared" si="11"/>
        <v>408.94471005925288</v>
      </c>
      <c r="I244" s="232">
        <f t="shared" si="9"/>
        <v>39.219934830313093</v>
      </c>
      <c r="J244" s="283"/>
      <c r="K244" s="277">
        <v>0</v>
      </c>
      <c r="L244" s="280">
        <v>408.94471005925288</v>
      </c>
      <c r="M244" s="260"/>
      <c r="N244" s="50"/>
      <c r="O244" s="43"/>
      <c r="P244" s="43"/>
      <c r="Q244" s="43"/>
    </row>
    <row r="245" spans="1:17" s="22" customFormat="1" ht="17.649999999999999" customHeight="1">
      <c r="A245" s="282">
        <v>295</v>
      </c>
      <c r="B245" s="282" t="s">
        <v>220</v>
      </c>
      <c r="C245" s="268" t="s">
        <v>368</v>
      </c>
      <c r="D245" s="277">
        <v>400.13798669629995</v>
      </c>
      <c r="E245" s="277">
        <v>400.13798669629995</v>
      </c>
      <c r="F245" s="278">
        <f t="shared" si="10"/>
        <v>0</v>
      </c>
      <c r="G245" s="277">
        <v>400.13798669629995</v>
      </c>
      <c r="H245" s="232">
        <f t="shared" si="11"/>
        <v>170.3836426146101</v>
      </c>
      <c r="I245" s="232">
        <f t="shared" si="9"/>
        <v>42.58122154843781</v>
      </c>
      <c r="J245" s="283"/>
      <c r="K245" s="277">
        <v>0</v>
      </c>
      <c r="L245" s="280">
        <v>170.3836426146101</v>
      </c>
      <c r="M245" s="260"/>
      <c r="N245" s="50"/>
      <c r="O245" s="43"/>
      <c r="P245" s="43"/>
      <c r="Q245" s="43"/>
    </row>
    <row r="246" spans="1:17" s="22" customFormat="1" ht="17.649999999999999" customHeight="1">
      <c r="A246" s="282">
        <v>296</v>
      </c>
      <c r="B246" s="282" t="s">
        <v>118</v>
      </c>
      <c r="C246" s="268" t="s">
        <v>369</v>
      </c>
      <c r="D246" s="277">
        <v>14727.606543799999</v>
      </c>
      <c r="E246" s="277">
        <v>14727.606543799999</v>
      </c>
      <c r="F246" s="278">
        <f t="shared" si="10"/>
        <v>0</v>
      </c>
      <c r="G246" s="277">
        <v>9680.3001590330459</v>
      </c>
      <c r="H246" s="232">
        <f t="shared" si="11"/>
        <v>8544.3994173183473</v>
      </c>
      <c r="I246" s="232">
        <f t="shared" si="9"/>
        <v>58.0162118800991</v>
      </c>
      <c r="J246" s="283"/>
      <c r="K246" s="277">
        <v>0</v>
      </c>
      <c r="L246" s="280">
        <v>8544.3994173183473</v>
      </c>
      <c r="M246" s="260"/>
      <c r="N246" s="50"/>
      <c r="O246" s="43"/>
      <c r="P246" s="43"/>
      <c r="Q246" s="43"/>
    </row>
    <row r="247" spans="1:17" s="22" customFormat="1" ht="17.649999999999999" customHeight="1">
      <c r="A247" s="282">
        <v>297</v>
      </c>
      <c r="B247" s="282" t="s">
        <v>128</v>
      </c>
      <c r="C247" s="268" t="s">
        <v>370</v>
      </c>
      <c r="D247" s="277">
        <v>2870.0054051664997</v>
      </c>
      <c r="E247" s="277">
        <v>2870.0054051664997</v>
      </c>
      <c r="F247" s="278">
        <f t="shared" si="10"/>
        <v>0</v>
      </c>
      <c r="G247" s="277">
        <v>1888.8926585202155</v>
      </c>
      <c r="H247" s="232">
        <f t="shared" si="11"/>
        <v>1660.3826755465218</v>
      </c>
      <c r="I247" s="232">
        <f t="shared" si="9"/>
        <v>57.852945940713198</v>
      </c>
      <c r="J247" s="283"/>
      <c r="K247" s="277">
        <v>0</v>
      </c>
      <c r="L247" s="280">
        <v>1660.3826755465218</v>
      </c>
      <c r="M247" s="260"/>
      <c r="N247" s="50"/>
      <c r="O247" s="43"/>
      <c r="P247" s="43"/>
      <c r="Q247" s="43"/>
    </row>
    <row r="248" spans="1:17" s="22" customFormat="1" ht="17.649999999999999" customHeight="1">
      <c r="A248" s="282">
        <v>298</v>
      </c>
      <c r="B248" s="282" t="s">
        <v>118</v>
      </c>
      <c r="C248" s="268" t="s">
        <v>371</v>
      </c>
      <c r="D248" s="277">
        <v>13939.244093636999</v>
      </c>
      <c r="E248" s="277">
        <v>13939.244093636999</v>
      </c>
      <c r="F248" s="278">
        <f t="shared" si="10"/>
        <v>0</v>
      </c>
      <c r="G248" s="277">
        <v>8484.4272396256001</v>
      </c>
      <c r="H248" s="232">
        <f t="shared" si="11"/>
        <v>8484.4272396256001</v>
      </c>
      <c r="I248" s="232">
        <f t="shared" si="9"/>
        <v>60.867197551254449</v>
      </c>
      <c r="J248" s="283"/>
      <c r="K248" s="277">
        <v>8484.4272396256001</v>
      </c>
      <c r="L248" s="280">
        <v>0</v>
      </c>
      <c r="M248" s="260"/>
      <c r="N248" s="50"/>
      <c r="O248" s="43"/>
      <c r="P248" s="43"/>
      <c r="Q248" s="43"/>
    </row>
    <row r="249" spans="1:17" s="22" customFormat="1" ht="17.649999999999999" customHeight="1">
      <c r="A249" s="282">
        <v>300</v>
      </c>
      <c r="B249" s="282" t="s">
        <v>128</v>
      </c>
      <c r="C249" s="268" t="s">
        <v>372</v>
      </c>
      <c r="D249" s="277">
        <v>1272.9123834229999</v>
      </c>
      <c r="E249" s="277">
        <v>512.97070650909995</v>
      </c>
      <c r="F249" s="278">
        <f t="shared" si="10"/>
        <v>-59.701020023886805</v>
      </c>
      <c r="G249" s="277">
        <v>512.97070650909995</v>
      </c>
      <c r="H249" s="232">
        <f t="shared" si="11"/>
        <v>436.02510022060238</v>
      </c>
      <c r="I249" s="232">
        <f>+H249/E249*100</f>
        <v>84.999999939151976</v>
      </c>
      <c r="J249" s="283"/>
      <c r="K249" s="277">
        <v>0</v>
      </c>
      <c r="L249" s="280">
        <v>436.02510022060238</v>
      </c>
      <c r="M249" s="260"/>
      <c r="N249" s="50"/>
      <c r="O249" s="43"/>
      <c r="P249" s="43"/>
      <c r="Q249" s="43"/>
    </row>
    <row r="250" spans="1:17" s="22" customFormat="1" ht="17.649999999999999" customHeight="1">
      <c r="A250" s="282">
        <v>304</v>
      </c>
      <c r="B250" s="282" t="s">
        <v>128</v>
      </c>
      <c r="C250" s="268" t="s">
        <v>373</v>
      </c>
      <c r="D250" s="277">
        <v>4971.2160399999993</v>
      </c>
      <c r="E250" s="277">
        <v>4971.2160399999993</v>
      </c>
      <c r="F250" s="278">
        <f t="shared" si="10"/>
        <v>0</v>
      </c>
      <c r="G250" s="277">
        <v>2530.0883744918997</v>
      </c>
      <c r="H250" s="232">
        <f t="shared" si="11"/>
        <v>0</v>
      </c>
      <c r="I250" s="232">
        <f>+H250/E250*100</f>
        <v>0</v>
      </c>
      <c r="J250" s="283"/>
      <c r="K250" s="277">
        <v>0</v>
      </c>
      <c r="L250" s="280">
        <v>0</v>
      </c>
      <c r="M250" s="260"/>
      <c r="N250" s="50"/>
      <c r="O250" s="43"/>
      <c r="P250" s="43"/>
      <c r="Q250" s="43"/>
    </row>
    <row r="251" spans="1:17" s="22" customFormat="1" ht="17.649999999999999" customHeight="1">
      <c r="A251" s="282">
        <v>305</v>
      </c>
      <c r="B251" s="282" t="s">
        <v>238</v>
      </c>
      <c r="C251" s="268" t="s">
        <v>374</v>
      </c>
      <c r="D251" s="277">
        <v>160.93083089579997</v>
      </c>
      <c r="E251" s="277">
        <v>160.93083089579997</v>
      </c>
      <c r="F251" s="278">
        <f t="shared" si="10"/>
        <v>0</v>
      </c>
      <c r="G251" s="277">
        <v>160.93085084449999</v>
      </c>
      <c r="H251" s="232">
        <f t="shared" si="11"/>
        <v>66.389993544306108</v>
      </c>
      <c r="I251" s="232">
        <f>+H251/E251*100</f>
        <v>41.253744341438541</v>
      </c>
      <c r="J251" s="283"/>
      <c r="K251" s="277">
        <v>0</v>
      </c>
      <c r="L251" s="280">
        <v>66.389993544306108</v>
      </c>
      <c r="M251" s="260"/>
      <c r="N251" s="50"/>
      <c r="O251" s="43"/>
      <c r="P251" s="43"/>
      <c r="Q251" s="43"/>
    </row>
    <row r="252" spans="1:17" s="22" customFormat="1" ht="17.649999999999999" customHeight="1">
      <c r="A252" s="282">
        <v>306</v>
      </c>
      <c r="B252" s="282" t="s">
        <v>238</v>
      </c>
      <c r="C252" s="268" t="s">
        <v>375</v>
      </c>
      <c r="D252" s="277">
        <v>1412.1074100292999</v>
      </c>
      <c r="E252" s="277">
        <v>1412.1074100292999</v>
      </c>
      <c r="F252" s="278">
        <f t="shared" si="10"/>
        <v>0</v>
      </c>
      <c r="G252" s="277">
        <v>1412.1074100292999</v>
      </c>
      <c r="H252" s="232">
        <f t="shared" si="11"/>
        <v>960.41929699454931</v>
      </c>
      <c r="I252" s="232">
        <f t="shared" si="9"/>
        <v>68.013190085492255</v>
      </c>
      <c r="J252" s="283"/>
      <c r="K252" s="277">
        <v>0</v>
      </c>
      <c r="L252" s="280">
        <v>960.41929699454931</v>
      </c>
      <c r="M252" s="260"/>
      <c r="N252" s="50"/>
      <c r="O252" s="43"/>
      <c r="P252" s="43"/>
      <c r="Q252" s="43"/>
    </row>
    <row r="253" spans="1:17" s="22" customFormat="1" ht="17.649999999999999" customHeight="1">
      <c r="A253" s="282">
        <v>307</v>
      </c>
      <c r="B253" s="282" t="s">
        <v>220</v>
      </c>
      <c r="C253" s="268" t="s">
        <v>376</v>
      </c>
      <c r="D253" s="277">
        <v>1727.5574199999999</v>
      </c>
      <c r="E253" s="277">
        <v>1581.7604110261</v>
      </c>
      <c r="F253" s="278">
        <f t="shared" si="10"/>
        <v>-8.4394884526558798</v>
      </c>
      <c r="G253" s="277">
        <v>1581.7604110261</v>
      </c>
      <c r="H253" s="232">
        <f t="shared" si="11"/>
        <v>1160.1465341198937</v>
      </c>
      <c r="I253" s="232">
        <f t="shared" si="9"/>
        <v>73.345275683521365</v>
      </c>
      <c r="J253" s="283"/>
      <c r="K253" s="277">
        <v>0</v>
      </c>
      <c r="L253" s="280">
        <v>1160.1465341198937</v>
      </c>
      <c r="M253" s="260"/>
      <c r="N253" s="50"/>
      <c r="O253" s="43"/>
      <c r="P253" s="43"/>
      <c r="Q253" s="43"/>
    </row>
    <row r="254" spans="1:17" s="22" customFormat="1" ht="17.649999999999999" customHeight="1">
      <c r="A254" s="282">
        <v>308</v>
      </c>
      <c r="B254" s="282" t="s">
        <v>220</v>
      </c>
      <c r="C254" s="268" t="s">
        <v>377</v>
      </c>
      <c r="D254" s="277">
        <v>1034.3897872117</v>
      </c>
      <c r="E254" s="277">
        <v>1034.3897872117</v>
      </c>
      <c r="F254" s="278">
        <f t="shared" si="10"/>
        <v>0</v>
      </c>
      <c r="G254" s="277">
        <v>1034.3897872117</v>
      </c>
      <c r="H254" s="232">
        <f t="shared" si="11"/>
        <v>552.00444213184437</v>
      </c>
      <c r="I254" s="232">
        <f t="shared" si="9"/>
        <v>53.365225464940735</v>
      </c>
      <c r="J254" s="283"/>
      <c r="K254" s="277">
        <v>0</v>
      </c>
      <c r="L254" s="280">
        <v>552.00444213184437</v>
      </c>
      <c r="M254" s="260"/>
      <c r="N254" s="50"/>
      <c r="O254" s="43"/>
      <c r="P254" s="43"/>
      <c r="Q254" s="43"/>
    </row>
    <row r="255" spans="1:17" s="22" customFormat="1" ht="17.649999999999999" customHeight="1">
      <c r="A255" s="282">
        <v>309</v>
      </c>
      <c r="B255" s="282" t="s">
        <v>220</v>
      </c>
      <c r="C255" s="268" t="s">
        <v>378</v>
      </c>
      <c r="D255" s="277">
        <v>1915.6736609999998</v>
      </c>
      <c r="E255" s="277">
        <v>967.83663504119988</v>
      </c>
      <c r="F255" s="278">
        <f t="shared" si="10"/>
        <v>-49.47800062480475</v>
      </c>
      <c r="G255" s="277">
        <v>967.83663504119988</v>
      </c>
      <c r="H255" s="232">
        <f t="shared" si="11"/>
        <v>866.05996885173374</v>
      </c>
      <c r="I255" s="232">
        <f t="shared" si="9"/>
        <v>89.484106872526723</v>
      </c>
      <c r="J255" s="283"/>
      <c r="K255" s="277">
        <v>0</v>
      </c>
      <c r="L255" s="280">
        <v>866.05996885173374</v>
      </c>
      <c r="M255" s="260"/>
      <c r="N255" s="50"/>
      <c r="O255" s="43"/>
      <c r="P255" s="43"/>
      <c r="Q255" s="43"/>
    </row>
    <row r="256" spans="1:17" s="22" customFormat="1" ht="17.649999999999999" customHeight="1">
      <c r="A256" s="282">
        <v>310</v>
      </c>
      <c r="B256" s="282" t="s">
        <v>220</v>
      </c>
      <c r="C256" s="268" t="s">
        <v>379</v>
      </c>
      <c r="D256" s="277">
        <v>2334.4766688</v>
      </c>
      <c r="E256" s="277">
        <v>2334.4766688</v>
      </c>
      <c r="F256" s="278">
        <f t="shared" si="10"/>
        <v>0</v>
      </c>
      <c r="G256" s="277">
        <v>599.35181316941669</v>
      </c>
      <c r="H256" s="232">
        <f t="shared" si="11"/>
        <v>526.46200928543431</v>
      </c>
      <c r="I256" s="232">
        <f t="shared" si="9"/>
        <v>22.551607232641722</v>
      </c>
      <c r="J256" s="283"/>
      <c r="K256" s="277">
        <v>170.20818539679212</v>
      </c>
      <c r="L256" s="280">
        <v>356.25382388864216</v>
      </c>
      <c r="M256" s="260"/>
      <c r="N256" s="50"/>
      <c r="O256" s="43"/>
      <c r="P256" s="43"/>
      <c r="Q256" s="43"/>
    </row>
    <row r="257" spans="1:17" s="22" customFormat="1" ht="17.649999999999999" customHeight="1">
      <c r="A257" s="282">
        <v>311</v>
      </c>
      <c r="B257" s="282" t="s">
        <v>197</v>
      </c>
      <c r="C257" s="268" t="s">
        <v>380</v>
      </c>
      <c r="D257" s="277">
        <v>7050.9847348436997</v>
      </c>
      <c r="E257" s="277">
        <v>7050.9847348436997</v>
      </c>
      <c r="F257" s="278">
        <f t="shared" si="10"/>
        <v>0</v>
      </c>
      <c r="G257" s="277">
        <v>6444.9831262437001</v>
      </c>
      <c r="H257" s="232">
        <f t="shared" si="11"/>
        <v>6131.7885362437</v>
      </c>
      <c r="I257" s="232">
        <f t="shared" si="9"/>
        <v>86.963576958866071</v>
      </c>
      <c r="J257" s="283"/>
      <c r="K257" s="277">
        <v>17.86995469416868</v>
      </c>
      <c r="L257" s="280">
        <v>6113.9185815495312</v>
      </c>
      <c r="M257" s="260"/>
      <c r="N257" s="51"/>
      <c r="O257" s="43"/>
      <c r="P257" s="43"/>
      <c r="Q257" s="43"/>
    </row>
    <row r="258" spans="1:17" s="22" customFormat="1" ht="17.649999999999999" customHeight="1">
      <c r="A258" s="282">
        <v>312</v>
      </c>
      <c r="B258" s="282" t="s">
        <v>197</v>
      </c>
      <c r="C258" s="268" t="s">
        <v>381</v>
      </c>
      <c r="D258" s="277">
        <v>528.50090909999994</v>
      </c>
      <c r="E258" s="277">
        <v>528.02942157550001</v>
      </c>
      <c r="F258" s="278">
        <f t="shared" si="10"/>
        <v>-8.9212244743890778E-2</v>
      </c>
      <c r="G258" s="277">
        <v>528.02942157550001</v>
      </c>
      <c r="H258" s="232">
        <f t="shared" si="11"/>
        <v>441.99304885857742</v>
      </c>
      <c r="I258" s="232">
        <f t="shared" si="9"/>
        <v>83.706140377516689</v>
      </c>
      <c r="J258" s="283"/>
      <c r="K258" s="277">
        <v>0</v>
      </c>
      <c r="L258" s="280">
        <v>441.99304885857742</v>
      </c>
      <c r="M258" s="260"/>
      <c r="N258" s="50"/>
      <c r="O258" s="43"/>
      <c r="P258" s="43"/>
      <c r="Q258" s="43"/>
    </row>
    <row r="259" spans="1:17" s="22" customFormat="1" ht="17.649999999999999" customHeight="1">
      <c r="A259" s="282">
        <v>313</v>
      </c>
      <c r="B259" s="282" t="s">
        <v>118</v>
      </c>
      <c r="C259" s="268" t="s">
        <v>382</v>
      </c>
      <c r="D259" s="277">
        <v>14468.153751599999</v>
      </c>
      <c r="E259" s="277">
        <v>14468.153751599999</v>
      </c>
      <c r="F259" s="278">
        <f t="shared" si="10"/>
        <v>0</v>
      </c>
      <c r="G259" s="277">
        <v>7971.6148096930638</v>
      </c>
      <c r="H259" s="232">
        <f t="shared" si="11"/>
        <v>7705.8943160898252</v>
      </c>
      <c r="I259" s="232">
        <f t="shared" si="9"/>
        <v>53.261075658928824</v>
      </c>
      <c r="J259" s="283"/>
      <c r="K259" s="277">
        <v>0</v>
      </c>
      <c r="L259" s="280">
        <v>7705.8943160898252</v>
      </c>
      <c r="M259" s="260"/>
      <c r="N259" s="50"/>
      <c r="O259" s="43"/>
      <c r="P259" s="43"/>
      <c r="Q259" s="43"/>
    </row>
    <row r="260" spans="1:17" s="22" customFormat="1" ht="17.649999999999999" customHeight="1">
      <c r="A260" s="282">
        <v>314</v>
      </c>
      <c r="B260" s="282" t="s">
        <v>128</v>
      </c>
      <c r="C260" s="268" t="s">
        <v>383</v>
      </c>
      <c r="D260" s="277">
        <v>2835.5273887006997</v>
      </c>
      <c r="E260" s="277">
        <v>1910.1862324501001</v>
      </c>
      <c r="F260" s="278">
        <f t="shared" si="10"/>
        <v>-32.633828893277268</v>
      </c>
      <c r="G260" s="277">
        <v>1910.1862324501001</v>
      </c>
      <c r="H260" s="232">
        <f t="shared" si="11"/>
        <v>1705.5500476176117</v>
      </c>
      <c r="I260" s="232">
        <f t="shared" si="9"/>
        <v>89.287108170075541</v>
      </c>
      <c r="J260" s="283"/>
      <c r="K260" s="277">
        <v>0</v>
      </c>
      <c r="L260" s="280">
        <v>1705.5500476176117</v>
      </c>
      <c r="M260" s="260"/>
      <c r="N260" s="50"/>
      <c r="O260" s="43"/>
      <c r="P260" s="43"/>
      <c r="Q260" s="43"/>
    </row>
    <row r="261" spans="1:17" s="22" customFormat="1" ht="17.649999999999999" customHeight="1">
      <c r="A261" s="282">
        <v>316</v>
      </c>
      <c r="B261" s="282" t="s">
        <v>132</v>
      </c>
      <c r="C261" s="268" t="s">
        <v>384</v>
      </c>
      <c r="D261" s="277">
        <v>356.36698802769996</v>
      </c>
      <c r="E261" s="277">
        <v>356.36698802769996</v>
      </c>
      <c r="F261" s="278">
        <f t="shared" si="10"/>
        <v>0</v>
      </c>
      <c r="G261" s="277">
        <v>356.36698802769996</v>
      </c>
      <c r="H261" s="232">
        <f t="shared" si="11"/>
        <v>265.59631849081455</v>
      </c>
      <c r="I261" s="232">
        <f t="shared" si="9"/>
        <v>74.52887821084316</v>
      </c>
      <c r="J261" s="283"/>
      <c r="K261" s="277">
        <v>0</v>
      </c>
      <c r="L261" s="280">
        <v>265.59631849081455</v>
      </c>
      <c r="M261" s="260"/>
      <c r="N261" s="50"/>
      <c r="O261" s="43"/>
      <c r="P261" s="43"/>
      <c r="Q261" s="43"/>
    </row>
    <row r="262" spans="1:17" s="22" customFormat="1" ht="17.649999999999999" customHeight="1">
      <c r="A262" s="282">
        <v>317</v>
      </c>
      <c r="B262" s="282" t="s">
        <v>220</v>
      </c>
      <c r="C262" s="268" t="s">
        <v>385</v>
      </c>
      <c r="D262" s="277">
        <v>1339.0984795135</v>
      </c>
      <c r="E262" s="277">
        <v>1339.0984795135</v>
      </c>
      <c r="F262" s="278">
        <f t="shared" si="10"/>
        <v>0</v>
      </c>
      <c r="G262" s="277">
        <v>1339.0984795135</v>
      </c>
      <c r="H262" s="232">
        <f t="shared" si="11"/>
        <v>936.2163582252681</v>
      </c>
      <c r="I262" s="232">
        <f t="shared" si="9"/>
        <v>69.913928851998946</v>
      </c>
      <c r="J262" s="283"/>
      <c r="K262" s="277">
        <v>0</v>
      </c>
      <c r="L262" s="280">
        <v>936.2163582252681</v>
      </c>
      <c r="M262" s="260"/>
      <c r="N262" s="50"/>
      <c r="O262" s="43"/>
      <c r="P262" s="43"/>
      <c r="Q262" s="43"/>
    </row>
    <row r="263" spans="1:17" s="22" customFormat="1" ht="17.649999999999999" customHeight="1">
      <c r="A263" s="282">
        <v>318</v>
      </c>
      <c r="B263" s="282" t="s">
        <v>132</v>
      </c>
      <c r="C263" s="268" t="s">
        <v>386</v>
      </c>
      <c r="D263" s="277">
        <v>300.13497405799995</v>
      </c>
      <c r="E263" s="277">
        <v>300.13497405799995</v>
      </c>
      <c r="F263" s="278">
        <f t="shared" si="10"/>
        <v>0</v>
      </c>
      <c r="G263" s="277">
        <v>300.13497405799995</v>
      </c>
      <c r="H263" s="232">
        <f t="shared" si="11"/>
        <v>160.30554208293111</v>
      </c>
      <c r="I263" s="232">
        <f t="shared" si="9"/>
        <v>53.41115029531769</v>
      </c>
      <c r="J263" s="283"/>
      <c r="K263" s="277">
        <v>0</v>
      </c>
      <c r="L263" s="280">
        <v>160.30554208293111</v>
      </c>
      <c r="M263" s="260"/>
      <c r="N263" s="50"/>
      <c r="O263" s="43"/>
      <c r="P263" s="43"/>
      <c r="Q263" s="43"/>
    </row>
    <row r="264" spans="1:17" s="22" customFormat="1" ht="17.649999999999999" customHeight="1">
      <c r="A264" s="282">
        <v>319</v>
      </c>
      <c r="B264" s="282" t="s">
        <v>220</v>
      </c>
      <c r="C264" s="268" t="s">
        <v>387</v>
      </c>
      <c r="D264" s="277">
        <v>898.75336930099991</v>
      </c>
      <c r="E264" s="277">
        <v>898.75336930099991</v>
      </c>
      <c r="F264" s="278">
        <f t="shared" si="10"/>
        <v>0</v>
      </c>
      <c r="G264" s="277">
        <v>898.75336930099991</v>
      </c>
      <c r="H264" s="232">
        <f t="shared" si="11"/>
        <v>539.25202714713976</v>
      </c>
      <c r="I264" s="232">
        <f t="shared" si="9"/>
        <v>60.000000619362325</v>
      </c>
      <c r="J264" s="283"/>
      <c r="K264" s="277">
        <v>0</v>
      </c>
      <c r="L264" s="280">
        <v>539.25202714713976</v>
      </c>
      <c r="M264" s="260"/>
      <c r="N264" s="50"/>
      <c r="O264" s="43"/>
      <c r="P264" s="43"/>
      <c r="Q264" s="43"/>
    </row>
    <row r="265" spans="1:17" s="22" customFormat="1" ht="17.649999999999999" customHeight="1">
      <c r="A265" s="282">
        <v>320</v>
      </c>
      <c r="B265" s="282" t="s">
        <v>128</v>
      </c>
      <c r="C265" s="268" t="s">
        <v>388</v>
      </c>
      <c r="D265" s="277">
        <v>1208.1176692601</v>
      </c>
      <c r="E265" s="277">
        <v>1208.1176692601</v>
      </c>
      <c r="F265" s="278">
        <f t="shared" si="10"/>
        <v>0</v>
      </c>
      <c r="G265" s="277">
        <v>1208.1176692601</v>
      </c>
      <c r="H265" s="232">
        <f t="shared" si="11"/>
        <v>900.4626989682738</v>
      </c>
      <c r="I265" s="232">
        <f t="shared" si="9"/>
        <v>74.534353886219833</v>
      </c>
      <c r="J265" s="283"/>
      <c r="K265" s="277">
        <v>0</v>
      </c>
      <c r="L265" s="280">
        <v>900.4626989682738</v>
      </c>
      <c r="M265" s="260"/>
      <c r="N265" s="50"/>
      <c r="O265" s="43"/>
      <c r="P265" s="43"/>
      <c r="Q265" s="43"/>
    </row>
    <row r="266" spans="1:17" s="22" customFormat="1" ht="17.649999999999999" customHeight="1">
      <c r="A266" s="282">
        <v>321</v>
      </c>
      <c r="B266" s="282" t="s">
        <v>220</v>
      </c>
      <c r="C266" s="268" t="s">
        <v>389</v>
      </c>
      <c r="D266" s="277">
        <v>1171.6669457999999</v>
      </c>
      <c r="E266" s="277">
        <v>1171.6669457999999</v>
      </c>
      <c r="F266" s="278">
        <f t="shared" si="10"/>
        <v>0</v>
      </c>
      <c r="G266" s="277">
        <v>607.79462044987008</v>
      </c>
      <c r="H266" s="232">
        <f t="shared" si="11"/>
        <v>521.88093651277939</v>
      </c>
      <c r="I266" s="232">
        <f t="shared" si="9"/>
        <v>44.54174783913917</v>
      </c>
      <c r="J266" s="283"/>
      <c r="K266" s="277">
        <v>0</v>
      </c>
      <c r="L266" s="280">
        <v>521.88093651277939</v>
      </c>
      <c r="M266" s="260"/>
      <c r="N266" s="50"/>
      <c r="O266" s="43"/>
      <c r="P266" s="43"/>
      <c r="Q266" s="43"/>
    </row>
    <row r="267" spans="1:17" s="22" customFormat="1" ht="17.649999999999999" customHeight="1">
      <c r="A267" s="282">
        <v>322</v>
      </c>
      <c r="B267" s="282" t="s">
        <v>220</v>
      </c>
      <c r="C267" s="268" t="s">
        <v>390</v>
      </c>
      <c r="D267" s="277">
        <v>11234.469481599999</v>
      </c>
      <c r="E267" s="277">
        <v>8830.65911108</v>
      </c>
      <c r="F267" s="278">
        <f t="shared" si="10"/>
        <v>-21.396741292118861</v>
      </c>
      <c r="G267" s="277">
        <v>8830.65911108</v>
      </c>
      <c r="H267" s="232">
        <f t="shared" si="11"/>
        <v>7324.5377876502716</v>
      </c>
      <c r="I267" s="232">
        <f t="shared" si="9"/>
        <v>82.944406476522587</v>
      </c>
      <c r="J267" s="283"/>
      <c r="K267" s="277">
        <v>0</v>
      </c>
      <c r="L267" s="280">
        <v>7324.5377876502716</v>
      </c>
      <c r="M267" s="260"/>
      <c r="N267" s="50"/>
      <c r="O267" s="43"/>
      <c r="P267" s="43"/>
      <c r="Q267" s="43"/>
    </row>
    <row r="268" spans="1:17" s="22" customFormat="1" ht="17.649999999999999" customHeight="1">
      <c r="A268" s="282">
        <v>327</v>
      </c>
      <c r="B268" s="282" t="s">
        <v>115</v>
      </c>
      <c r="C268" s="268" t="s">
        <v>391</v>
      </c>
      <c r="D268" s="277">
        <v>1257.9251245999999</v>
      </c>
      <c r="E268" s="277">
        <v>1257.9251245999999</v>
      </c>
      <c r="F268" s="278">
        <f t="shared" si="10"/>
        <v>0</v>
      </c>
      <c r="G268" s="277">
        <v>1023.0690794999998</v>
      </c>
      <c r="H268" s="232">
        <f t="shared" si="11"/>
        <v>1023.0690794999998</v>
      </c>
      <c r="I268" s="232">
        <f t="shared" si="9"/>
        <v>81.329886770909312</v>
      </c>
      <c r="J268" s="283"/>
      <c r="K268" s="277">
        <v>0</v>
      </c>
      <c r="L268" s="280">
        <v>1023.0690794999998</v>
      </c>
      <c r="M268" s="260"/>
      <c r="N268" s="50"/>
      <c r="O268" s="43"/>
      <c r="P268" s="43"/>
      <c r="Q268" s="43"/>
    </row>
    <row r="269" spans="1:17" s="22" customFormat="1" ht="17.649999999999999" customHeight="1">
      <c r="A269" s="282">
        <v>328</v>
      </c>
      <c r="B269" s="282" t="s">
        <v>128</v>
      </c>
      <c r="C269" s="268" t="s">
        <v>392</v>
      </c>
      <c r="D269" s="277">
        <v>90.415886853999993</v>
      </c>
      <c r="E269" s="277">
        <v>90.415886853999993</v>
      </c>
      <c r="F269" s="278">
        <f t="shared" si="10"/>
        <v>0</v>
      </c>
      <c r="G269" s="277">
        <v>90.415886853999993</v>
      </c>
      <c r="H269" s="232">
        <f t="shared" si="11"/>
        <v>84.259186619242897</v>
      </c>
      <c r="I269" s="232">
        <f t="shared" si="9"/>
        <v>93.190687556160697</v>
      </c>
      <c r="J269" s="283"/>
      <c r="K269" s="277">
        <v>0</v>
      </c>
      <c r="L269" s="280">
        <v>84.259186619242897</v>
      </c>
      <c r="M269" s="260"/>
      <c r="N269" s="50"/>
      <c r="O269" s="43"/>
      <c r="P269" s="43"/>
      <c r="Q269" s="43"/>
    </row>
    <row r="270" spans="1:17" s="22" customFormat="1" ht="17.649999999999999" customHeight="1">
      <c r="A270" s="282">
        <v>336</v>
      </c>
      <c r="B270" s="282" t="s">
        <v>220</v>
      </c>
      <c r="C270" s="268" t="s">
        <v>393</v>
      </c>
      <c r="D270" s="277">
        <v>2565.2432303999999</v>
      </c>
      <c r="E270" s="277">
        <v>2565.2432303999999</v>
      </c>
      <c r="F270" s="278">
        <f t="shared" si="10"/>
        <v>0</v>
      </c>
      <c r="G270" s="277">
        <v>1174.1252796015594</v>
      </c>
      <c r="H270" s="232">
        <f t="shared" si="11"/>
        <v>1134.7038175464188</v>
      </c>
      <c r="I270" s="232">
        <f t="shared" si="9"/>
        <v>44.233771055288344</v>
      </c>
      <c r="J270" s="283"/>
      <c r="K270" s="277">
        <v>0</v>
      </c>
      <c r="L270" s="280">
        <v>1134.7038175464188</v>
      </c>
      <c r="M270" s="260"/>
      <c r="N270" s="50"/>
      <c r="O270" s="43"/>
      <c r="P270" s="43"/>
      <c r="Q270" s="43"/>
    </row>
    <row r="271" spans="1:17" s="22" customFormat="1" ht="17.649999999999999" customHeight="1">
      <c r="A271" s="282">
        <v>337</v>
      </c>
      <c r="B271" s="236" t="s">
        <v>759</v>
      </c>
      <c r="C271" s="268" t="s">
        <v>394</v>
      </c>
      <c r="D271" s="277">
        <v>2899.5036476</v>
      </c>
      <c r="E271" s="277">
        <v>2899.5036476</v>
      </c>
      <c r="F271" s="278">
        <f t="shared" si="10"/>
        <v>0</v>
      </c>
      <c r="G271" s="277">
        <v>1505.1791846253025</v>
      </c>
      <c r="H271" s="232">
        <f t="shared" si="11"/>
        <v>1372.058097814851</v>
      </c>
      <c r="I271" s="232">
        <f t="shared" ref="I271:I276" si="12">+H271/E271*100</f>
        <v>47.320447379003703</v>
      </c>
      <c r="J271" s="283"/>
      <c r="K271" s="277">
        <v>0</v>
      </c>
      <c r="L271" s="280">
        <v>1372.058097814851</v>
      </c>
      <c r="M271" s="260"/>
      <c r="N271" s="50"/>
      <c r="O271" s="43"/>
      <c r="P271" s="43"/>
      <c r="Q271" s="43"/>
    </row>
    <row r="272" spans="1:17" s="22" customFormat="1" ht="17.649999999999999" customHeight="1">
      <c r="A272" s="282">
        <v>338</v>
      </c>
      <c r="B272" s="282" t="s">
        <v>220</v>
      </c>
      <c r="C272" s="268" t="s">
        <v>727</v>
      </c>
      <c r="D272" s="277">
        <v>3323.253933</v>
      </c>
      <c r="E272" s="277">
        <v>3323.253933</v>
      </c>
      <c r="F272" s="278">
        <f>E272/D272*100-100</f>
        <v>0</v>
      </c>
      <c r="G272" s="277">
        <v>446.73008561703296</v>
      </c>
      <c r="H272" s="232">
        <f>+K272+L272</f>
        <v>402.84294561703297</v>
      </c>
      <c r="I272" s="232">
        <f t="shared" si="12"/>
        <v>12.121942943233794</v>
      </c>
      <c r="J272" s="283"/>
      <c r="K272" s="277">
        <v>0.20158258211347485</v>
      </c>
      <c r="L272" s="280">
        <v>402.64136303491949</v>
      </c>
      <c r="M272" s="260"/>
      <c r="N272" s="50"/>
      <c r="O272" s="43"/>
      <c r="P272" s="43"/>
      <c r="Q272" s="43"/>
    </row>
    <row r="273" spans="1:17" s="22" customFormat="1" ht="17.649999999999999" customHeight="1">
      <c r="A273" s="282">
        <v>339</v>
      </c>
      <c r="B273" s="282" t="s">
        <v>220</v>
      </c>
      <c r="C273" s="268" t="s">
        <v>396</v>
      </c>
      <c r="D273" s="277">
        <v>16853.938476799998</v>
      </c>
      <c r="E273" s="277">
        <v>10904.720462904999</v>
      </c>
      <c r="F273" s="278">
        <f>E273/D273*100-100</f>
        <v>-35.298681207863041</v>
      </c>
      <c r="G273" s="277">
        <v>10904.720462904999</v>
      </c>
      <c r="H273" s="232">
        <f>+K273+L273</f>
        <v>9575.4415261580434</v>
      </c>
      <c r="I273" s="232">
        <f>+H273/E273*100</f>
        <v>87.810059494245507</v>
      </c>
      <c r="J273" s="283"/>
      <c r="K273" s="277">
        <v>0</v>
      </c>
      <c r="L273" s="280">
        <v>9575.4415261580434</v>
      </c>
      <c r="M273" s="260"/>
      <c r="N273" s="50"/>
      <c r="O273" s="43"/>
      <c r="P273" s="43"/>
      <c r="Q273" s="43"/>
    </row>
    <row r="274" spans="1:17" s="22" customFormat="1" ht="17.649999999999999" customHeight="1">
      <c r="A274" s="282">
        <v>348</v>
      </c>
      <c r="B274" s="286" t="s">
        <v>132</v>
      </c>
      <c r="C274" s="268" t="s">
        <v>397</v>
      </c>
      <c r="D274" s="277">
        <v>227.20771351999997</v>
      </c>
      <c r="E274" s="277">
        <v>220.55282719999997</v>
      </c>
      <c r="F274" s="278">
        <f>E274/D274*100-100</f>
        <v>-2.9289878485636081</v>
      </c>
      <c r="G274" s="277">
        <v>113.85381397099999</v>
      </c>
      <c r="H274" s="232">
        <f>+K274+L274</f>
        <v>0</v>
      </c>
      <c r="I274" s="232">
        <f>+H274/E274*100</f>
        <v>0</v>
      </c>
      <c r="J274" s="283"/>
      <c r="K274" s="277">
        <v>0</v>
      </c>
      <c r="L274" s="280">
        <v>0</v>
      </c>
      <c r="M274" s="260"/>
      <c r="N274" s="50"/>
      <c r="O274" s="43"/>
      <c r="P274" s="43"/>
      <c r="Q274" s="43"/>
    </row>
    <row r="275" spans="1:17" s="22" customFormat="1" ht="17.649999999999999" customHeight="1">
      <c r="A275" s="282">
        <v>349</v>
      </c>
      <c r="B275" s="282" t="s">
        <v>220</v>
      </c>
      <c r="C275" s="268" t="s">
        <v>398</v>
      </c>
      <c r="D275" s="277">
        <v>1655.7819973999999</v>
      </c>
      <c r="E275" s="277">
        <v>1655.7819973999999</v>
      </c>
      <c r="F275" s="278">
        <f>E275/D275*100-100</f>
        <v>0</v>
      </c>
      <c r="G275" s="277">
        <v>119.1534853565</v>
      </c>
      <c r="H275" s="232">
        <f>+K275+L275</f>
        <v>111.26708736557188</v>
      </c>
      <c r="I275" s="232">
        <f t="shared" si="12"/>
        <v>6.7199116514305377</v>
      </c>
      <c r="J275" s="283"/>
      <c r="K275" s="277">
        <v>0</v>
      </c>
      <c r="L275" s="280">
        <v>111.26708736557188</v>
      </c>
      <c r="M275" s="260"/>
      <c r="N275" s="50"/>
      <c r="O275" s="43"/>
      <c r="P275" s="43"/>
      <c r="Q275" s="43"/>
    </row>
    <row r="276" spans="1:17" s="22" customFormat="1" ht="17.649999999999999" customHeight="1">
      <c r="A276" s="282">
        <v>350</v>
      </c>
      <c r="B276" s="282" t="s">
        <v>220</v>
      </c>
      <c r="C276" s="268" t="s">
        <v>399</v>
      </c>
      <c r="D276" s="277">
        <v>2617.7083114000002</v>
      </c>
      <c r="E276" s="277">
        <v>2617.7083114000002</v>
      </c>
      <c r="F276" s="278">
        <f>E276/D276*100-100</f>
        <v>0</v>
      </c>
      <c r="G276" s="277">
        <v>1525.0947921131999</v>
      </c>
      <c r="H276" s="232">
        <f>+K276+L276</f>
        <v>1425.3512921131999</v>
      </c>
      <c r="I276" s="232">
        <f t="shared" si="12"/>
        <v>54.450348264772664</v>
      </c>
      <c r="J276" s="283"/>
      <c r="K276" s="277">
        <v>45.499587928672675</v>
      </c>
      <c r="L276" s="280">
        <v>1379.8517041845271</v>
      </c>
      <c r="M276" s="260"/>
      <c r="N276" s="50"/>
      <c r="O276" s="43"/>
      <c r="P276" s="43"/>
      <c r="Q276" s="43"/>
    </row>
    <row r="277" spans="1:17" s="22" customFormat="1" ht="17.649999999999999" customHeight="1">
      <c r="A277" s="369" t="s">
        <v>760</v>
      </c>
      <c r="B277" s="369"/>
      <c r="C277" s="369"/>
      <c r="D277" s="273">
        <f>SUM(D278:D311)</f>
        <v>268837.5979896182</v>
      </c>
      <c r="E277" s="273">
        <f>SUM(E278:E311)</f>
        <v>268837.5979896182</v>
      </c>
      <c r="F277" s="287">
        <f t="shared" ref="F277:F311" si="13">E277/D277*100-100</f>
        <v>0</v>
      </c>
      <c r="G277" s="273">
        <f>SUM(G278:G311)</f>
        <v>217442.52057253016</v>
      </c>
      <c r="H277" s="273">
        <f>SUM(H278:H311)</f>
        <v>217446.70517247482</v>
      </c>
      <c r="I277" s="274">
        <f t="shared" ref="I277:I311" si="14">+H277/E277*100</f>
        <v>80.884038095323277</v>
      </c>
      <c r="J277" s="273"/>
      <c r="K277" s="273">
        <f>SUM(K278:K311)</f>
        <v>7478.3093285661989</v>
      </c>
      <c r="L277" s="273">
        <f>SUM(L278:L311)</f>
        <v>209968.39584390863</v>
      </c>
      <c r="M277" s="260"/>
      <c r="N277" s="50"/>
      <c r="O277" s="43"/>
      <c r="P277" s="43"/>
      <c r="Q277" s="43"/>
    </row>
    <row r="278" spans="1:17" s="22" customFormat="1" ht="17.649999999999999" customHeight="1">
      <c r="A278" s="276">
        <v>1</v>
      </c>
      <c r="B278" s="233" t="s">
        <v>761</v>
      </c>
      <c r="C278" s="269" t="s">
        <v>762</v>
      </c>
      <c r="D278" s="277">
        <v>7191.9053239999994</v>
      </c>
      <c r="E278" s="277">
        <v>7191.9053239999994</v>
      </c>
      <c r="F278" s="232">
        <f t="shared" si="13"/>
        <v>0</v>
      </c>
      <c r="G278" s="277">
        <v>7191.9053239999994</v>
      </c>
      <c r="H278" s="277">
        <f>+K278+L278</f>
        <v>7191.9053239999994</v>
      </c>
      <c r="I278" s="232">
        <f t="shared" si="14"/>
        <v>100</v>
      </c>
      <c r="J278" s="279"/>
      <c r="K278" s="277">
        <v>0</v>
      </c>
      <c r="L278" s="277">
        <v>7191.9053239999994</v>
      </c>
      <c r="M278" s="260"/>
      <c r="N278" s="50"/>
      <c r="O278" s="43"/>
      <c r="P278" s="43"/>
      <c r="Q278" s="43"/>
    </row>
    <row r="279" spans="1:17" s="22" customFormat="1" ht="17.649999999999999" customHeight="1">
      <c r="A279" s="276">
        <v>2</v>
      </c>
      <c r="B279" s="233" t="s">
        <v>118</v>
      </c>
      <c r="C279" s="269" t="s">
        <v>763</v>
      </c>
      <c r="D279" s="277">
        <v>5143.572807999999</v>
      </c>
      <c r="E279" s="277">
        <v>5143.572807999999</v>
      </c>
      <c r="F279" s="232">
        <f t="shared" si="13"/>
        <v>0</v>
      </c>
      <c r="G279" s="277">
        <v>5143.572807999999</v>
      </c>
      <c r="H279" s="277">
        <f t="shared" ref="H279:H311" si="15">+K279+L279</f>
        <v>5143.5728079999972</v>
      </c>
      <c r="I279" s="232">
        <f t="shared" si="14"/>
        <v>99.999999999999972</v>
      </c>
      <c r="J279" s="279"/>
      <c r="K279" s="277">
        <v>-2.2679046196572016E-12</v>
      </c>
      <c r="L279" s="277">
        <v>5143.572807999999</v>
      </c>
      <c r="M279" s="260"/>
      <c r="N279" s="50"/>
      <c r="O279" s="43"/>
      <c r="P279" s="43"/>
      <c r="Q279" s="43"/>
    </row>
    <row r="280" spans="1:17" s="22" customFormat="1" ht="17.649999999999999" customHeight="1">
      <c r="A280" s="276">
        <v>3</v>
      </c>
      <c r="B280" s="233" t="s">
        <v>118</v>
      </c>
      <c r="C280" s="269" t="s">
        <v>764</v>
      </c>
      <c r="D280" s="277">
        <v>7324.9631529999997</v>
      </c>
      <c r="E280" s="277">
        <v>7324.9631529999997</v>
      </c>
      <c r="F280" s="232">
        <f t="shared" si="13"/>
        <v>0</v>
      </c>
      <c r="G280" s="277">
        <v>7324.9631529999997</v>
      </c>
      <c r="H280" s="277">
        <f t="shared" si="15"/>
        <v>7325.1626399999996</v>
      </c>
      <c r="I280" s="232">
        <f t="shared" si="14"/>
        <v>100.00272338571313</v>
      </c>
      <c r="J280" s="279"/>
      <c r="K280" s="277">
        <v>-1.417440387285751E-13</v>
      </c>
      <c r="L280" s="277">
        <v>7325.1626399999996</v>
      </c>
      <c r="M280" s="260"/>
      <c r="N280" s="50"/>
      <c r="O280" s="43"/>
      <c r="P280" s="43"/>
      <c r="Q280" s="43"/>
    </row>
    <row r="281" spans="1:17" s="22" customFormat="1" ht="17.649999999999999" customHeight="1">
      <c r="A281" s="276">
        <v>4</v>
      </c>
      <c r="B281" s="233" t="s">
        <v>118</v>
      </c>
      <c r="C281" s="269" t="s">
        <v>765</v>
      </c>
      <c r="D281" s="277">
        <v>2986.7215384083001</v>
      </c>
      <c r="E281" s="277">
        <v>2986.7215384083001</v>
      </c>
      <c r="F281" s="232">
        <f t="shared" si="13"/>
        <v>0</v>
      </c>
      <c r="G281" s="277">
        <v>2986.7215384083001</v>
      </c>
      <c r="H281" s="277">
        <f t="shared" si="15"/>
        <v>2986.7215387994515</v>
      </c>
      <c r="I281" s="232">
        <f t="shared" si="14"/>
        <v>100.00000001309634</v>
      </c>
      <c r="J281" s="279"/>
      <c r="K281" s="277">
        <v>1.1339523098286008E-12</v>
      </c>
      <c r="L281" s="277">
        <v>2986.7215387994506</v>
      </c>
      <c r="M281" s="260"/>
      <c r="N281" s="50"/>
      <c r="O281" s="43"/>
      <c r="P281" s="43"/>
      <c r="Q281" s="43"/>
    </row>
    <row r="282" spans="1:17" s="22" customFormat="1" ht="17.649999999999999" customHeight="1">
      <c r="A282" s="276">
        <v>5</v>
      </c>
      <c r="B282" s="233" t="s">
        <v>118</v>
      </c>
      <c r="C282" s="269" t="s">
        <v>766</v>
      </c>
      <c r="D282" s="277">
        <v>3494.8522913233996</v>
      </c>
      <c r="E282" s="277">
        <v>3494.8522913233996</v>
      </c>
      <c r="F282" s="232">
        <f t="shared" si="13"/>
        <v>0</v>
      </c>
      <c r="G282" s="277">
        <v>3494.8522913233996</v>
      </c>
      <c r="H282" s="277">
        <f t="shared" si="15"/>
        <v>3495.0122399999996</v>
      </c>
      <c r="I282" s="232">
        <f t="shared" si="14"/>
        <v>100.00457669346991</v>
      </c>
      <c r="J282" s="279"/>
      <c r="K282" s="277">
        <v>1.417440387285751E-13</v>
      </c>
      <c r="L282" s="277">
        <v>3495.0122399999996</v>
      </c>
      <c r="M282" s="260"/>
      <c r="N282" s="50"/>
      <c r="O282" s="43"/>
      <c r="P282" s="43"/>
      <c r="Q282" s="43"/>
    </row>
    <row r="283" spans="1:17" s="22" customFormat="1" ht="17.649999999999999" customHeight="1">
      <c r="A283" s="276">
        <v>6</v>
      </c>
      <c r="B283" s="233" t="s">
        <v>126</v>
      </c>
      <c r="C283" s="269" t="s">
        <v>767</v>
      </c>
      <c r="D283" s="277">
        <v>4074.0232574999995</v>
      </c>
      <c r="E283" s="277">
        <v>4074.0232574999995</v>
      </c>
      <c r="F283" s="232">
        <f t="shared" si="13"/>
        <v>0</v>
      </c>
      <c r="G283" s="277">
        <v>4074.0232574999995</v>
      </c>
      <c r="H283" s="277">
        <f t="shared" si="15"/>
        <v>4074.0232574999995</v>
      </c>
      <c r="I283" s="232">
        <f t="shared" si="14"/>
        <v>100</v>
      </c>
      <c r="J283" s="279"/>
      <c r="K283" s="277">
        <v>0</v>
      </c>
      <c r="L283" s="277">
        <v>4074.0232574999995</v>
      </c>
      <c r="M283" s="260"/>
      <c r="N283" s="50"/>
      <c r="O283" s="43"/>
      <c r="P283" s="43"/>
      <c r="Q283" s="43"/>
    </row>
    <row r="284" spans="1:17" s="22" customFormat="1" ht="17.649999999999999" customHeight="1">
      <c r="A284" s="276">
        <v>7</v>
      </c>
      <c r="B284" s="233" t="s">
        <v>118</v>
      </c>
      <c r="C284" s="269" t="s">
        <v>768</v>
      </c>
      <c r="D284" s="277">
        <v>5161.9256119999991</v>
      </c>
      <c r="E284" s="277">
        <v>5161.9256119999991</v>
      </c>
      <c r="F284" s="232">
        <f t="shared" si="13"/>
        <v>0</v>
      </c>
      <c r="G284" s="277">
        <v>5161.9256119999991</v>
      </c>
      <c r="H284" s="277">
        <f t="shared" si="15"/>
        <v>5162.7235600000004</v>
      </c>
      <c r="I284" s="232">
        <f t="shared" si="14"/>
        <v>100.01545833977434</v>
      </c>
      <c r="J284" s="279"/>
      <c r="K284" s="277">
        <v>0</v>
      </c>
      <c r="L284" s="277">
        <v>5162.7235600000004</v>
      </c>
      <c r="M284" s="260"/>
      <c r="N284" s="50"/>
      <c r="O284" s="43"/>
      <c r="P284" s="43"/>
      <c r="Q284" s="43"/>
    </row>
    <row r="285" spans="1:17" s="22" customFormat="1" ht="17.649999999999999" customHeight="1">
      <c r="A285" s="276">
        <v>8</v>
      </c>
      <c r="B285" s="233" t="s">
        <v>118</v>
      </c>
      <c r="C285" s="269" t="s">
        <v>769</v>
      </c>
      <c r="D285" s="277">
        <v>3222.114024</v>
      </c>
      <c r="E285" s="277">
        <v>3222.114024</v>
      </c>
      <c r="F285" s="232">
        <f t="shared" si="13"/>
        <v>0</v>
      </c>
      <c r="G285" s="277">
        <v>3222.114024</v>
      </c>
      <c r="H285" s="277">
        <f t="shared" si="15"/>
        <v>3222.114024</v>
      </c>
      <c r="I285" s="232">
        <f t="shared" si="14"/>
        <v>100</v>
      </c>
      <c r="J285" s="279"/>
      <c r="K285" s="277">
        <v>0</v>
      </c>
      <c r="L285" s="277">
        <v>3222.114024</v>
      </c>
      <c r="M285" s="260"/>
      <c r="N285" s="50"/>
      <c r="O285" s="43"/>
      <c r="P285" s="43"/>
      <c r="Q285" s="43"/>
    </row>
    <row r="286" spans="1:17" s="22" customFormat="1" ht="17.649999999999999" customHeight="1">
      <c r="A286" s="276">
        <v>9</v>
      </c>
      <c r="B286" s="233" t="s">
        <v>118</v>
      </c>
      <c r="C286" s="269" t="s">
        <v>770</v>
      </c>
      <c r="D286" s="277">
        <v>4746.7931649999991</v>
      </c>
      <c r="E286" s="277">
        <v>4746.7931649999991</v>
      </c>
      <c r="F286" s="232">
        <f t="shared" si="13"/>
        <v>0</v>
      </c>
      <c r="G286" s="277">
        <v>4746.7931649999991</v>
      </c>
      <c r="H286" s="277">
        <f t="shared" si="15"/>
        <v>4746.7931649999991</v>
      </c>
      <c r="I286" s="232">
        <f t="shared" si="14"/>
        <v>100</v>
      </c>
      <c r="J286" s="279"/>
      <c r="K286" s="277">
        <v>0</v>
      </c>
      <c r="L286" s="277">
        <v>4746.7931649999991</v>
      </c>
      <c r="M286" s="260"/>
      <c r="N286" s="50"/>
      <c r="O286" s="43"/>
      <c r="P286" s="43"/>
      <c r="Q286" s="43"/>
    </row>
    <row r="287" spans="1:17" s="22" customFormat="1" ht="17.649999999999999" customHeight="1">
      <c r="A287" s="276">
        <v>10</v>
      </c>
      <c r="B287" s="233" t="s">
        <v>118</v>
      </c>
      <c r="C287" s="269" t="s">
        <v>771</v>
      </c>
      <c r="D287" s="277">
        <v>7084.7808049999994</v>
      </c>
      <c r="E287" s="277">
        <v>7084.7808049999994</v>
      </c>
      <c r="F287" s="232">
        <f t="shared" si="13"/>
        <v>0</v>
      </c>
      <c r="G287" s="277">
        <v>7084.7808049999994</v>
      </c>
      <c r="H287" s="277">
        <f t="shared" si="15"/>
        <v>7084.7808049999994</v>
      </c>
      <c r="I287" s="232">
        <f t="shared" si="14"/>
        <v>100</v>
      </c>
      <c r="J287" s="279"/>
      <c r="K287" s="277">
        <v>0</v>
      </c>
      <c r="L287" s="277">
        <v>7084.7808049999994</v>
      </c>
      <c r="M287" s="260"/>
      <c r="N287" s="50"/>
      <c r="O287" s="43"/>
      <c r="P287" s="43"/>
      <c r="Q287" s="43"/>
    </row>
    <row r="288" spans="1:17" s="22" customFormat="1" ht="17.649999999999999" customHeight="1">
      <c r="A288" s="276">
        <v>11</v>
      </c>
      <c r="B288" s="233" t="s">
        <v>118</v>
      </c>
      <c r="C288" s="269" t="s">
        <v>772</v>
      </c>
      <c r="D288" s="277">
        <v>3412.424622</v>
      </c>
      <c r="E288" s="277">
        <v>3412.424622</v>
      </c>
      <c r="F288" s="232">
        <f t="shared" si="13"/>
        <v>0</v>
      </c>
      <c r="G288" s="277">
        <v>3412.424622</v>
      </c>
      <c r="H288" s="277">
        <f t="shared" si="15"/>
        <v>3413.2225699999995</v>
      </c>
      <c r="I288" s="232">
        <f t="shared" si="14"/>
        <v>100.02338360809071</v>
      </c>
      <c r="J288" s="279"/>
      <c r="K288" s="277">
        <v>0</v>
      </c>
      <c r="L288" s="277">
        <v>3413.2225699999995</v>
      </c>
      <c r="M288" s="260"/>
      <c r="N288" s="50"/>
      <c r="O288" s="43"/>
      <c r="P288" s="43"/>
      <c r="Q288" s="43"/>
    </row>
    <row r="289" spans="1:17" s="22" customFormat="1" ht="17.649999999999999" customHeight="1">
      <c r="A289" s="276">
        <v>12</v>
      </c>
      <c r="B289" s="233" t="s">
        <v>118</v>
      </c>
      <c r="C289" s="269" t="s">
        <v>773</v>
      </c>
      <c r="D289" s="277">
        <v>6059.417625</v>
      </c>
      <c r="E289" s="277">
        <v>6059.417625</v>
      </c>
      <c r="F289" s="232">
        <f t="shared" si="13"/>
        <v>0</v>
      </c>
      <c r="G289" s="277">
        <v>6059.417625</v>
      </c>
      <c r="H289" s="277">
        <f t="shared" si="15"/>
        <v>6059.417625000001</v>
      </c>
      <c r="I289" s="232">
        <f t="shared" si="14"/>
        <v>100.00000000000003</v>
      </c>
      <c r="J289" s="279"/>
      <c r="K289" s="277">
        <v>5.6697615491430039E-13</v>
      </c>
      <c r="L289" s="277">
        <v>6059.417625</v>
      </c>
      <c r="M289" s="260"/>
      <c r="N289" s="50"/>
      <c r="O289" s="43"/>
      <c r="P289" s="43"/>
      <c r="Q289" s="43"/>
    </row>
    <row r="290" spans="1:17" s="22" customFormat="1" ht="17.649999999999999" customHeight="1">
      <c r="A290" s="276">
        <v>13</v>
      </c>
      <c r="B290" s="233" t="s">
        <v>761</v>
      </c>
      <c r="C290" s="269" t="s">
        <v>774</v>
      </c>
      <c r="D290" s="277">
        <v>6045.5133810999996</v>
      </c>
      <c r="E290" s="277">
        <v>6045.5133810999996</v>
      </c>
      <c r="F290" s="232">
        <f t="shared" si="13"/>
        <v>0</v>
      </c>
      <c r="G290" s="277">
        <v>6045.5133810999996</v>
      </c>
      <c r="H290" s="277">
        <f t="shared" si="15"/>
        <v>6046.4509699999999</v>
      </c>
      <c r="I290" s="232">
        <f t="shared" si="14"/>
        <v>100.01550883838802</v>
      </c>
      <c r="J290" s="279"/>
      <c r="K290" s="277">
        <v>0</v>
      </c>
      <c r="L290" s="277">
        <v>6046.4509699999999</v>
      </c>
      <c r="M290" s="260"/>
      <c r="N290" s="50"/>
      <c r="O290" s="43"/>
      <c r="P290" s="43"/>
      <c r="Q290" s="43"/>
    </row>
    <row r="291" spans="1:17" s="22" customFormat="1" ht="17.649999999999999" customHeight="1">
      <c r="A291" s="276">
        <v>15</v>
      </c>
      <c r="B291" s="233" t="s">
        <v>118</v>
      </c>
      <c r="C291" s="269" t="s">
        <v>775</v>
      </c>
      <c r="D291" s="277">
        <v>10761.184100461198</v>
      </c>
      <c r="E291" s="277">
        <v>10761.184100461198</v>
      </c>
      <c r="F291" s="232">
        <f t="shared" si="13"/>
        <v>0</v>
      </c>
      <c r="G291" s="277">
        <v>10761.184100461198</v>
      </c>
      <c r="H291" s="277">
        <f t="shared" si="15"/>
        <v>10761.184100721966</v>
      </c>
      <c r="I291" s="232">
        <f t="shared" si="14"/>
        <v>100.00000000242323</v>
      </c>
      <c r="J291" s="279"/>
      <c r="K291" s="277">
        <v>0</v>
      </c>
      <c r="L291" s="277">
        <v>10761.184100721966</v>
      </c>
      <c r="M291" s="260"/>
      <c r="N291" s="50"/>
      <c r="O291" s="43"/>
      <c r="P291" s="43"/>
      <c r="Q291" s="43"/>
    </row>
    <row r="292" spans="1:17" s="22" customFormat="1" ht="17.649999999999999" customHeight="1">
      <c r="A292" s="276">
        <v>16</v>
      </c>
      <c r="B292" s="233" t="s">
        <v>118</v>
      </c>
      <c r="C292" s="269" t="s">
        <v>776</v>
      </c>
      <c r="D292" s="277">
        <v>3389.9261589608</v>
      </c>
      <c r="E292" s="277">
        <v>3389.9261589608</v>
      </c>
      <c r="F292" s="232">
        <f t="shared" si="13"/>
        <v>0</v>
      </c>
      <c r="G292" s="277">
        <v>3389.9261589608</v>
      </c>
      <c r="H292" s="277">
        <f t="shared" si="15"/>
        <v>3389.9261587000328</v>
      </c>
      <c r="I292" s="232">
        <f t="shared" si="14"/>
        <v>99.999999992307593</v>
      </c>
      <c r="J292" s="279"/>
      <c r="K292" s="277">
        <v>2.8348807745715019E-13</v>
      </c>
      <c r="L292" s="277">
        <v>3389.9261587000324</v>
      </c>
      <c r="M292" s="260"/>
      <c r="N292" s="50"/>
      <c r="O292" s="43"/>
      <c r="P292" s="43"/>
      <c r="Q292" s="43"/>
    </row>
    <row r="293" spans="1:17" s="22" customFormat="1" ht="17.649999999999999" customHeight="1">
      <c r="A293" s="276">
        <v>17</v>
      </c>
      <c r="B293" s="233" t="s">
        <v>118</v>
      </c>
      <c r="C293" s="269" t="s">
        <v>777</v>
      </c>
      <c r="D293" s="277">
        <v>6769.6863806067995</v>
      </c>
      <c r="E293" s="277">
        <v>6769.6863806067995</v>
      </c>
      <c r="F293" s="232">
        <f t="shared" si="13"/>
        <v>0</v>
      </c>
      <c r="G293" s="277">
        <v>6769.6863806067995</v>
      </c>
      <c r="H293" s="277">
        <f t="shared" si="15"/>
        <v>6770.5887799999991</v>
      </c>
      <c r="I293" s="232">
        <f t="shared" si="14"/>
        <v>100.01333000293462</v>
      </c>
      <c r="J293" s="288"/>
      <c r="K293" s="277">
        <v>0</v>
      </c>
      <c r="L293" s="277">
        <v>6770.5887799999991</v>
      </c>
      <c r="M293" s="260"/>
      <c r="N293" s="50"/>
      <c r="O293" s="43"/>
      <c r="P293" s="43"/>
      <c r="Q293" s="43"/>
    </row>
    <row r="294" spans="1:17" s="22" customFormat="1" ht="17.649999999999999" customHeight="1">
      <c r="A294" s="276">
        <v>18</v>
      </c>
      <c r="B294" s="233" t="s">
        <v>118</v>
      </c>
      <c r="C294" s="269" t="s">
        <v>778</v>
      </c>
      <c r="D294" s="277">
        <v>5324.4213984621001</v>
      </c>
      <c r="E294" s="277">
        <v>5324.4213984621001</v>
      </c>
      <c r="F294" s="232">
        <f t="shared" si="13"/>
        <v>0</v>
      </c>
      <c r="G294" s="277">
        <v>5324.4213984621001</v>
      </c>
      <c r="H294" s="277">
        <f t="shared" si="15"/>
        <v>5324.4213985924825</v>
      </c>
      <c r="I294" s="232">
        <f t="shared" si="14"/>
        <v>100.00000000244876</v>
      </c>
      <c r="J294" s="288"/>
      <c r="K294" s="277">
        <v>1.417440387285751E-13</v>
      </c>
      <c r="L294" s="277">
        <v>5324.4213985924825</v>
      </c>
      <c r="M294" s="260"/>
      <c r="N294" s="50"/>
      <c r="O294" s="43"/>
      <c r="P294" s="43"/>
      <c r="Q294" s="43"/>
    </row>
    <row r="295" spans="1:17" s="22" customFormat="1" ht="17.649999999999999" customHeight="1">
      <c r="A295" s="276">
        <v>19</v>
      </c>
      <c r="B295" s="233" t="s">
        <v>118</v>
      </c>
      <c r="C295" s="269" t="s">
        <v>779</v>
      </c>
      <c r="D295" s="277">
        <v>11578.381179603501</v>
      </c>
      <c r="E295" s="277">
        <v>11578.381179603501</v>
      </c>
      <c r="F295" s="232">
        <f t="shared" si="13"/>
        <v>0</v>
      </c>
      <c r="G295" s="277">
        <v>11578.381179603501</v>
      </c>
      <c r="H295" s="277">
        <f t="shared" si="15"/>
        <v>11578.225479999999</v>
      </c>
      <c r="I295" s="232">
        <f t="shared" si="14"/>
        <v>99.99865525585065</v>
      </c>
      <c r="J295" s="289"/>
      <c r="K295" s="277">
        <v>0</v>
      </c>
      <c r="L295" s="277">
        <v>11578.225479999999</v>
      </c>
      <c r="M295" s="260"/>
      <c r="N295" s="50"/>
      <c r="O295" s="43"/>
      <c r="P295" s="43"/>
      <c r="Q295" s="43"/>
    </row>
    <row r="296" spans="1:17" s="22" customFormat="1" ht="17.649999999999999" customHeight="1">
      <c r="A296" s="276">
        <v>20</v>
      </c>
      <c r="B296" s="233" t="s">
        <v>118</v>
      </c>
      <c r="C296" s="269" t="s">
        <v>780</v>
      </c>
      <c r="D296" s="277">
        <v>11401.5477238365</v>
      </c>
      <c r="E296" s="277">
        <v>11401.5477238365</v>
      </c>
      <c r="F296" s="232">
        <f t="shared" si="13"/>
        <v>0</v>
      </c>
      <c r="G296" s="277">
        <v>11401.5477238365</v>
      </c>
      <c r="H296" s="277">
        <f t="shared" si="15"/>
        <v>11401.547724488415</v>
      </c>
      <c r="I296" s="232">
        <f t="shared" si="14"/>
        <v>100.00000000571778</v>
      </c>
      <c r="J296" s="289"/>
      <c r="K296" s="277">
        <v>-7.0872019364287549E-14</v>
      </c>
      <c r="L296" s="277">
        <v>11401.547724488415</v>
      </c>
      <c r="M296" s="260"/>
      <c r="N296" s="50"/>
      <c r="O296" s="43"/>
      <c r="P296" s="43"/>
      <c r="Q296" s="43"/>
    </row>
    <row r="297" spans="1:17" s="22" customFormat="1" ht="17.649999999999999" customHeight="1">
      <c r="A297" s="276">
        <v>21</v>
      </c>
      <c r="B297" s="233" t="s">
        <v>118</v>
      </c>
      <c r="C297" s="269" t="s">
        <v>781</v>
      </c>
      <c r="D297" s="277">
        <v>9635.9881300800007</v>
      </c>
      <c r="E297" s="277">
        <v>9635.9881300800007</v>
      </c>
      <c r="F297" s="232">
        <f t="shared" si="13"/>
        <v>0</v>
      </c>
      <c r="G297" s="277">
        <v>9635.9881300800007</v>
      </c>
      <c r="H297" s="277">
        <f t="shared" si="15"/>
        <v>9635.222099999999</v>
      </c>
      <c r="I297" s="232">
        <f t="shared" si="14"/>
        <v>99.992050321465115</v>
      </c>
      <c r="J297" s="289"/>
      <c r="K297" s="277">
        <v>1.417440387285751E-13</v>
      </c>
      <c r="L297" s="277">
        <v>9635.222099999999</v>
      </c>
      <c r="M297" s="260"/>
      <c r="N297" s="50"/>
      <c r="O297" s="43"/>
      <c r="P297" s="43"/>
      <c r="Q297" s="43"/>
    </row>
    <row r="298" spans="1:17" s="22" customFormat="1" ht="17.649999999999999" customHeight="1">
      <c r="A298" s="276">
        <v>24</v>
      </c>
      <c r="B298" s="233" t="s">
        <v>118</v>
      </c>
      <c r="C298" s="269" t="s">
        <v>782</v>
      </c>
      <c r="D298" s="277">
        <v>5333.4442353694994</v>
      </c>
      <c r="E298" s="277">
        <v>5333.4442353694994</v>
      </c>
      <c r="F298" s="232">
        <f t="shared" si="13"/>
        <v>0</v>
      </c>
      <c r="G298" s="277">
        <v>5333.4442353694994</v>
      </c>
      <c r="H298" s="277">
        <f t="shared" si="15"/>
        <v>5334.2823799999996</v>
      </c>
      <c r="I298" s="232">
        <f t="shared" si="14"/>
        <v>100.01571488504449</v>
      </c>
      <c r="J298" s="289"/>
      <c r="K298" s="277">
        <v>0</v>
      </c>
      <c r="L298" s="277">
        <v>5334.2823799999996</v>
      </c>
      <c r="M298" s="260"/>
      <c r="N298" s="50"/>
      <c r="O298" s="43"/>
      <c r="P298" s="43"/>
      <c r="Q298" s="43"/>
    </row>
    <row r="299" spans="1:17" s="22" customFormat="1" ht="17.649999999999999" customHeight="1">
      <c r="A299" s="276">
        <v>25</v>
      </c>
      <c r="B299" s="233" t="s">
        <v>118</v>
      </c>
      <c r="C299" s="269" t="s">
        <v>783</v>
      </c>
      <c r="D299" s="277">
        <v>5883.9777255688996</v>
      </c>
      <c r="E299" s="277">
        <v>5883.9777255688996</v>
      </c>
      <c r="F299" s="232">
        <f t="shared" si="13"/>
        <v>0</v>
      </c>
      <c r="G299" s="277">
        <v>5883.9777255688996</v>
      </c>
      <c r="H299" s="277">
        <f t="shared" si="15"/>
        <v>5884.8665000000001</v>
      </c>
      <c r="I299" s="232">
        <f t="shared" si="14"/>
        <v>100.01510499312801</v>
      </c>
      <c r="J299" s="289"/>
      <c r="K299" s="277">
        <v>0</v>
      </c>
      <c r="L299" s="277">
        <v>5884.8665000000001</v>
      </c>
      <c r="M299" s="260"/>
      <c r="N299" s="50"/>
      <c r="O299" s="43"/>
      <c r="P299" s="43"/>
      <c r="Q299" s="43"/>
    </row>
    <row r="300" spans="1:17" s="22" customFormat="1" ht="17.649999999999999" customHeight="1">
      <c r="A300" s="276">
        <v>26</v>
      </c>
      <c r="B300" s="233" t="s">
        <v>118</v>
      </c>
      <c r="C300" s="269" t="s">
        <v>784</v>
      </c>
      <c r="D300" s="277">
        <v>5301.1596981608991</v>
      </c>
      <c r="E300" s="277">
        <v>5301.1596981608991</v>
      </c>
      <c r="F300" s="232">
        <f t="shared" si="13"/>
        <v>0</v>
      </c>
      <c r="G300" s="277">
        <v>5301.1596981608991</v>
      </c>
      <c r="H300" s="277">
        <f t="shared" si="15"/>
        <v>5301.1596980305167</v>
      </c>
      <c r="I300" s="232">
        <f t="shared" si="14"/>
        <v>99.999999997540485</v>
      </c>
      <c r="J300" s="289"/>
      <c r="K300" s="277">
        <v>2.8348807745715019E-13</v>
      </c>
      <c r="L300" s="277">
        <v>5301.1596980305167</v>
      </c>
      <c r="M300" s="260"/>
      <c r="N300" s="50"/>
      <c r="O300" s="43"/>
      <c r="P300" s="43"/>
      <c r="Q300" s="43"/>
    </row>
    <row r="301" spans="1:17" s="22" customFormat="1" ht="17.649999999999999" customHeight="1">
      <c r="A301" s="276">
        <v>28</v>
      </c>
      <c r="B301" s="233" t="s">
        <v>184</v>
      </c>
      <c r="C301" s="269" t="s">
        <v>785</v>
      </c>
      <c r="D301" s="277">
        <v>9384.5546953312987</v>
      </c>
      <c r="E301" s="277">
        <v>9384.5546953312987</v>
      </c>
      <c r="F301" s="232">
        <f t="shared" si="13"/>
        <v>0</v>
      </c>
      <c r="G301" s="277">
        <v>9384.5546953312987</v>
      </c>
      <c r="H301" s="277">
        <f t="shared" si="15"/>
        <v>9383.8684799999974</v>
      </c>
      <c r="I301" s="232">
        <f t="shared" si="14"/>
        <v>99.992687822133504</v>
      </c>
      <c r="J301" s="289"/>
      <c r="K301" s="277">
        <v>-1.1339523098286008E-12</v>
      </c>
      <c r="L301" s="277">
        <v>9383.8684799999992</v>
      </c>
      <c r="M301" s="260"/>
      <c r="N301" s="50"/>
      <c r="O301" s="43"/>
      <c r="P301" s="43"/>
      <c r="Q301" s="43"/>
    </row>
    <row r="302" spans="1:17" s="22" customFormat="1" ht="17.649999999999999" customHeight="1">
      <c r="A302" s="276">
        <v>29</v>
      </c>
      <c r="B302" s="233" t="s">
        <v>184</v>
      </c>
      <c r="C302" s="269" t="s">
        <v>217</v>
      </c>
      <c r="D302" s="277">
        <v>9607.0146382000003</v>
      </c>
      <c r="E302" s="277">
        <v>9607.0146382000003</v>
      </c>
      <c r="F302" s="232">
        <f t="shared" si="13"/>
        <v>0</v>
      </c>
      <c r="G302" s="277">
        <v>9607.0146382000003</v>
      </c>
      <c r="H302" s="277">
        <f t="shared" si="15"/>
        <v>9607.2939200000001</v>
      </c>
      <c r="I302" s="232">
        <f t="shared" si="14"/>
        <v>100.00290706125179</v>
      </c>
      <c r="J302" s="289"/>
      <c r="K302" s="277">
        <v>-2.8348807745715019E-13</v>
      </c>
      <c r="L302" s="277">
        <v>9607.2939200000001</v>
      </c>
      <c r="M302" s="260"/>
      <c r="N302" s="50"/>
      <c r="O302" s="43"/>
      <c r="P302" s="43"/>
      <c r="Q302" s="43"/>
    </row>
    <row r="303" spans="1:17" s="22" customFormat="1" ht="17.649999999999999" customHeight="1">
      <c r="A303" s="276">
        <v>31</v>
      </c>
      <c r="B303" s="233" t="s">
        <v>786</v>
      </c>
      <c r="C303" s="269" t="s">
        <v>787</v>
      </c>
      <c r="D303" s="277">
        <v>3194.0522874535</v>
      </c>
      <c r="E303" s="277">
        <v>3194.0522874535</v>
      </c>
      <c r="F303" s="232">
        <f t="shared" si="13"/>
        <v>0</v>
      </c>
      <c r="G303" s="277">
        <v>3194.0522874535</v>
      </c>
      <c r="H303" s="277">
        <f t="shared" si="15"/>
        <v>3193.7868699999999</v>
      </c>
      <c r="I303" s="232">
        <f t="shared" si="14"/>
        <v>99.991690259594606</v>
      </c>
      <c r="J303" s="289"/>
      <c r="K303" s="277">
        <v>0</v>
      </c>
      <c r="L303" s="277">
        <v>3193.7868699999999</v>
      </c>
      <c r="M303" s="260"/>
      <c r="N303" s="50"/>
      <c r="O303" s="43"/>
      <c r="P303" s="43"/>
      <c r="Q303" s="43"/>
    </row>
    <row r="304" spans="1:17" s="22" customFormat="1" ht="17.649999999999999" customHeight="1">
      <c r="A304" s="276">
        <v>33</v>
      </c>
      <c r="B304" s="233" t="s">
        <v>786</v>
      </c>
      <c r="C304" s="269" t="s">
        <v>788</v>
      </c>
      <c r="D304" s="277">
        <v>3224.8790135634995</v>
      </c>
      <c r="E304" s="277">
        <v>3224.8790135634995</v>
      </c>
      <c r="F304" s="232">
        <f t="shared" si="13"/>
        <v>0</v>
      </c>
      <c r="G304" s="277">
        <v>3224.8790135634995</v>
      </c>
      <c r="H304" s="277">
        <f t="shared" si="15"/>
        <v>3225.7047899999998</v>
      </c>
      <c r="I304" s="232">
        <f t="shared" si="14"/>
        <v>100.02560643152898</v>
      </c>
      <c r="J304" s="289"/>
      <c r="K304" s="277">
        <v>0</v>
      </c>
      <c r="L304" s="277">
        <v>3225.7047899999998</v>
      </c>
      <c r="M304" s="260"/>
      <c r="N304" s="50"/>
      <c r="O304" s="43"/>
      <c r="P304" s="43"/>
      <c r="Q304" s="43"/>
    </row>
    <row r="305" spans="1:17" s="22" customFormat="1" ht="17.649999999999999" customHeight="1">
      <c r="A305" s="276">
        <v>34</v>
      </c>
      <c r="B305" s="233" t="s">
        <v>786</v>
      </c>
      <c r="C305" s="269" t="s">
        <v>789</v>
      </c>
      <c r="D305" s="277">
        <v>10040.200199879899</v>
      </c>
      <c r="E305" s="277">
        <v>10040.200199879899</v>
      </c>
      <c r="F305" s="232">
        <f t="shared" si="13"/>
        <v>0</v>
      </c>
      <c r="G305" s="277">
        <v>10040.200199879899</v>
      </c>
      <c r="H305" s="277">
        <f t="shared" si="15"/>
        <v>10040.180709999999</v>
      </c>
      <c r="I305" s="232">
        <f t="shared" si="14"/>
        <v>99.999805881561016</v>
      </c>
      <c r="J305" s="289"/>
      <c r="K305" s="277">
        <v>-2.8348807745715019E-13</v>
      </c>
      <c r="L305" s="277">
        <v>10040.180709999999</v>
      </c>
      <c r="M305" s="260"/>
      <c r="N305" s="50"/>
      <c r="O305" s="43"/>
      <c r="P305" s="43"/>
      <c r="Q305" s="43"/>
    </row>
    <row r="306" spans="1:17" s="22" customFormat="1" ht="17.649999999999999" customHeight="1">
      <c r="A306" s="276">
        <v>36</v>
      </c>
      <c r="B306" s="233" t="s">
        <v>118</v>
      </c>
      <c r="C306" s="269" t="s">
        <v>790</v>
      </c>
      <c r="D306" s="277">
        <v>5259.0271660180997</v>
      </c>
      <c r="E306" s="277">
        <v>5259.0271660180997</v>
      </c>
      <c r="F306" s="232">
        <f t="shared" si="13"/>
        <v>0</v>
      </c>
      <c r="G306" s="277">
        <v>5259.0271660180997</v>
      </c>
      <c r="H306" s="277">
        <f t="shared" si="15"/>
        <v>5258.47732</v>
      </c>
      <c r="I306" s="232">
        <f t="shared" si="14"/>
        <v>99.989544719950246</v>
      </c>
      <c r="J306" s="289"/>
      <c r="K306" s="277">
        <v>3.5436009682143774E-14</v>
      </c>
      <c r="L306" s="277">
        <v>5258.47732</v>
      </c>
      <c r="M306" s="260"/>
      <c r="N306" s="50"/>
      <c r="O306" s="43"/>
      <c r="P306" s="43"/>
      <c r="Q306" s="43"/>
    </row>
    <row r="307" spans="1:17" s="22" customFormat="1" ht="17.649999999999999" customHeight="1">
      <c r="A307" s="276">
        <v>38</v>
      </c>
      <c r="B307" s="233" t="s">
        <v>118</v>
      </c>
      <c r="C307" s="269" t="s">
        <v>791</v>
      </c>
      <c r="D307" s="277">
        <v>20523.7914570266</v>
      </c>
      <c r="E307" s="277">
        <v>20523.7914570266</v>
      </c>
      <c r="F307" s="232">
        <f t="shared" si="13"/>
        <v>0</v>
      </c>
      <c r="G307" s="277">
        <v>11218.5545284322</v>
      </c>
      <c r="H307" s="277">
        <f t="shared" si="15"/>
        <v>11218.5545284322</v>
      </c>
      <c r="I307" s="232">
        <f t="shared" si="14"/>
        <v>54.661218673567134</v>
      </c>
      <c r="J307" s="289"/>
      <c r="K307" s="277">
        <v>0</v>
      </c>
      <c r="L307" s="277">
        <v>11218.5545284322</v>
      </c>
      <c r="M307" s="260"/>
      <c r="N307" s="50"/>
      <c r="O307" s="43"/>
      <c r="P307" s="43"/>
      <c r="Q307" s="43"/>
    </row>
    <row r="308" spans="1:17" s="22" customFormat="1" ht="17.649999999999999" customHeight="1">
      <c r="A308" s="276">
        <v>40</v>
      </c>
      <c r="B308" s="233" t="s">
        <v>786</v>
      </c>
      <c r="C308" s="269" t="s">
        <v>792</v>
      </c>
      <c r="D308" s="277">
        <v>11228.222147220999</v>
      </c>
      <c r="E308" s="277">
        <v>11228.222147220999</v>
      </c>
      <c r="F308" s="232">
        <f t="shared" si="13"/>
        <v>0</v>
      </c>
      <c r="G308" s="277">
        <v>3143.0620138444997</v>
      </c>
      <c r="H308" s="277">
        <f t="shared" si="15"/>
        <v>3143.0620138444997</v>
      </c>
      <c r="I308" s="232">
        <f t="shared" si="14"/>
        <v>27.992517182450051</v>
      </c>
      <c r="J308" s="289"/>
      <c r="K308" s="277">
        <v>-3.5436009682143774E-14</v>
      </c>
      <c r="L308" s="277">
        <v>3143.0620138444997</v>
      </c>
      <c r="M308" s="260"/>
      <c r="N308" s="50"/>
      <c r="O308" s="43"/>
      <c r="P308" s="43"/>
      <c r="Q308" s="43"/>
    </row>
    <row r="309" spans="1:17" s="22" customFormat="1" ht="17.649999999999999" customHeight="1">
      <c r="A309" s="276">
        <v>42</v>
      </c>
      <c r="B309" s="233" t="s">
        <v>118</v>
      </c>
      <c r="C309" s="269" t="s">
        <v>793</v>
      </c>
      <c r="D309" s="277">
        <v>13078.6947390391</v>
      </c>
      <c r="E309" s="277">
        <v>13078.6947390391</v>
      </c>
      <c r="F309" s="232">
        <f t="shared" si="13"/>
        <v>0</v>
      </c>
      <c r="G309" s="277">
        <v>6672.7101642708003</v>
      </c>
      <c r="H309" s="277">
        <f t="shared" si="15"/>
        <v>6672.7101642708012</v>
      </c>
      <c r="I309" s="232">
        <f t="shared" si="14"/>
        <v>51.019694988011089</v>
      </c>
      <c r="J309" s="289"/>
      <c r="K309" s="277">
        <v>5.6697615491430039E-13</v>
      </c>
      <c r="L309" s="277">
        <v>6672.7101642708003</v>
      </c>
      <c r="M309" s="260"/>
      <c r="N309" s="50"/>
      <c r="O309" s="43"/>
      <c r="P309" s="43"/>
      <c r="Q309" s="43"/>
    </row>
    <row r="310" spans="1:17" s="22" customFormat="1" ht="14.25">
      <c r="A310" s="276">
        <v>43</v>
      </c>
      <c r="B310" s="233" t="s">
        <v>118</v>
      </c>
      <c r="C310" s="269" t="s">
        <v>794</v>
      </c>
      <c r="D310" s="277">
        <v>29383.3310391985</v>
      </c>
      <c r="E310" s="277">
        <v>29383.3310391985</v>
      </c>
      <c r="F310" s="232">
        <f t="shared" si="13"/>
        <v>0</v>
      </c>
      <c r="G310" s="277">
        <v>6891.4321995282999</v>
      </c>
      <c r="H310" s="277">
        <f t="shared" si="15"/>
        <v>6891.4321995282999</v>
      </c>
      <c r="I310" s="232">
        <f t="shared" si="14"/>
        <v>23.453543066083498</v>
      </c>
      <c r="J310" s="289"/>
      <c r="K310" s="277">
        <v>-2.8348807745715019E-13</v>
      </c>
      <c r="L310" s="277">
        <v>6891.4321995282999</v>
      </c>
      <c r="M310" s="260"/>
      <c r="N310" s="50"/>
      <c r="O310" s="43"/>
      <c r="P310" s="43"/>
      <c r="Q310" s="43"/>
    </row>
    <row r="311" spans="1:17" s="22" customFormat="1" ht="15" thickBot="1">
      <c r="A311" s="290">
        <v>45</v>
      </c>
      <c r="B311" s="291" t="s">
        <v>118</v>
      </c>
      <c r="C311" s="292" t="s">
        <v>795</v>
      </c>
      <c r="D311" s="293">
        <v>12585.106269244799</v>
      </c>
      <c r="E311" s="293">
        <v>12585.106269244799</v>
      </c>
      <c r="F311" s="240">
        <f t="shared" si="13"/>
        <v>0</v>
      </c>
      <c r="G311" s="293">
        <v>7478.3093285661998</v>
      </c>
      <c r="H311" s="293">
        <f t="shared" si="15"/>
        <v>7478.3093285661998</v>
      </c>
      <c r="I311" s="240">
        <f t="shared" si="14"/>
        <v>59.421900527304437</v>
      </c>
      <c r="J311" s="294"/>
      <c r="K311" s="293">
        <v>7478.3093285661998</v>
      </c>
      <c r="L311" s="293">
        <v>0</v>
      </c>
      <c r="M311" s="260"/>
      <c r="N311" s="50"/>
      <c r="O311" s="43"/>
      <c r="P311" s="43"/>
      <c r="Q311" s="43"/>
    </row>
    <row r="312" spans="1:17" ht="15" customHeight="1">
      <c r="A312" s="177" t="s">
        <v>404</v>
      </c>
      <c r="B312" s="177"/>
      <c r="C312" s="177"/>
      <c r="D312" s="177"/>
      <c r="E312" s="177"/>
      <c r="F312" s="177"/>
      <c r="G312" s="177"/>
      <c r="H312" s="177"/>
      <c r="I312" s="177"/>
      <c r="J312" s="177"/>
      <c r="K312" s="177"/>
      <c r="L312" s="177"/>
      <c r="M312" s="34"/>
      <c r="N312" s="52"/>
    </row>
    <row r="313" spans="1:17" ht="15" customHeight="1">
      <c r="A313" s="177" t="s">
        <v>796</v>
      </c>
      <c r="B313" s="177"/>
      <c r="C313" s="177"/>
      <c r="D313" s="177"/>
      <c r="E313" s="177"/>
      <c r="F313" s="177"/>
      <c r="G313" s="177"/>
      <c r="H313" s="177"/>
      <c r="I313" s="177"/>
      <c r="J313" s="177"/>
      <c r="K313" s="177"/>
      <c r="L313" s="177"/>
      <c r="M313" s="34"/>
    </row>
    <row r="314" spans="1:17" ht="15" customHeight="1">
      <c r="A314" s="177" t="s">
        <v>400</v>
      </c>
      <c r="B314" s="99"/>
      <c r="C314" s="255"/>
      <c r="D314" s="177"/>
      <c r="E314" s="177"/>
      <c r="F314" s="177"/>
      <c r="G314" s="177"/>
      <c r="H314" s="177"/>
      <c r="I314" s="177"/>
      <c r="J314" s="177"/>
      <c r="K314" s="177"/>
      <c r="L314" s="177"/>
      <c r="M314" s="34"/>
    </row>
    <row r="315" spans="1:17" ht="15" customHeight="1">
      <c r="A315" s="214" t="s">
        <v>401</v>
      </c>
      <c r="B315" s="214"/>
      <c r="C315" s="214"/>
      <c r="D315" s="214"/>
      <c r="E315" s="214"/>
      <c r="F315" s="214"/>
      <c r="G315" s="214"/>
      <c r="H315" s="214"/>
      <c r="I315" s="214"/>
      <c r="J315" s="214"/>
      <c r="K315" s="214"/>
      <c r="L315" s="214"/>
      <c r="M315" s="34"/>
    </row>
    <row r="316" spans="1:17" s="28" customFormat="1" ht="15">
      <c r="A316" s="177"/>
      <c r="B316" s="99"/>
      <c r="C316" s="264"/>
      <c r="D316" s="177"/>
      <c r="E316" s="177"/>
      <c r="F316" s="177"/>
      <c r="G316" s="177"/>
      <c r="H316" s="177"/>
      <c r="I316" s="177"/>
      <c r="J316" s="177"/>
      <c r="K316" s="177"/>
      <c r="L316" s="177"/>
      <c r="M316" s="34"/>
      <c r="N316" s="45"/>
      <c r="O316" s="45"/>
      <c r="P316" s="45"/>
      <c r="Q316" s="45"/>
    </row>
    <row r="317" spans="1:17" s="28" customFormat="1" ht="15">
      <c r="A317" s="177"/>
      <c r="B317" s="99"/>
      <c r="C317" s="264"/>
      <c r="D317" s="265"/>
      <c r="E317" s="265"/>
      <c r="F317" s="265"/>
      <c r="G317" s="265"/>
      <c r="H317" s="265"/>
      <c r="I317" s="265"/>
      <c r="J317" s="265"/>
      <c r="K317" s="265"/>
      <c r="L317" s="265"/>
      <c r="M317" s="34"/>
      <c r="N317" s="45"/>
      <c r="O317" s="45"/>
      <c r="P317" s="45"/>
      <c r="Q317" s="45"/>
    </row>
    <row r="318" spans="1:17" s="28" customFormat="1" ht="15">
      <c r="A318" s="177"/>
      <c r="B318" s="99"/>
      <c r="C318" s="264"/>
      <c r="D318" s="265"/>
      <c r="E318" s="265"/>
      <c r="F318" s="265"/>
      <c r="G318" s="265"/>
      <c r="H318" s="265"/>
      <c r="I318" s="265"/>
      <c r="J318" s="265"/>
      <c r="K318" s="265"/>
      <c r="L318" s="265"/>
      <c r="M318" s="34"/>
      <c r="N318" s="45"/>
      <c r="O318" s="45"/>
      <c r="P318" s="45"/>
      <c r="Q318" s="45"/>
    </row>
    <row r="319" spans="1:17" s="28" customFormat="1" ht="15">
      <c r="A319" s="177"/>
      <c r="B319" s="99"/>
      <c r="C319" s="264"/>
      <c r="D319" s="265"/>
      <c r="E319" s="265"/>
      <c r="F319" s="265"/>
      <c r="G319" s="265"/>
      <c r="H319" s="265"/>
      <c r="I319" s="265"/>
      <c r="J319" s="265"/>
      <c r="K319" s="265"/>
      <c r="L319" s="265"/>
      <c r="M319" s="34"/>
      <c r="N319" s="45"/>
      <c r="O319" s="45"/>
      <c r="P319" s="45"/>
      <c r="Q319" s="45"/>
    </row>
    <row r="320" spans="1:17" s="28" customFormat="1" ht="15">
      <c r="A320" s="177"/>
      <c r="B320" s="99"/>
      <c r="C320" s="264"/>
      <c r="D320" s="266"/>
      <c r="E320" s="266"/>
      <c r="F320" s="177"/>
      <c r="G320" s="266"/>
      <c r="H320" s="266"/>
      <c r="I320" s="177"/>
      <c r="J320" s="177"/>
      <c r="K320" s="266"/>
      <c r="L320" s="266"/>
      <c r="M320" s="34"/>
      <c r="N320" s="45"/>
      <c r="O320" s="45"/>
      <c r="P320" s="45"/>
      <c r="Q320" s="45"/>
    </row>
    <row r="321" spans="1:17" ht="12">
      <c r="A321" s="177"/>
      <c r="B321" s="99"/>
      <c r="C321" s="264"/>
      <c r="D321" s="265"/>
      <c r="E321" s="265"/>
      <c r="F321" s="265"/>
      <c r="G321" s="265"/>
      <c r="H321" s="265"/>
      <c r="I321" s="265"/>
      <c r="J321" s="265"/>
      <c r="K321" s="265"/>
      <c r="L321" s="265"/>
      <c r="M321" s="34"/>
    </row>
    <row r="322" spans="1:17" ht="12">
      <c r="A322" s="177"/>
      <c r="B322" s="99"/>
      <c r="C322" s="264"/>
      <c r="D322" s="267"/>
      <c r="E322" s="267"/>
      <c r="F322" s="267"/>
      <c r="G322" s="267"/>
      <c r="H322" s="267"/>
      <c r="I322" s="267"/>
      <c r="J322" s="267"/>
      <c r="K322" s="267"/>
      <c r="L322" s="267"/>
      <c r="M322" s="34"/>
    </row>
    <row r="323" spans="1:17" ht="12">
      <c r="A323" s="177"/>
      <c r="B323" s="99"/>
      <c r="C323" s="264"/>
      <c r="D323" s="177"/>
      <c r="E323" s="177"/>
      <c r="F323" s="177"/>
      <c r="G323" s="177"/>
      <c r="H323" s="177"/>
      <c r="I323" s="177"/>
      <c r="J323" s="177"/>
      <c r="K323" s="177"/>
      <c r="L323" s="177"/>
      <c r="M323" s="34"/>
    </row>
    <row r="324" spans="1:17" ht="12">
      <c r="A324" s="177"/>
      <c r="B324" s="99"/>
      <c r="C324" s="264"/>
      <c r="D324" s="177"/>
      <c r="E324" s="177"/>
      <c r="F324" s="177"/>
      <c r="G324" s="177"/>
      <c r="H324" s="177"/>
      <c r="I324" s="177"/>
      <c r="J324" s="177"/>
      <c r="K324" s="177"/>
      <c r="L324" s="177"/>
      <c r="M324" s="34"/>
    </row>
    <row r="325" spans="1:17" ht="12">
      <c r="A325" s="177"/>
      <c r="B325" s="99"/>
      <c r="C325" s="264"/>
      <c r="D325" s="177"/>
      <c r="E325" s="177"/>
      <c r="F325" s="177"/>
      <c r="G325" s="177"/>
      <c r="H325" s="177"/>
      <c r="I325" s="177"/>
      <c r="J325" s="177"/>
      <c r="K325" s="177"/>
      <c r="L325" s="177"/>
      <c r="M325" s="34"/>
    </row>
    <row r="326" spans="1:17" ht="12">
      <c r="A326" s="177"/>
      <c r="B326" s="99"/>
      <c r="C326" s="264"/>
      <c r="D326" s="177"/>
      <c r="E326" s="177"/>
      <c r="F326" s="177"/>
      <c r="G326" s="177"/>
      <c r="H326" s="177"/>
      <c r="I326" s="177"/>
      <c r="J326" s="177"/>
      <c r="K326" s="177"/>
      <c r="L326" s="177"/>
      <c r="M326" s="34"/>
    </row>
    <row r="327" spans="1:17" ht="12">
      <c r="A327" s="177"/>
      <c r="B327" s="99"/>
      <c r="C327" s="264"/>
      <c r="D327" s="177"/>
      <c r="E327" s="177"/>
      <c r="F327" s="177"/>
      <c r="G327" s="177"/>
      <c r="H327" s="177"/>
      <c r="I327" s="177"/>
      <c r="J327" s="177"/>
      <c r="K327" s="177"/>
      <c r="L327" s="177"/>
      <c r="M327" s="34"/>
    </row>
    <row r="328" spans="1:17" ht="12">
      <c r="A328" s="177"/>
      <c r="B328" s="99"/>
      <c r="C328" s="264"/>
      <c r="D328" s="177"/>
      <c r="E328" s="177"/>
      <c r="F328" s="177"/>
      <c r="G328" s="177"/>
      <c r="H328" s="177"/>
      <c r="I328" s="177"/>
      <c r="J328" s="177"/>
      <c r="K328" s="177"/>
      <c r="L328" s="177"/>
      <c r="M328" s="34"/>
    </row>
    <row r="329" spans="1:17" ht="12">
      <c r="A329" s="177"/>
      <c r="B329" s="99"/>
      <c r="C329" s="264"/>
      <c r="D329" s="177"/>
      <c r="E329" s="177"/>
      <c r="F329" s="177"/>
      <c r="G329" s="177"/>
      <c r="H329" s="177"/>
      <c r="I329" s="177"/>
      <c r="J329" s="177"/>
      <c r="K329" s="177"/>
      <c r="L329" s="177"/>
      <c r="M329" s="34"/>
    </row>
    <row r="330" spans="1:17" ht="12">
      <c r="A330" s="177"/>
      <c r="B330" s="99"/>
      <c r="C330" s="264"/>
      <c r="D330" s="177"/>
      <c r="E330" s="177"/>
      <c r="F330" s="177"/>
      <c r="G330" s="177"/>
      <c r="H330" s="177"/>
      <c r="I330" s="177"/>
      <c r="J330" s="177"/>
      <c r="K330" s="177"/>
      <c r="L330" s="177"/>
      <c r="M330" s="34"/>
    </row>
    <row r="331" spans="1:17" ht="12">
      <c r="A331" s="177"/>
      <c r="B331" s="99"/>
      <c r="C331" s="264"/>
      <c r="D331" s="177"/>
      <c r="E331" s="177"/>
      <c r="F331" s="177"/>
      <c r="G331" s="177"/>
      <c r="H331" s="177"/>
      <c r="I331" s="177"/>
      <c r="J331" s="177"/>
      <c r="K331" s="177"/>
      <c r="L331" s="177"/>
      <c r="M331" s="34"/>
    </row>
    <row r="332" spans="1:17" ht="12">
      <c r="A332" s="177"/>
      <c r="B332" s="99"/>
      <c r="C332" s="264"/>
      <c r="D332" s="177"/>
      <c r="E332" s="177"/>
      <c r="F332" s="177"/>
      <c r="G332" s="177"/>
      <c r="H332" s="177"/>
      <c r="I332" s="177"/>
      <c r="J332" s="177"/>
      <c r="K332" s="177"/>
      <c r="L332" s="177"/>
      <c r="M332" s="34"/>
    </row>
    <row r="333" spans="1:17" ht="12">
      <c r="A333" s="177"/>
      <c r="B333" s="99"/>
      <c r="C333" s="264"/>
      <c r="D333" s="177"/>
      <c r="E333" s="177"/>
      <c r="F333" s="177"/>
      <c r="G333" s="177"/>
      <c r="H333" s="177"/>
      <c r="I333" s="177"/>
      <c r="J333" s="177"/>
      <c r="K333" s="177"/>
      <c r="L333" s="177"/>
      <c r="M333" s="34"/>
    </row>
    <row r="334" spans="1:17" ht="12">
      <c r="A334" s="177"/>
      <c r="B334" s="99"/>
      <c r="C334" s="264"/>
      <c r="D334" s="177"/>
      <c r="E334" s="177"/>
      <c r="F334" s="177"/>
      <c r="G334" s="177"/>
      <c r="H334" s="177"/>
      <c r="I334" s="177"/>
      <c r="J334" s="177"/>
      <c r="K334" s="177"/>
      <c r="L334" s="177"/>
      <c r="M334" s="34"/>
    </row>
    <row r="335" spans="1:17" ht="12">
      <c r="A335" s="177"/>
      <c r="B335" s="99"/>
      <c r="C335" s="264"/>
      <c r="D335" s="177"/>
      <c r="E335" s="177"/>
      <c r="F335" s="177"/>
      <c r="G335" s="177"/>
      <c r="H335" s="177"/>
      <c r="I335" s="177"/>
      <c r="J335" s="177"/>
      <c r="K335" s="177"/>
      <c r="L335" s="177"/>
      <c r="M335" s="34"/>
    </row>
    <row r="336" spans="1:17" s="26" customFormat="1" ht="12">
      <c r="A336" s="177"/>
      <c r="B336" s="99"/>
      <c r="C336" s="264"/>
      <c r="D336" s="177"/>
      <c r="E336" s="177"/>
      <c r="F336" s="177"/>
      <c r="G336" s="177"/>
      <c r="H336" s="177"/>
      <c r="I336" s="177"/>
      <c r="J336" s="177"/>
      <c r="K336" s="177"/>
      <c r="L336" s="177"/>
      <c r="M336" s="34"/>
      <c r="N336" s="53"/>
      <c r="O336" s="53"/>
      <c r="P336" s="53"/>
      <c r="Q336" s="53"/>
    </row>
    <row r="337" spans="1:17" s="26" customFormat="1" ht="12">
      <c r="A337" s="177"/>
      <c r="B337" s="99"/>
      <c r="C337" s="264"/>
      <c r="D337" s="177"/>
      <c r="E337" s="177"/>
      <c r="F337" s="177"/>
      <c r="G337" s="177"/>
      <c r="H337" s="177"/>
      <c r="I337" s="177"/>
      <c r="J337" s="177"/>
      <c r="K337" s="177"/>
      <c r="L337" s="177"/>
      <c r="M337" s="34"/>
      <c r="N337" s="53"/>
      <c r="O337" s="53"/>
      <c r="P337" s="53"/>
      <c r="Q337" s="53"/>
    </row>
    <row r="338" spans="1:17" s="26" customFormat="1" ht="12">
      <c r="A338" s="177"/>
      <c r="B338" s="99"/>
      <c r="C338" s="264"/>
      <c r="D338" s="177"/>
      <c r="E338" s="177"/>
      <c r="F338" s="177"/>
      <c r="G338" s="177"/>
      <c r="H338" s="177"/>
      <c r="I338" s="177"/>
      <c r="J338" s="177"/>
      <c r="K338" s="177"/>
      <c r="L338" s="177"/>
      <c r="M338" s="34"/>
      <c r="N338" s="53"/>
      <c r="O338" s="53"/>
      <c r="P338" s="53"/>
      <c r="Q338" s="53"/>
    </row>
    <row r="339" spans="1:17" s="26" customFormat="1" ht="12">
      <c r="A339" s="177"/>
      <c r="B339" s="99"/>
      <c r="C339" s="264"/>
      <c r="D339" s="177"/>
      <c r="E339" s="177"/>
      <c r="F339" s="177"/>
      <c r="G339" s="177"/>
      <c r="H339" s="177"/>
      <c r="I339" s="177"/>
      <c r="J339" s="177"/>
      <c r="K339" s="177"/>
      <c r="L339" s="177"/>
      <c r="M339" s="34"/>
      <c r="N339" s="53"/>
      <c r="O339" s="53"/>
      <c r="P339" s="53"/>
      <c r="Q339" s="53"/>
    </row>
    <row r="340" spans="1:17" s="26" customFormat="1" ht="12">
      <c r="A340" s="177"/>
      <c r="B340" s="99"/>
      <c r="C340" s="264"/>
      <c r="D340" s="177"/>
      <c r="E340" s="177"/>
      <c r="F340" s="177"/>
      <c r="G340" s="177"/>
      <c r="H340" s="177"/>
      <c r="I340" s="177"/>
      <c r="J340" s="177"/>
      <c r="K340" s="177"/>
      <c r="L340" s="177"/>
      <c r="M340" s="34"/>
      <c r="N340" s="53"/>
      <c r="O340" s="53"/>
      <c r="P340" s="53"/>
      <c r="Q340" s="53"/>
    </row>
    <row r="341" spans="1:17" s="26" customFormat="1" ht="12">
      <c r="A341" s="177"/>
      <c r="B341" s="99"/>
      <c r="C341" s="264"/>
      <c r="D341" s="177"/>
      <c r="E341" s="177"/>
      <c r="F341" s="177"/>
      <c r="G341" s="177"/>
      <c r="H341" s="177"/>
      <c r="I341" s="177"/>
      <c r="J341" s="177"/>
      <c r="K341" s="177"/>
      <c r="L341" s="177"/>
      <c r="M341" s="34"/>
      <c r="N341" s="53"/>
      <c r="O341" s="53"/>
      <c r="P341" s="53"/>
      <c r="Q341" s="53"/>
    </row>
    <row r="342" spans="1:17" s="26" customFormat="1">
      <c r="A342" s="175"/>
      <c r="B342" s="256"/>
      <c r="C342" s="257"/>
      <c r="D342" s="175"/>
      <c r="E342" s="175"/>
      <c r="F342" s="175"/>
      <c r="G342" s="175"/>
      <c r="H342" s="175"/>
      <c r="I342" s="175"/>
      <c r="J342" s="175"/>
      <c r="K342" s="175"/>
      <c r="L342" s="175"/>
      <c r="N342" s="53"/>
      <c r="O342" s="53"/>
      <c r="P342" s="53"/>
      <c r="Q342" s="53"/>
    </row>
    <row r="343" spans="1:17" s="26" customFormat="1">
      <c r="A343" s="175"/>
      <c r="B343" s="256"/>
      <c r="C343" s="257"/>
      <c r="D343" s="175"/>
      <c r="E343" s="175"/>
      <c r="F343" s="175"/>
      <c r="G343" s="175"/>
      <c r="H343" s="175"/>
      <c r="I343" s="175"/>
      <c r="J343" s="175"/>
      <c r="K343" s="175"/>
      <c r="L343" s="175"/>
      <c r="N343" s="53"/>
      <c r="O343" s="53"/>
      <c r="P343" s="53"/>
      <c r="Q343" s="53"/>
    </row>
    <row r="344" spans="1:17" s="26" customFormat="1">
      <c r="A344" s="25"/>
      <c r="B344" s="6"/>
      <c r="C344" s="55"/>
      <c r="D344" s="25"/>
      <c r="E344" s="25"/>
      <c r="F344" s="25"/>
      <c r="G344" s="25"/>
      <c r="H344" s="25"/>
      <c r="I344" s="25"/>
      <c r="J344" s="25"/>
      <c r="K344" s="25"/>
      <c r="L344" s="25"/>
      <c r="N344" s="53"/>
      <c r="O344" s="53"/>
      <c r="P344" s="53"/>
      <c r="Q344" s="53"/>
    </row>
    <row r="345" spans="1:17" s="26" customFormat="1">
      <c r="A345" s="25"/>
      <c r="B345" s="6"/>
      <c r="C345" s="55"/>
      <c r="D345" s="25"/>
      <c r="E345" s="25"/>
      <c r="F345" s="25"/>
      <c r="G345" s="25"/>
      <c r="H345" s="25"/>
      <c r="I345" s="25"/>
      <c r="J345" s="25"/>
      <c r="K345" s="25"/>
      <c r="L345" s="25"/>
      <c r="N345" s="53"/>
      <c r="O345" s="53"/>
      <c r="P345" s="53"/>
      <c r="Q345" s="53"/>
    </row>
    <row r="346" spans="1:17" s="26" customFormat="1">
      <c r="A346" s="25"/>
      <c r="B346" s="6"/>
      <c r="C346" s="55"/>
      <c r="D346" s="25"/>
      <c r="E346" s="25"/>
      <c r="F346" s="25"/>
      <c r="G346" s="25"/>
      <c r="H346" s="25"/>
      <c r="I346" s="25"/>
      <c r="J346" s="25"/>
      <c r="K346" s="25"/>
      <c r="L346" s="25"/>
      <c r="N346" s="53"/>
      <c r="O346" s="53"/>
      <c r="P346" s="53"/>
      <c r="Q346" s="53"/>
    </row>
    <row r="347" spans="1:17" s="26" customFormat="1">
      <c r="A347" s="25"/>
      <c r="B347" s="6"/>
      <c r="C347" s="55"/>
      <c r="D347" s="25"/>
      <c r="E347" s="25"/>
      <c r="F347" s="25"/>
      <c r="G347" s="25"/>
      <c r="H347" s="25"/>
      <c r="I347" s="25"/>
      <c r="J347" s="25"/>
      <c r="K347" s="25"/>
      <c r="L347" s="25"/>
      <c r="N347" s="53"/>
      <c r="O347" s="53"/>
      <c r="P347" s="53"/>
      <c r="Q347" s="53"/>
    </row>
  </sheetData>
  <mergeCells count="14">
    <mergeCell ref="A1:C1"/>
    <mergeCell ref="A2:L2"/>
    <mergeCell ref="A3:F3"/>
    <mergeCell ref="G3:L3"/>
    <mergeCell ref="D9:F9"/>
    <mergeCell ref="G9:G10"/>
    <mergeCell ref="H9:I9"/>
    <mergeCell ref="K9:L9"/>
    <mergeCell ref="M3:P3"/>
    <mergeCell ref="A14:C14"/>
    <mergeCell ref="A277:C277"/>
    <mergeCell ref="A9:A11"/>
    <mergeCell ref="B9:C11"/>
    <mergeCell ref="A13:C13"/>
  </mergeCells>
  <printOptions horizontalCentered="1"/>
  <pageMargins left="0.59055118110236227" right="0.59055118110236227" top="0.59055118110236227" bottom="0.59055118110236227" header="0.19685039370078741" footer="0.19685039370078741"/>
  <pageSetup scale="61" fitToHeight="4" orientation="landscape" r:id="rId1"/>
  <ignoredErrors>
    <ignoredError sqref="F277:M277 F13:F15" formula="1"/>
    <ignoredError sqref="D11:L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9D6C-AB51-4A00-85A4-53491149FDFF}">
  <sheetPr>
    <pageSetUpPr fitToPage="1"/>
  </sheetPr>
  <dimension ref="A1:AO350"/>
  <sheetViews>
    <sheetView showGridLines="0" zoomScale="90" zoomScaleNormal="90" zoomScaleSheetLayoutView="100" workbookViewId="0">
      <selection activeCell="A6" sqref="A6"/>
    </sheetView>
  </sheetViews>
  <sheetFormatPr baseColWidth="10" defaultColWidth="11.42578125" defaultRowHeight="12.75"/>
  <cols>
    <col min="1" max="2" width="5" style="32" customWidth="1"/>
    <col min="3" max="3" width="49.85546875" style="32" customWidth="1"/>
    <col min="4" max="5" width="18.7109375" style="32" customWidth="1"/>
    <col min="6" max="6" width="1.28515625" style="32" customWidth="1"/>
    <col min="7" max="7" width="18.7109375" style="32" customWidth="1"/>
    <col min="8" max="10" width="13.7109375" style="32" customWidth="1"/>
    <col min="11" max="12" width="9.28515625" style="32" customWidth="1"/>
    <col min="13" max="13" width="12.42578125" style="32" customWidth="1"/>
    <col min="14" max="16384" width="11.42578125" style="32"/>
  </cols>
  <sheetData>
    <row r="1" spans="1:41" s="170" customFormat="1" ht="45" customHeight="1">
      <c r="A1" s="341" t="s">
        <v>902</v>
      </c>
      <c r="B1" s="341"/>
      <c r="C1" s="341"/>
      <c r="D1" s="80" t="s">
        <v>904</v>
      </c>
      <c r="E1" s="80"/>
      <c r="F1" s="80"/>
      <c r="G1" s="241"/>
      <c r="H1" s="241"/>
      <c r="I1" s="241"/>
      <c r="J1" s="241"/>
      <c r="K1" s="241"/>
      <c r="L1" s="241"/>
      <c r="M1" s="241"/>
    </row>
    <row r="2" spans="1:41" s="1" customFormat="1" ht="36" customHeight="1" thickBot="1">
      <c r="A2" s="354" t="s">
        <v>903</v>
      </c>
      <c r="B2" s="354"/>
      <c r="C2" s="354"/>
      <c r="D2" s="354"/>
      <c r="E2" s="354"/>
      <c r="F2" s="354"/>
      <c r="G2" s="354"/>
      <c r="H2" s="354"/>
      <c r="I2" s="354"/>
      <c r="J2" s="354"/>
      <c r="K2" s="354"/>
      <c r="L2" s="354"/>
      <c r="N2" s="243"/>
      <c r="O2" s="243"/>
    </row>
    <row r="3" spans="1:41" customFormat="1" ht="6" customHeight="1">
      <c r="A3" s="342"/>
      <c r="B3" s="342"/>
      <c r="C3" s="342"/>
      <c r="D3" s="342"/>
      <c r="E3" s="342"/>
      <c r="F3" s="342"/>
      <c r="G3" s="342"/>
      <c r="H3" s="342"/>
      <c r="I3" s="342"/>
      <c r="J3" s="342"/>
      <c r="K3" s="342"/>
      <c r="L3" s="342"/>
      <c r="M3" s="343"/>
      <c r="N3" s="343"/>
      <c r="O3" s="343"/>
    </row>
    <row r="4" spans="1:41" s="57" customFormat="1" ht="17.100000000000001" customHeight="1">
      <c r="A4" s="249" t="s">
        <v>916</v>
      </c>
      <c r="B4" s="249"/>
      <c r="C4" s="249"/>
      <c r="D4" s="249"/>
      <c r="E4" s="249"/>
      <c r="F4" s="249"/>
      <c r="G4" s="249"/>
      <c r="H4" s="249"/>
      <c r="I4" s="249"/>
      <c r="J4" s="249"/>
      <c r="K4" s="249"/>
      <c r="L4" s="249"/>
    </row>
    <row r="5" spans="1:41" s="57" customFormat="1" ht="17.100000000000001" customHeight="1">
      <c r="A5" s="249" t="s">
        <v>926</v>
      </c>
      <c r="B5" s="249"/>
      <c r="C5" s="249"/>
      <c r="D5" s="249"/>
      <c r="E5" s="249"/>
      <c r="F5" s="249"/>
      <c r="G5" s="249"/>
      <c r="H5" s="249"/>
      <c r="I5" s="249"/>
      <c r="J5" s="249"/>
      <c r="K5" s="249"/>
      <c r="L5" s="249"/>
      <c r="M5" s="58">
        <v>19.948699999999999</v>
      </c>
    </row>
    <row r="6" spans="1:41" s="57" customFormat="1" ht="17.100000000000001" customHeight="1">
      <c r="A6" s="249" t="s">
        <v>2</v>
      </c>
      <c r="B6" s="249"/>
      <c r="C6" s="249"/>
      <c r="D6" s="249"/>
      <c r="E6" s="249"/>
      <c r="F6" s="249"/>
      <c r="G6" s="249"/>
      <c r="H6" s="249"/>
      <c r="I6" s="249"/>
      <c r="J6" s="249"/>
      <c r="K6" s="249"/>
      <c r="L6" s="249"/>
      <c r="M6" s="372"/>
      <c r="N6" s="372"/>
      <c r="O6" s="372"/>
      <c r="P6" s="372"/>
    </row>
    <row r="7" spans="1:41" s="57" customFormat="1" ht="17.100000000000001" customHeight="1">
      <c r="A7" s="249" t="s">
        <v>3</v>
      </c>
      <c r="B7" s="249"/>
      <c r="C7" s="249"/>
      <c r="D7" s="249"/>
      <c r="E7" s="249"/>
      <c r="F7" s="249"/>
      <c r="G7" s="249"/>
      <c r="H7" s="249"/>
      <c r="I7" s="249"/>
      <c r="J7" s="249"/>
      <c r="K7" s="249"/>
      <c r="L7" s="249"/>
      <c r="M7" s="372"/>
      <c r="N7" s="372"/>
      <c r="O7" s="372"/>
      <c r="P7" s="372"/>
    </row>
    <row r="8" spans="1:41" s="57" customFormat="1" ht="17.100000000000001" customHeight="1">
      <c r="A8" s="249" t="s">
        <v>917</v>
      </c>
      <c r="B8" s="249"/>
      <c r="C8" s="249"/>
      <c r="D8" s="249"/>
      <c r="E8" s="249"/>
      <c r="F8" s="249"/>
      <c r="G8" s="249"/>
      <c r="H8" s="249"/>
      <c r="I8" s="249"/>
      <c r="J8" s="249"/>
      <c r="K8" s="249"/>
      <c r="L8" s="249"/>
    </row>
    <row r="9" spans="1:41" ht="19.899999999999999" customHeight="1">
      <c r="A9" s="373" t="s">
        <v>797</v>
      </c>
      <c r="B9" s="349" t="s">
        <v>918</v>
      </c>
      <c r="C9" s="349"/>
      <c r="D9" s="374" t="s">
        <v>798</v>
      </c>
      <c r="E9" s="374"/>
      <c r="F9" s="262"/>
      <c r="G9" s="262" t="s">
        <v>799</v>
      </c>
      <c r="H9" s="373" t="s">
        <v>919</v>
      </c>
      <c r="I9" s="373" t="s">
        <v>800</v>
      </c>
      <c r="J9" s="373" t="s">
        <v>920</v>
      </c>
      <c r="K9" s="373" t="s">
        <v>801</v>
      </c>
      <c r="L9" s="373"/>
      <c r="M9" s="35"/>
    </row>
    <row r="10" spans="1:41" ht="4.9000000000000004" customHeight="1">
      <c r="A10" s="373"/>
      <c r="B10" s="349"/>
      <c r="C10" s="349"/>
      <c r="D10" s="373" t="s">
        <v>802</v>
      </c>
      <c r="E10" s="373" t="s">
        <v>803</v>
      </c>
      <c r="F10" s="261"/>
      <c r="G10" s="373" t="s">
        <v>803</v>
      </c>
      <c r="H10" s="373"/>
      <c r="I10" s="373"/>
      <c r="J10" s="373"/>
      <c r="K10" s="374"/>
      <c r="L10" s="374"/>
      <c r="M10" s="35"/>
    </row>
    <row r="11" spans="1:41" ht="46.5" customHeight="1" thickBot="1">
      <c r="A11" s="374"/>
      <c r="B11" s="370"/>
      <c r="C11" s="370"/>
      <c r="D11" s="374"/>
      <c r="E11" s="374"/>
      <c r="F11" s="262"/>
      <c r="G11" s="374"/>
      <c r="H11" s="374"/>
      <c r="I11" s="374"/>
      <c r="J11" s="374"/>
      <c r="K11" s="263" t="s">
        <v>804</v>
      </c>
      <c r="L11" s="263" t="s">
        <v>805</v>
      </c>
      <c r="M11" s="35"/>
    </row>
    <row r="12" spans="1:41" ht="4.5" customHeight="1" thickBot="1">
      <c r="A12" s="305"/>
      <c r="B12" s="306"/>
      <c r="C12" s="306"/>
      <c r="D12" s="305"/>
      <c r="E12" s="305"/>
      <c r="F12" s="305"/>
      <c r="G12" s="305"/>
      <c r="H12" s="305"/>
      <c r="I12" s="305"/>
      <c r="J12" s="305"/>
      <c r="K12" s="306"/>
      <c r="L12" s="306"/>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row>
    <row r="13" spans="1:41">
      <c r="A13" s="308">
        <v>279</v>
      </c>
      <c r="B13" s="309"/>
      <c r="C13" s="190" t="s">
        <v>25</v>
      </c>
      <c r="D13" s="310">
        <f>D14+D30+D39+D53+D64+D77+D116+D134+D144+D166+D191+D213+D224+D234+D238+D248+D263+D277+D287+D301+D313</f>
        <v>1673973.0104410064</v>
      </c>
      <c r="E13" s="310">
        <f>E14+E30+E39+E53+E64+E77+E116+E134+E144+E166+E191+E213+E224+E234+E238+E248+E263+E277+E287+E301+E313</f>
        <v>1673973.0104410064</v>
      </c>
      <c r="F13" s="310"/>
      <c r="G13" s="310">
        <f>G14+G30+G39+G53+G64+G77+G116+G134+G144+G166+G191+G213+G224+G234+G238+G248+G263+G277+G287+G301+G313</f>
        <v>1673973.0104410064</v>
      </c>
      <c r="H13" s="311"/>
      <c r="I13" s="312"/>
      <c r="J13" s="313"/>
      <c r="K13" s="313"/>
      <c r="L13" s="189"/>
      <c r="M13" s="35"/>
    </row>
    <row r="14" spans="1:41">
      <c r="A14" s="369" t="s">
        <v>806</v>
      </c>
      <c r="B14" s="369"/>
      <c r="C14" s="369"/>
      <c r="D14" s="314">
        <f>SUM(D15:D29)</f>
        <v>72358.769806572891</v>
      </c>
      <c r="E14" s="314">
        <f>SUM(E15:E29)</f>
        <v>72358.769806572891</v>
      </c>
      <c r="F14" s="314"/>
      <c r="G14" s="314">
        <f>SUM(G15:G29)</f>
        <v>72358.769806572891</v>
      </c>
      <c r="H14" s="307"/>
      <c r="I14" s="315"/>
      <c r="J14" s="315"/>
      <c r="K14" s="315"/>
      <c r="L14" s="233"/>
      <c r="M14" s="35"/>
    </row>
    <row r="15" spans="1:41" ht="17.100000000000001" customHeight="1">
      <c r="A15" s="233">
        <v>1</v>
      </c>
      <c r="B15" s="233" t="s">
        <v>115</v>
      </c>
      <c r="C15" s="229" t="s">
        <v>116</v>
      </c>
      <c r="D15" s="316">
        <v>3246.3577988021998</v>
      </c>
      <c r="E15" s="316">
        <v>3246.3577988021998</v>
      </c>
      <c r="F15" s="316"/>
      <c r="G15" s="316">
        <v>3246.3577988021998</v>
      </c>
      <c r="H15" s="317">
        <v>36732</v>
      </c>
      <c r="I15" s="317">
        <v>36732</v>
      </c>
      <c r="J15" s="317">
        <v>42128</v>
      </c>
      <c r="K15" s="233">
        <v>14</v>
      </c>
      <c r="L15" s="233">
        <v>9</v>
      </c>
      <c r="M15" s="34"/>
    </row>
    <row r="16" spans="1:41" ht="17.100000000000001" customHeight="1">
      <c r="A16" s="233">
        <v>2</v>
      </c>
      <c r="B16" s="233" t="s">
        <v>118</v>
      </c>
      <c r="C16" s="229" t="s">
        <v>747</v>
      </c>
      <c r="D16" s="316">
        <v>14156.459104353</v>
      </c>
      <c r="E16" s="316">
        <v>14156.459104353</v>
      </c>
      <c r="F16" s="316"/>
      <c r="G16" s="316">
        <v>14156.459104353</v>
      </c>
      <c r="H16" s="317">
        <v>37019</v>
      </c>
      <c r="I16" s="317">
        <v>37019</v>
      </c>
      <c r="J16" s="317">
        <v>42460</v>
      </c>
      <c r="K16" s="233">
        <v>14</v>
      </c>
      <c r="L16" s="233">
        <v>3</v>
      </c>
      <c r="M16" s="35"/>
    </row>
    <row r="17" spans="1:13" ht="17.100000000000001" customHeight="1">
      <c r="A17" s="233">
        <v>3</v>
      </c>
      <c r="B17" s="233" t="s">
        <v>120</v>
      </c>
      <c r="C17" s="229" t="s">
        <v>121</v>
      </c>
      <c r="D17" s="316">
        <v>697.57186687689989</v>
      </c>
      <c r="E17" s="316">
        <v>697.57186687689989</v>
      </c>
      <c r="F17" s="316"/>
      <c r="G17" s="316">
        <v>697.57186687689989</v>
      </c>
      <c r="H17" s="317">
        <v>38080</v>
      </c>
      <c r="I17" s="317">
        <v>38080</v>
      </c>
      <c r="J17" s="317">
        <v>41780</v>
      </c>
      <c r="K17" s="233">
        <v>9</v>
      </c>
      <c r="L17" s="233">
        <v>6</v>
      </c>
      <c r="M17" s="35"/>
    </row>
    <row r="18" spans="1:13" ht="17.100000000000001" customHeight="1">
      <c r="A18" s="233">
        <v>4</v>
      </c>
      <c r="B18" s="233" t="s">
        <v>118</v>
      </c>
      <c r="C18" s="229" t="s">
        <v>122</v>
      </c>
      <c r="D18" s="316">
        <v>8544.9519345534991</v>
      </c>
      <c r="E18" s="316">
        <v>8544.9519345534991</v>
      </c>
      <c r="F18" s="316"/>
      <c r="G18" s="316">
        <v>8544.9519345534991</v>
      </c>
      <c r="H18" s="317">
        <v>36786</v>
      </c>
      <c r="I18" s="317">
        <v>36786</v>
      </c>
      <c r="J18" s="317">
        <v>41960</v>
      </c>
      <c r="K18" s="233">
        <v>5</v>
      </c>
      <c r="L18" s="233">
        <v>0</v>
      </c>
      <c r="M18" s="35"/>
    </row>
    <row r="19" spans="1:13" ht="17.100000000000001" customHeight="1">
      <c r="A19" s="233">
        <v>5</v>
      </c>
      <c r="B19" s="233" t="s">
        <v>123</v>
      </c>
      <c r="C19" s="229" t="s">
        <v>124</v>
      </c>
      <c r="D19" s="316">
        <v>1182.3830682608</v>
      </c>
      <c r="E19" s="316">
        <v>1182.3830682608</v>
      </c>
      <c r="F19" s="316"/>
      <c r="G19" s="316">
        <v>1182.3830682608</v>
      </c>
      <c r="H19" s="317">
        <v>37248</v>
      </c>
      <c r="I19" s="317">
        <v>37248</v>
      </c>
      <c r="J19" s="317">
        <v>40878</v>
      </c>
      <c r="K19" s="233">
        <v>9</v>
      </c>
      <c r="L19" s="233">
        <v>5</v>
      </c>
      <c r="M19" s="35"/>
    </row>
    <row r="20" spans="1:13" ht="17.100000000000001" customHeight="1">
      <c r="A20" s="233">
        <v>6</v>
      </c>
      <c r="B20" s="233" t="s">
        <v>118</v>
      </c>
      <c r="C20" s="229" t="s">
        <v>125</v>
      </c>
      <c r="D20" s="316">
        <v>8698.2862605918999</v>
      </c>
      <c r="E20" s="316">
        <v>8698.2862605918999</v>
      </c>
      <c r="F20" s="316"/>
      <c r="G20" s="316">
        <v>8698.2862605918999</v>
      </c>
      <c r="H20" s="317">
        <v>37076</v>
      </c>
      <c r="I20" s="317">
        <v>37076</v>
      </c>
      <c r="J20" s="317">
        <v>42521</v>
      </c>
      <c r="K20" s="233">
        <v>14</v>
      </c>
      <c r="L20" s="233">
        <v>6</v>
      </c>
      <c r="M20" s="35"/>
    </row>
    <row r="21" spans="1:13" ht="17.100000000000001" customHeight="1">
      <c r="A21" s="233">
        <v>7</v>
      </c>
      <c r="B21" s="233" t="s">
        <v>126</v>
      </c>
      <c r="C21" s="229" t="s">
        <v>127</v>
      </c>
      <c r="D21" s="316">
        <v>7228.2031805719998</v>
      </c>
      <c r="E21" s="316">
        <v>7228.2031805719998</v>
      </c>
      <c r="F21" s="316"/>
      <c r="G21" s="316">
        <v>7228.2031805719998</v>
      </c>
      <c r="H21" s="317">
        <v>36168</v>
      </c>
      <c r="I21" s="317">
        <v>36168</v>
      </c>
      <c r="J21" s="317">
        <v>43511</v>
      </c>
      <c r="K21" s="233">
        <v>19</v>
      </c>
      <c r="L21" s="233">
        <v>9</v>
      </c>
      <c r="M21" s="35"/>
    </row>
    <row r="22" spans="1:13" ht="17.100000000000001" customHeight="1">
      <c r="A22" s="233">
        <v>9</v>
      </c>
      <c r="B22" s="233" t="s">
        <v>128</v>
      </c>
      <c r="C22" s="229" t="s">
        <v>129</v>
      </c>
      <c r="D22" s="316">
        <v>5131.1872586310001</v>
      </c>
      <c r="E22" s="316">
        <v>5131.1872586310001</v>
      </c>
      <c r="F22" s="316"/>
      <c r="G22" s="316">
        <v>5131.1872586310001</v>
      </c>
      <c r="H22" s="317">
        <v>36372</v>
      </c>
      <c r="I22" s="317">
        <v>36433</v>
      </c>
      <c r="J22" s="317">
        <v>40009</v>
      </c>
      <c r="K22" s="233">
        <v>9</v>
      </c>
      <c r="L22" s="233">
        <v>9</v>
      </c>
      <c r="M22" s="35"/>
    </row>
    <row r="23" spans="1:13" ht="17.100000000000001" customHeight="1">
      <c r="A23" s="233">
        <v>10</v>
      </c>
      <c r="B23" s="233" t="s">
        <v>128</v>
      </c>
      <c r="C23" s="229" t="s">
        <v>130</v>
      </c>
      <c r="D23" s="316">
        <v>5323.8975256513995</v>
      </c>
      <c r="E23" s="316">
        <v>5323.8975256513995</v>
      </c>
      <c r="F23" s="316"/>
      <c r="G23" s="316">
        <v>5323.8975256513995</v>
      </c>
      <c r="H23" s="317">
        <v>36483</v>
      </c>
      <c r="I23" s="317">
        <v>36742</v>
      </c>
      <c r="J23" s="317">
        <v>42200</v>
      </c>
      <c r="K23" s="233">
        <v>15</v>
      </c>
      <c r="L23" s="233">
        <v>0</v>
      </c>
      <c r="M23" s="35"/>
    </row>
    <row r="24" spans="1:13" ht="17.100000000000001" customHeight="1">
      <c r="A24" s="233">
        <v>11</v>
      </c>
      <c r="B24" s="233" t="s">
        <v>128</v>
      </c>
      <c r="C24" s="229" t="s">
        <v>131</v>
      </c>
      <c r="D24" s="316">
        <v>3479.3901536968997</v>
      </c>
      <c r="E24" s="316">
        <v>3479.3901536968997</v>
      </c>
      <c r="F24" s="316"/>
      <c r="G24" s="316">
        <v>3479.3901536968997</v>
      </c>
      <c r="H24" s="317">
        <v>36314</v>
      </c>
      <c r="I24" s="317">
        <v>36692</v>
      </c>
      <c r="J24" s="317">
        <v>40101</v>
      </c>
      <c r="K24" s="233">
        <v>10</v>
      </c>
      <c r="L24" s="233">
        <v>0</v>
      </c>
      <c r="M24" s="35"/>
    </row>
    <row r="25" spans="1:13" ht="17.100000000000001" customHeight="1">
      <c r="A25" s="233">
        <v>12</v>
      </c>
      <c r="B25" s="233" t="s">
        <v>132</v>
      </c>
      <c r="C25" s="229" t="s">
        <v>133</v>
      </c>
      <c r="D25" s="316">
        <v>3649.4297604996996</v>
      </c>
      <c r="E25" s="316">
        <v>3649.4297604996996</v>
      </c>
      <c r="F25" s="316"/>
      <c r="G25" s="316">
        <v>3649.4297604996996</v>
      </c>
      <c r="H25" s="317">
        <v>36348</v>
      </c>
      <c r="I25" s="317">
        <v>36748</v>
      </c>
      <c r="J25" s="317">
        <v>41654</v>
      </c>
      <c r="K25" s="233">
        <v>14</v>
      </c>
      <c r="L25" s="233">
        <v>3</v>
      </c>
      <c r="M25" s="35"/>
    </row>
    <row r="26" spans="1:13" ht="17.100000000000001" customHeight="1">
      <c r="A26" s="233">
        <v>13</v>
      </c>
      <c r="B26" s="233" t="s">
        <v>132</v>
      </c>
      <c r="C26" s="229" t="s">
        <v>134</v>
      </c>
      <c r="D26" s="316">
        <v>3852.2727303006995</v>
      </c>
      <c r="E26" s="316">
        <v>3852.2727303006995</v>
      </c>
      <c r="F26" s="316"/>
      <c r="G26" s="316">
        <v>3852.2727303006995</v>
      </c>
      <c r="H26" s="317">
        <v>36341</v>
      </c>
      <c r="I26" s="317">
        <v>36341</v>
      </c>
      <c r="J26" s="317">
        <v>42109</v>
      </c>
      <c r="K26" s="233">
        <v>15</v>
      </c>
      <c r="L26" s="233">
        <v>3</v>
      </c>
      <c r="M26" s="35"/>
    </row>
    <row r="27" spans="1:13" ht="17.100000000000001" customHeight="1">
      <c r="A27" s="233">
        <v>14</v>
      </c>
      <c r="B27" s="233" t="s">
        <v>132</v>
      </c>
      <c r="C27" s="229" t="s">
        <v>135</v>
      </c>
      <c r="D27" s="316">
        <v>2464.0705257372001</v>
      </c>
      <c r="E27" s="316">
        <v>2464.0705257372001</v>
      </c>
      <c r="F27" s="316"/>
      <c r="G27" s="316">
        <v>2464.0705257372001</v>
      </c>
      <c r="H27" s="317">
        <v>36402</v>
      </c>
      <c r="I27" s="317">
        <v>36402</v>
      </c>
      <c r="J27" s="317">
        <v>40009</v>
      </c>
      <c r="K27" s="233">
        <v>9</v>
      </c>
      <c r="L27" s="233">
        <v>9</v>
      </c>
      <c r="M27" s="35"/>
    </row>
    <row r="28" spans="1:13" ht="17.100000000000001" customHeight="1">
      <c r="A28" s="233">
        <v>15</v>
      </c>
      <c r="B28" s="233" t="s">
        <v>132</v>
      </c>
      <c r="C28" s="229" t="s">
        <v>136</v>
      </c>
      <c r="D28" s="316">
        <v>2014.9208572927</v>
      </c>
      <c r="E28" s="316">
        <v>2014.9208572927</v>
      </c>
      <c r="F28" s="316"/>
      <c r="G28" s="316">
        <v>2014.9208572927</v>
      </c>
      <c r="H28" s="317">
        <v>36294</v>
      </c>
      <c r="I28" s="317">
        <v>36707</v>
      </c>
      <c r="J28" s="317">
        <v>40101</v>
      </c>
      <c r="K28" s="233">
        <v>10</v>
      </c>
      <c r="L28" s="233">
        <v>0</v>
      </c>
      <c r="M28" s="35"/>
    </row>
    <row r="29" spans="1:13" ht="17.100000000000001" customHeight="1">
      <c r="A29" s="233">
        <v>16</v>
      </c>
      <c r="B29" s="233" t="s">
        <v>132</v>
      </c>
      <c r="C29" s="229" t="s">
        <v>137</v>
      </c>
      <c r="D29" s="316">
        <v>2689.3877807529998</v>
      </c>
      <c r="E29" s="316">
        <v>2689.3877807529998</v>
      </c>
      <c r="F29" s="316"/>
      <c r="G29" s="316">
        <v>2689.3877807529998</v>
      </c>
      <c r="H29" s="317">
        <v>36433</v>
      </c>
      <c r="I29" s="317">
        <v>36433</v>
      </c>
      <c r="J29" s="317">
        <v>41835</v>
      </c>
      <c r="K29" s="233">
        <v>14</v>
      </c>
      <c r="L29" s="233">
        <v>9</v>
      </c>
      <c r="M29" s="35"/>
    </row>
    <row r="30" spans="1:13" ht="17.100000000000001" customHeight="1">
      <c r="A30" s="369" t="s">
        <v>807</v>
      </c>
      <c r="B30" s="369"/>
      <c r="C30" s="369"/>
      <c r="D30" s="314">
        <f>SUM(D31:D38)</f>
        <v>9939.6978313831987</v>
      </c>
      <c r="E30" s="314">
        <f>SUM(E31:E38)</f>
        <v>9939.6978313831987</v>
      </c>
      <c r="F30" s="314"/>
      <c r="G30" s="314">
        <f>SUM(G31:G38)</f>
        <v>9939.6978313831987</v>
      </c>
      <c r="H30" s="233"/>
      <c r="I30" s="233"/>
      <c r="J30" s="233"/>
      <c r="K30" s="233"/>
      <c r="L30" s="233"/>
      <c r="M30" s="35"/>
    </row>
    <row r="31" spans="1:13" ht="17.100000000000001" customHeight="1">
      <c r="A31" s="233">
        <v>17</v>
      </c>
      <c r="B31" s="233" t="s">
        <v>128</v>
      </c>
      <c r="C31" s="229" t="s">
        <v>138</v>
      </c>
      <c r="D31" s="316">
        <v>1380.1146824042999</v>
      </c>
      <c r="E31" s="316">
        <v>1380.1146824042999</v>
      </c>
      <c r="F31" s="316"/>
      <c r="G31" s="316">
        <v>1380.1146824042999</v>
      </c>
      <c r="H31" s="317">
        <v>37075</v>
      </c>
      <c r="I31" s="317">
        <v>37498</v>
      </c>
      <c r="J31" s="317">
        <v>40816</v>
      </c>
      <c r="K31" s="233">
        <v>9</v>
      </c>
      <c r="L31" s="233">
        <v>11</v>
      </c>
      <c r="M31" s="35"/>
    </row>
    <row r="32" spans="1:13" ht="17.100000000000001" customHeight="1">
      <c r="A32" s="233">
        <v>18</v>
      </c>
      <c r="B32" s="233" t="s">
        <v>128</v>
      </c>
      <c r="C32" s="229" t="s">
        <v>139</v>
      </c>
      <c r="D32" s="316">
        <v>1288.5162565629998</v>
      </c>
      <c r="E32" s="316">
        <v>1288.5162565629998</v>
      </c>
      <c r="F32" s="316"/>
      <c r="G32" s="316">
        <v>1288.5162565629998</v>
      </c>
      <c r="H32" s="317">
        <v>37106</v>
      </c>
      <c r="I32" s="317">
        <v>37398</v>
      </c>
      <c r="J32" s="317">
        <v>40908</v>
      </c>
      <c r="K32" s="233">
        <v>9</v>
      </c>
      <c r="L32" s="233">
        <v>11</v>
      </c>
      <c r="M32" s="35"/>
    </row>
    <row r="33" spans="1:13" ht="17.100000000000001" customHeight="1">
      <c r="A33" s="233">
        <v>19</v>
      </c>
      <c r="B33" s="233" t="s">
        <v>128</v>
      </c>
      <c r="C33" s="229" t="s">
        <v>140</v>
      </c>
      <c r="D33" s="316">
        <v>1112.4112475252</v>
      </c>
      <c r="E33" s="316">
        <v>1112.4112475252</v>
      </c>
      <c r="F33" s="316"/>
      <c r="G33" s="316">
        <v>1112.4112475252</v>
      </c>
      <c r="H33" s="317">
        <v>37105</v>
      </c>
      <c r="I33" s="317">
        <v>37188</v>
      </c>
      <c r="J33" s="317">
        <v>40739</v>
      </c>
      <c r="K33" s="233">
        <v>9</v>
      </c>
      <c r="L33" s="233">
        <v>9</v>
      </c>
      <c r="M33" s="35"/>
    </row>
    <row r="34" spans="1:13" ht="17.100000000000001" customHeight="1">
      <c r="A34" s="233">
        <v>20</v>
      </c>
      <c r="B34" s="233" t="s">
        <v>128</v>
      </c>
      <c r="C34" s="229" t="s">
        <v>141</v>
      </c>
      <c r="D34" s="316">
        <v>1053.3426082102999</v>
      </c>
      <c r="E34" s="316">
        <v>1053.3426082102999</v>
      </c>
      <c r="F34" s="316"/>
      <c r="G34" s="316">
        <v>1053.3426082102999</v>
      </c>
      <c r="H34" s="317">
        <v>37022</v>
      </c>
      <c r="I34" s="317">
        <v>37103</v>
      </c>
      <c r="J34" s="317">
        <v>40816</v>
      </c>
      <c r="K34" s="233">
        <v>10</v>
      </c>
      <c r="L34" s="233">
        <v>4</v>
      </c>
      <c r="M34" s="35"/>
    </row>
    <row r="35" spans="1:13" ht="17.100000000000001" customHeight="1">
      <c r="A35" s="233">
        <v>21</v>
      </c>
      <c r="B35" s="233" t="s">
        <v>132</v>
      </c>
      <c r="C35" s="229" t="s">
        <v>142</v>
      </c>
      <c r="D35" s="316">
        <v>1577.9202064813001</v>
      </c>
      <c r="E35" s="316">
        <v>1577.9202064813001</v>
      </c>
      <c r="F35" s="316"/>
      <c r="G35" s="316">
        <v>1577.9202064813001</v>
      </c>
      <c r="H35" s="317">
        <v>37075</v>
      </c>
      <c r="I35" s="317">
        <v>37134</v>
      </c>
      <c r="J35" s="317">
        <v>40786</v>
      </c>
      <c r="K35" s="233">
        <v>10</v>
      </c>
      <c r="L35" s="233">
        <v>1</v>
      </c>
      <c r="M35" s="35"/>
    </row>
    <row r="36" spans="1:13" ht="17.100000000000001" customHeight="1">
      <c r="A36" s="233">
        <v>22</v>
      </c>
      <c r="B36" s="233" t="s">
        <v>132</v>
      </c>
      <c r="C36" s="229" t="s">
        <v>143</v>
      </c>
      <c r="D36" s="316">
        <v>1242.4348194090999</v>
      </c>
      <c r="E36" s="316">
        <v>1242.4348194090999</v>
      </c>
      <c r="F36" s="316"/>
      <c r="G36" s="316">
        <v>1242.4348194090999</v>
      </c>
      <c r="H36" s="317">
        <v>37134</v>
      </c>
      <c r="I36" s="317">
        <v>37200</v>
      </c>
      <c r="J36" s="317">
        <v>40739</v>
      </c>
      <c r="K36" s="233">
        <v>9</v>
      </c>
      <c r="L36" s="233">
        <v>11</v>
      </c>
      <c r="M36" s="35"/>
    </row>
    <row r="37" spans="1:13" ht="17.100000000000001" customHeight="1">
      <c r="A37" s="233">
        <v>23</v>
      </c>
      <c r="B37" s="233" t="s">
        <v>132</v>
      </c>
      <c r="C37" s="229" t="s">
        <v>144</v>
      </c>
      <c r="D37" s="316">
        <v>834.75267324419997</v>
      </c>
      <c r="E37" s="316">
        <v>834.75267324419997</v>
      </c>
      <c r="F37" s="316"/>
      <c r="G37" s="316">
        <v>834.75267324419997</v>
      </c>
      <c r="H37" s="317">
        <v>36999</v>
      </c>
      <c r="I37" s="317">
        <v>36999</v>
      </c>
      <c r="J37" s="317">
        <v>40816</v>
      </c>
      <c r="K37" s="233">
        <v>9</v>
      </c>
      <c r="L37" s="233">
        <v>11</v>
      </c>
      <c r="M37" s="35"/>
    </row>
    <row r="38" spans="1:13" ht="17.100000000000001" customHeight="1">
      <c r="A38" s="233">
        <v>24</v>
      </c>
      <c r="B38" s="233" t="s">
        <v>132</v>
      </c>
      <c r="C38" s="229" t="s">
        <v>145</v>
      </c>
      <c r="D38" s="316">
        <v>1450.2053375458001</v>
      </c>
      <c r="E38" s="316">
        <v>1450.2053375458001</v>
      </c>
      <c r="F38" s="316"/>
      <c r="G38" s="316">
        <v>1450.2053375458001</v>
      </c>
      <c r="H38" s="317">
        <v>37022</v>
      </c>
      <c r="I38" s="317">
        <v>37314</v>
      </c>
      <c r="J38" s="317">
        <v>40908</v>
      </c>
      <c r="K38" s="233">
        <v>10</v>
      </c>
      <c r="L38" s="233">
        <v>2</v>
      </c>
      <c r="M38" s="35"/>
    </row>
    <row r="39" spans="1:13" ht="17.100000000000001" customHeight="1">
      <c r="A39" s="369" t="s">
        <v>808</v>
      </c>
      <c r="B39" s="369"/>
      <c r="C39" s="369"/>
      <c r="D39" s="314">
        <f>SUM(D40:D52)</f>
        <v>67920.86360903841</v>
      </c>
      <c r="E39" s="314">
        <f>SUM(E40:E52)</f>
        <v>67920.86360903841</v>
      </c>
      <c r="F39" s="314"/>
      <c r="G39" s="314">
        <f>SUM(G40:G52)</f>
        <v>67920.86360903841</v>
      </c>
      <c r="H39" s="233"/>
      <c r="I39" s="233"/>
      <c r="J39" s="233"/>
      <c r="K39" s="233"/>
      <c r="L39" s="233"/>
      <c r="M39" s="35"/>
    </row>
    <row r="40" spans="1:13" ht="17.100000000000001" customHeight="1">
      <c r="A40" s="233">
        <v>25</v>
      </c>
      <c r="B40" s="233" t="s">
        <v>115</v>
      </c>
      <c r="C40" s="229" t="s">
        <v>146</v>
      </c>
      <c r="D40" s="316">
        <v>6211.5444761760991</v>
      </c>
      <c r="E40" s="316">
        <v>6211.5444761760991</v>
      </c>
      <c r="F40" s="316"/>
      <c r="G40" s="316">
        <v>6211.5444761760991</v>
      </c>
      <c r="H40" s="317">
        <v>37581</v>
      </c>
      <c r="I40" s="317">
        <v>37823</v>
      </c>
      <c r="J40" s="317">
        <v>43290</v>
      </c>
      <c r="K40" s="233">
        <v>15</v>
      </c>
      <c r="L40" s="233">
        <v>6</v>
      </c>
      <c r="M40" s="35"/>
    </row>
    <row r="41" spans="1:13" ht="17.100000000000001" customHeight="1">
      <c r="A41" s="233">
        <v>26</v>
      </c>
      <c r="B41" s="233" t="s">
        <v>147</v>
      </c>
      <c r="C41" s="229" t="s">
        <v>148</v>
      </c>
      <c r="D41" s="316">
        <v>25143.086575511399</v>
      </c>
      <c r="E41" s="316">
        <v>25143.086575511399</v>
      </c>
      <c r="F41" s="316"/>
      <c r="G41" s="316">
        <v>25143.086575511399</v>
      </c>
      <c r="H41" s="317">
        <v>38380</v>
      </c>
      <c r="I41" s="317">
        <v>38380</v>
      </c>
      <c r="J41" s="317">
        <v>43341</v>
      </c>
      <c r="K41" s="233">
        <v>13</v>
      </c>
      <c r="L41" s="233">
        <v>9</v>
      </c>
      <c r="M41" s="35"/>
    </row>
    <row r="42" spans="1:13" ht="17.100000000000001" customHeight="1">
      <c r="A42" s="233">
        <v>27</v>
      </c>
      <c r="B42" s="233" t="s">
        <v>128</v>
      </c>
      <c r="C42" s="229" t="s">
        <v>748</v>
      </c>
      <c r="D42" s="316">
        <v>7339.9436292649989</v>
      </c>
      <c r="E42" s="316">
        <v>7339.9436292649989</v>
      </c>
      <c r="F42" s="316"/>
      <c r="G42" s="316">
        <v>7339.9436292649989</v>
      </c>
      <c r="H42" s="317">
        <v>37105</v>
      </c>
      <c r="I42" s="317">
        <v>37863</v>
      </c>
      <c r="J42" s="317">
        <v>43279</v>
      </c>
      <c r="K42" s="233">
        <v>16</v>
      </c>
      <c r="L42" s="233">
        <v>8</v>
      </c>
      <c r="M42" s="35"/>
    </row>
    <row r="43" spans="1:13" ht="17.100000000000001" customHeight="1">
      <c r="A43" s="233">
        <v>28</v>
      </c>
      <c r="B43" s="233" t="s">
        <v>128</v>
      </c>
      <c r="C43" s="229" t="s">
        <v>150</v>
      </c>
      <c r="D43" s="316">
        <v>10281.027070428199</v>
      </c>
      <c r="E43" s="316">
        <v>10281.027070428199</v>
      </c>
      <c r="F43" s="316"/>
      <c r="G43" s="316">
        <v>10281.027070428199</v>
      </c>
      <c r="H43" s="317">
        <v>37188</v>
      </c>
      <c r="I43" s="317">
        <v>38060</v>
      </c>
      <c r="J43" s="317">
        <v>43290</v>
      </c>
      <c r="K43" s="233">
        <v>16</v>
      </c>
      <c r="L43" s="233">
        <v>3</v>
      </c>
      <c r="M43" s="35"/>
    </row>
    <row r="44" spans="1:13" ht="17.100000000000001" customHeight="1">
      <c r="A44" s="233">
        <v>29</v>
      </c>
      <c r="B44" s="233" t="s">
        <v>128</v>
      </c>
      <c r="C44" s="229" t="s">
        <v>151</v>
      </c>
      <c r="D44" s="316">
        <v>1611.4411840645998</v>
      </c>
      <c r="E44" s="316">
        <v>1611.4411840645998</v>
      </c>
      <c r="F44" s="316"/>
      <c r="G44" s="316">
        <v>1611.4411840645998</v>
      </c>
      <c r="H44" s="317">
        <v>37550</v>
      </c>
      <c r="I44" s="317">
        <v>37739</v>
      </c>
      <c r="J44" s="317">
        <v>41365</v>
      </c>
      <c r="K44" s="233">
        <v>10</v>
      </c>
      <c r="L44" s="233">
        <v>6</v>
      </c>
      <c r="M44" s="35"/>
    </row>
    <row r="45" spans="1:13" ht="17.100000000000001" customHeight="1">
      <c r="A45" s="233">
        <v>30</v>
      </c>
      <c r="B45" s="233" t="s">
        <v>128</v>
      </c>
      <c r="C45" s="229" t="s">
        <v>152</v>
      </c>
      <c r="D45" s="316">
        <v>3576.2806504689997</v>
      </c>
      <c r="E45" s="316">
        <v>3576.2806504689997</v>
      </c>
      <c r="F45" s="316"/>
      <c r="G45" s="316">
        <v>3576.2806504689997</v>
      </c>
      <c r="H45" s="317">
        <v>37484</v>
      </c>
      <c r="I45" s="317">
        <v>37977</v>
      </c>
      <c r="J45" s="317">
        <v>43290</v>
      </c>
      <c r="K45" s="233">
        <v>15</v>
      </c>
      <c r="L45" s="233">
        <v>9</v>
      </c>
      <c r="M45" s="35"/>
    </row>
    <row r="46" spans="1:13" ht="17.100000000000001" customHeight="1">
      <c r="A46" s="233">
        <v>31</v>
      </c>
      <c r="B46" s="233" t="s">
        <v>128</v>
      </c>
      <c r="C46" s="229" t="s">
        <v>153</v>
      </c>
      <c r="D46" s="316">
        <v>2586.3175756948999</v>
      </c>
      <c r="E46" s="316">
        <v>2586.3175756948999</v>
      </c>
      <c r="F46" s="316"/>
      <c r="G46" s="316">
        <v>2586.3175756948999</v>
      </c>
      <c r="H46" s="317">
        <v>37931</v>
      </c>
      <c r="I46" s="317">
        <v>37931</v>
      </c>
      <c r="J46" s="317">
        <v>43341</v>
      </c>
      <c r="K46" s="233">
        <v>14</v>
      </c>
      <c r="L46" s="233">
        <v>9</v>
      </c>
      <c r="M46" s="35"/>
    </row>
    <row r="47" spans="1:13" ht="17.100000000000001" customHeight="1">
      <c r="A47" s="233">
        <v>32</v>
      </c>
      <c r="B47" s="233" t="s">
        <v>132</v>
      </c>
      <c r="C47" s="229" t="s">
        <v>154</v>
      </c>
      <c r="D47" s="316">
        <v>1468.7423079442001</v>
      </c>
      <c r="E47" s="316">
        <v>1468.7423079442001</v>
      </c>
      <c r="F47" s="316"/>
      <c r="G47" s="316">
        <v>1468.7423079442001</v>
      </c>
      <c r="H47" s="317">
        <v>37579</v>
      </c>
      <c r="I47" s="317">
        <v>37579</v>
      </c>
      <c r="J47" s="317">
        <v>41262</v>
      </c>
      <c r="K47" s="233">
        <v>10</v>
      </c>
      <c r="L47" s="233">
        <v>0</v>
      </c>
      <c r="M47" s="35"/>
    </row>
    <row r="48" spans="1:13" ht="17.100000000000001" customHeight="1">
      <c r="A48" s="233">
        <v>33</v>
      </c>
      <c r="B48" s="233" t="s">
        <v>132</v>
      </c>
      <c r="C48" s="229" t="s">
        <v>155</v>
      </c>
      <c r="D48" s="316">
        <v>1831.4647323561996</v>
      </c>
      <c r="E48" s="316">
        <v>1831.4647323561996</v>
      </c>
      <c r="F48" s="316"/>
      <c r="G48" s="316">
        <v>1831.4647323561996</v>
      </c>
      <c r="H48" s="317">
        <v>37603</v>
      </c>
      <c r="I48" s="317">
        <v>38518</v>
      </c>
      <c r="J48" s="317">
        <v>42069</v>
      </c>
      <c r="K48" s="233">
        <v>11</v>
      </c>
      <c r="L48" s="233">
        <v>9</v>
      </c>
      <c r="M48" s="35"/>
    </row>
    <row r="49" spans="1:13" ht="17.100000000000001" customHeight="1">
      <c r="A49" s="233">
        <v>34</v>
      </c>
      <c r="B49" s="233" t="s">
        <v>132</v>
      </c>
      <c r="C49" s="229" t="s">
        <v>156</v>
      </c>
      <c r="D49" s="316">
        <v>572.61781822659998</v>
      </c>
      <c r="E49" s="316">
        <v>572.61781822659998</v>
      </c>
      <c r="F49" s="316"/>
      <c r="G49" s="316">
        <v>572.61781822659998</v>
      </c>
      <c r="H49" s="317">
        <v>37307</v>
      </c>
      <c r="I49" s="317">
        <v>37572</v>
      </c>
      <c r="J49" s="317">
        <v>41226</v>
      </c>
      <c r="K49" s="233">
        <v>10</v>
      </c>
      <c r="L49" s="233">
        <v>9</v>
      </c>
      <c r="M49" s="35"/>
    </row>
    <row r="50" spans="1:13" ht="17.100000000000001" customHeight="1">
      <c r="A50" s="233">
        <v>35</v>
      </c>
      <c r="B50" s="233" t="s">
        <v>132</v>
      </c>
      <c r="C50" s="229" t="s">
        <v>157</v>
      </c>
      <c r="D50" s="316">
        <v>1314.5085149715001</v>
      </c>
      <c r="E50" s="316">
        <v>1314.5085149715001</v>
      </c>
      <c r="F50" s="316"/>
      <c r="G50" s="316">
        <v>1314.5085149715001</v>
      </c>
      <c r="H50" s="317">
        <v>37386</v>
      </c>
      <c r="I50" s="317">
        <v>37448</v>
      </c>
      <c r="J50" s="317">
        <v>40739</v>
      </c>
      <c r="K50" s="233">
        <v>9</v>
      </c>
      <c r="L50" s="233">
        <v>2</v>
      </c>
      <c r="M50" s="35"/>
    </row>
    <row r="51" spans="1:13" ht="17.100000000000001" customHeight="1">
      <c r="A51" s="233">
        <v>36</v>
      </c>
      <c r="B51" s="233" t="s">
        <v>132</v>
      </c>
      <c r="C51" s="229" t="s">
        <v>158</v>
      </c>
      <c r="D51" s="316">
        <v>1982.7784545715999</v>
      </c>
      <c r="E51" s="316">
        <v>1982.7784545715999</v>
      </c>
      <c r="F51" s="316"/>
      <c r="G51" s="316">
        <v>1982.7784545715999</v>
      </c>
      <c r="H51" s="317">
        <v>37732</v>
      </c>
      <c r="I51" s="317">
        <v>37865</v>
      </c>
      <c r="J51" s="317">
        <v>41534</v>
      </c>
      <c r="K51" s="233">
        <v>9</v>
      </c>
      <c r="L51" s="233">
        <v>11</v>
      </c>
      <c r="M51" s="35"/>
    </row>
    <row r="52" spans="1:13" ht="17.100000000000001" customHeight="1">
      <c r="A52" s="233">
        <v>37</v>
      </c>
      <c r="B52" s="233" t="s">
        <v>132</v>
      </c>
      <c r="C52" s="229" t="s">
        <v>159</v>
      </c>
      <c r="D52" s="316">
        <v>4001.1106193590999</v>
      </c>
      <c r="E52" s="316">
        <v>4001.1106193590999</v>
      </c>
      <c r="F52" s="316"/>
      <c r="G52" s="316">
        <v>4001.1106193590999</v>
      </c>
      <c r="H52" s="317">
        <v>37489</v>
      </c>
      <c r="I52" s="317">
        <v>37603</v>
      </c>
      <c r="J52" s="317">
        <v>41204</v>
      </c>
      <c r="K52" s="233">
        <v>10</v>
      </c>
      <c r="L52" s="233">
        <v>0</v>
      </c>
      <c r="M52" s="35"/>
    </row>
    <row r="53" spans="1:13" ht="17.100000000000001" customHeight="1">
      <c r="A53" s="369" t="s">
        <v>809</v>
      </c>
      <c r="B53" s="369"/>
      <c r="C53" s="369"/>
      <c r="D53" s="318">
        <f>SUM(D54:D63)</f>
        <v>41605.440788893298</v>
      </c>
      <c r="E53" s="318">
        <f>SUM(E54:E63)</f>
        <v>41605.440788893298</v>
      </c>
      <c r="F53" s="318"/>
      <c r="G53" s="318">
        <f>SUM(G54:G63)</f>
        <v>41605.440788893298</v>
      </c>
      <c r="H53" s="319"/>
      <c r="I53" s="319"/>
      <c r="J53" s="319"/>
      <c r="K53" s="233"/>
      <c r="L53" s="233"/>
      <c r="M53" s="35"/>
    </row>
    <row r="54" spans="1:13" ht="17.100000000000001" customHeight="1">
      <c r="A54" s="233">
        <v>38</v>
      </c>
      <c r="B54" s="233" t="s">
        <v>118</v>
      </c>
      <c r="C54" s="229" t="s">
        <v>160</v>
      </c>
      <c r="D54" s="316">
        <v>16944.558957521196</v>
      </c>
      <c r="E54" s="316">
        <v>16944.558957521196</v>
      </c>
      <c r="F54" s="316"/>
      <c r="G54" s="316">
        <v>16944.558957521196</v>
      </c>
      <c r="H54" s="317">
        <v>37955</v>
      </c>
      <c r="I54" s="317">
        <v>37955</v>
      </c>
      <c r="J54" s="317">
        <v>43341</v>
      </c>
      <c r="K54" s="233">
        <v>14</v>
      </c>
      <c r="L54" s="233">
        <v>4</v>
      </c>
      <c r="M54" s="35"/>
    </row>
    <row r="55" spans="1:13" ht="17.100000000000001" customHeight="1">
      <c r="A55" s="233">
        <v>39</v>
      </c>
      <c r="B55" s="233" t="s">
        <v>128</v>
      </c>
      <c r="C55" s="229" t="s">
        <v>161</v>
      </c>
      <c r="D55" s="316">
        <v>1945.7850267279998</v>
      </c>
      <c r="E55" s="316">
        <v>1945.7850267279998</v>
      </c>
      <c r="F55" s="316"/>
      <c r="G55" s="316">
        <v>1945.7850267279998</v>
      </c>
      <c r="H55" s="317">
        <v>37795</v>
      </c>
      <c r="I55" s="317">
        <v>37851</v>
      </c>
      <c r="J55" s="317">
        <v>43279</v>
      </c>
      <c r="K55" s="233">
        <v>14</v>
      </c>
      <c r="L55" s="233">
        <v>8</v>
      </c>
      <c r="M55" s="35"/>
    </row>
    <row r="56" spans="1:13" s="64" customFormat="1" ht="17.100000000000001" customHeight="1">
      <c r="A56" s="233">
        <v>40</v>
      </c>
      <c r="B56" s="233" t="s">
        <v>128</v>
      </c>
      <c r="C56" s="229" t="s">
        <v>749</v>
      </c>
      <c r="D56" s="316">
        <v>715.56529504639991</v>
      </c>
      <c r="E56" s="316">
        <v>715.56529504639991</v>
      </c>
      <c r="F56" s="316"/>
      <c r="G56" s="316">
        <v>715.56529504639991</v>
      </c>
      <c r="H56" s="317">
        <v>38200</v>
      </c>
      <c r="I56" s="317">
        <v>38366</v>
      </c>
      <c r="J56" s="317">
        <v>42184</v>
      </c>
      <c r="K56" s="233">
        <v>10</v>
      </c>
      <c r="L56" s="233">
        <v>10</v>
      </c>
      <c r="M56" s="298"/>
    </row>
    <row r="57" spans="1:13" ht="17.100000000000001" customHeight="1">
      <c r="A57" s="233">
        <v>41</v>
      </c>
      <c r="B57" s="233" t="s">
        <v>128</v>
      </c>
      <c r="C57" s="229" t="s">
        <v>750</v>
      </c>
      <c r="D57" s="316">
        <v>7616.4027081636987</v>
      </c>
      <c r="E57" s="316">
        <v>7616.4027081636987</v>
      </c>
      <c r="F57" s="316"/>
      <c r="G57" s="316">
        <v>7616.4027081636987</v>
      </c>
      <c r="H57" s="317">
        <v>37966</v>
      </c>
      <c r="I57" s="317">
        <v>37966</v>
      </c>
      <c r="J57" s="317">
        <v>43290</v>
      </c>
      <c r="K57" s="233">
        <v>14</v>
      </c>
      <c r="L57" s="233">
        <v>3</v>
      </c>
      <c r="M57" s="35"/>
    </row>
    <row r="58" spans="1:13" ht="17.100000000000001" customHeight="1">
      <c r="A58" s="233">
        <v>42</v>
      </c>
      <c r="B58" s="233" t="s">
        <v>128</v>
      </c>
      <c r="C58" s="229" t="s">
        <v>164</v>
      </c>
      <c r="D58" s="316">
        <v>5393.380683031799</v>
      </c>
      <c r="E58" s="316">
        <v>5393.380683031799</v>
      </c>
      <c r="F58" s="316"/>
      <c r="G58" s="316">
        <v>5393.380683031799</v>
      </c>
      <c r="H58" s="317">
        <v>38958</v>
      </c>
      <c r="I58" s="317">
        <v>39113</v>
      </c>
      <c r="J58" s="317">
        <v>43341</v>
      </c>
      <c r="K58" s="233">
        <v>11</v>
      </c>
      <c r="L58" s="233">
        <v>5</v>
      </c>
      <c r="M58" s="35"/>
    </row>
    <row r="59" spans="1:13" ht="17.100000000000001" customHeight="1">
      <c r="A59" s="233">
        <v>43</v>
      </c>
      <c r="B59" s="233" t="s">
        <v>128</v>
      </c>
      <c r="C59" s="229" t="s">
        <v>165</v>
      </c>
      <c r="D59" s="316">
        <v>3874.6228348579998</v>
      </c>
      <c r="E59" s="316">
        <v>3874.6228348579998</v>
      </c>
      <c r="F59" s="316"/>
      <c r="G59" s="316">
        <v>3874.6228348579998</v>
      </c>
      <c r="H59" s="317">
        <v>37904</v>
      </c>
      <c r="I59" s="317">
        <v>38121</v>
      </c>
      <c r="J59" s="317">
        <v>43341</v>
      </c>
      <c r="K59" s="233">
        <v>14</v>
      </c>
      <c r="L59" s="233">
        <v>8</v>
      </c>
      <c r="M59" s="35"/>
    </row>
    <row r="60" spans="1:13" ht="17.100000000000001" customHeight="1">
      <c r="A60" s="233">
        <v>44</v>
      </c>
      <c r="B60" s="233" t="s">
        <v>132</v>
      </c>
      <c r="C60" s="229" t="s">
        <v>166</v>
      </c>
      <c r="D60" s="316">
        <v>669.23535693659994</v>
      </c>
      <c r="E60" s="316">
        <v>669.23535693659994</v>
      </c>
      <c r="F60" s="316"/>
      <c r="G60" s="316">
        <v>669.23535693659994</v>
      </c>
      <c r="H60" s="317">
        <v>37750</v>
      </c>
      <c r="I60" s="317">
        <v>37750</v>
      </c>
      <c r="J60" s="317">
        <v>41422</v>
      </c>
      <c r="K60" s="233">
        <v>9</v>
      </c>
      <c r="L60" s="233">
        <v>6</v>
      </c>
      <c r="M60" s="35"/>
    </row>
    <row r="61" spans="1:13" ht="17.100000000000001" customHeight="1">
      <c r="A61" s="233">
        <v>45</v>
      </c>
      <c r="B61" s="233" t="s">
        <v>132</v>
      </c>
      <c r="C61" s="229" t="s">
        <v>167</v>
      </c>
      <c r="D61" s="316">
        <v>2046.7674207928001</v>
      </c>
      <c r="E61" s="316">
        <v>2046.7674207928001</v>
      </c>
      <c r="F61" s="316"/>
      <c r="G61" s="316">
        <v>2046.7674207928001</v>
      </c>
      <c r="H61" s="317">
        <v>37995</v>
      </c>
      <c r="I61" s="317">
        <v>38231</v>
      </c>
      <c r="J61" s="317">
        <v>43341</v>
      </c>
      <c r="K61" s="233">
        <v>13</v>
      </c>
      <c r="L61" s="233">
        <v>11</v>
      </c>
      <c r="M61" s="35"/>
    </row>
    <row r="62" spans="1:13" ht="17.100000000000001" customHeight="1">
      <c r="A62" s="233">
        <v>46</v>
      </c>
      <c r="B62" s="233" t="s">
        <v>132</v>
      </c>
      <c r="C62" s="229" t="s">
        <v>168</v>
      </c>
      <c r="D62" s="316">
        <v>609.80018020789998</v>
      </c>
      <c r="E62" s="316">
        <v>609.80018020789998</v>
      </c>
      <c r="F62" s="316"/>
      <c r="G62" s="316">
        <v>609.80018020789998</v>
      </c>
      <c r="H62" s="317">
        <v>38079</v>
      </c>
      <c r="I62" s="317">
        <v>37742</v>
      </c>
      <c r="J62" s="317">
        <v>41422</v>
      </c>
      <c r="K62" s="233">
        <v>8</v>
      </c>
      <c r="L62" s="233">
        <v>7</v>
      </c>
      <c r="M62" s="35"/>
    </row>
    <row r="63" spans="1:13" ht="17.100000000000001" customHeight="1">
      <c r="A63" s="233">
        <v>47</v>
      </c>
      <c r="B63" s="233" t="s">
        <v>132</v>
      </c>
      <c r="C63" s="229" t="s">
        <v>169</v>
      </c>
      <c r="D63" s="316">
        <v>1789.3223256068998</v>
      </c>
      <c r="E63" s="316">
        <v>1789.3223256068998</v>
      </c>
      <c r="F63" s="316"/>
      <c r="G63" s="316">
        <v>1789.3223256068998</v>
      </c>
      <c r="H63" s="317">
        <v>37685</v>
      </c>
      <c r="I63" s="317">
        <v>37895</v>
      </c>
      <c r="J63" s="317">
        <v>41670</v>
      </c>
      <c r="K63" s="233">
        <v>10</v>
      </c>
      <c r="L63" s="233">
        <v>3</v>
      </c>
      <c r="M63" s="35"/>
    </row>
    <row r="64" spans="1:13" ht="17.100000000000001" customHeight="1">
      <c r="A64" s="369" t="s">
        <v>810</v>
      </c>
      <c r="B64" s="369"/>
      <c r="C64" s="369"/>
      <c r="D64" s="318">
        <f>SUM(D65:D76)</f>
        <v>21109.557363679698</v>
      </c>
      <c r="E64" s="318">
        <f>SUM(E65:E76)</f>
        <v>21109.557363679698</v>
      </c>
      <c r="F64" s="318"/>
      <c r="G64" s="318">
        <f>SUM(G65:G76)</f>
        <v>21109.557363679698</v>
      </c>
      <c r="H64" s="319"/>
      <c r="I64" s="319"/>
      <c r="J64" s="319"/>
      <c r="K64" s="233"/>
      <c r="L64" s="233"/>
      <c r="M64" s="35"/>
    </row>
    <row r="65" spans="1:13" ht="17.100000000000001" customHeight="1">
      <c r="A65" s="233">
        <v>48</v>
      </c>
      <c r="B65" s="233" t="s">
        <v>120</v>
      </c>
      <c r="C65" s="229" t="s">
        <v>170</v>
      </c>
      <c r="D65" s="316">
        <v>1040.8067453867998</v>
      </c>
      <c r="E65" s="316">
        <v>1040.8067453867998</v>
      </c>
      <c r="F65" s="316"/>
      <c r="G65" s="316">
        <v>1040.8067453867998</v>
      </c>
      <c r="H65" s="317">
        <v>38562</v>
      </c>
      <c r="I65" s="317">
        <v>38562</v>
      </c>
      <c r="J65" s="317">
        <v>43341</v>
      </c>
      <c r="K65" s="233">
        <v>13</v>
      </c>
      <c r="L65" s="233">
        <v>0</v>
      </c>
      <c r="M65" s="35"/>
    </row>
    <row r="66" spans="1:13" ht="17.100000000000001" customHeight="1">
      <c r="A66" s="233">
        <v>49</v>
      </c>
      <c r="B66" s="233" t="s">
        <v>128</v>
      </c>
      <c r="C66" s="229" t="s">
        <v>171</v>
      </c>
      <c r="D66" s="316">
        <v>2755.8939537349997</v>
      </c>
      <c r="E66" s="316">
        <v>2755.8939537349997</v>
      </c>
      <c r="F66" s="316"/>
      <c r="G66" s="316">
        <v>2755.8939537349997</v>
      </c>
      <c r="H66" s="317">
        <v>38546</v>
      </c>
      <c r="I66" s="317">
        <v>38546</v>
      </c>
      <c r="J66" s="317">
        <v>43279</v>
      </c>
      <c r="K66" s="233">
        <v>12</v>
      </c>
      <c r="L66" s="233">
        <v>9</v>
      </c>
      <c r="M66" s="35"/>
    </row>
    <row r="67" spans="1:13" ht="17.100000000000001" customHeight="1">
      <c r="A67" s="233">
        <v>50</v>
      </c>
      <c r="B67" s="233" t="s">
        <v>128</v>
      </c>
      <c r="C67" s="229" t="s">
        <v>172</v>
      </c>
      <c r="D67" s="316">
        <v>1930.9217690241999</v>
      </c>
      <c r="E67" s="316">
        <v>1930.9217690241999</v>
      </c>
      <c r="F67" s="316"/>
      <c r="G67" s="316">
        <v>1930.9217690241999</v>
      </c>
      <c r="H67" s="317">
        <v>38275</v>
      </c>
      <c r="I67" s="317">
        <v>39538</v>
      </c>
      <c r="J67" s="317">
        <v>43341</v>
      </c>
      <c r="K67" s="233">
        <v>13</v>
      </c>
      <c r="L67" s="233">
        <v>8</v>
      </c>
      <c r="M67" s="35"/>
    </row>
    <row r="68" spans="1:13" ht="17.100000000000001" customHeight="1">
      <c r="A68" s="233">
        <v>51</v>
      </c>
      <c r="B68" s="233" t="s">
        <v>128</v>
      </c>
      <c r="C68" s="229" t="s">
        <v>173</v>
      </c>
      <c r="D68" s="316">
        <v>2242.9668550841002</v>
      </c>
      <c r="E68" s="316">
        <v>2242.9668550841002</v>
      </c>
      <c r="F68" s="316"/>
      <c r="G68" s="316">
        <v>2242.9668550841002</v>
      </c>
      <c r="H68" s="317">
        <v>38187</v>
      </c>
      <c r="I68" s="317">
        <v>39798</v>
      </c>
      <c r="J68" s="317">
        <v>42643</v>
      </c>
      <c r="K68" s="233">
        <v>11</v>
      </c>
      <c r="L68" s="233">
        <v>8</v>
      </c>
      <c r="M68" s="35"/>
    </row>
    <row r="69" spans="1:13" ht="17.100000000000001" customHeight="1">
      <c r="A69" s="233">
        <v>52</v>
      </c>
      <c r="B69" s="233" t="s">
        <v>128</v>
      </c>
      <c r="C69" s="229" t="s">
        <v>174</v>
      </c>
      <c r="D69" s="316">
        <v>925.95609487679985</v>
      </c>
      <c r="E69" s="316">
        <v>925.95609487679985</v>
      </c>
      <c r="F69" s="316"/>
      <c r="G69" s="316">
        <v>925.95609487679985</v>
      </c>
      <c r="H69" s="317">
        <v>38200</v>
      </c>
      <c r="I69" s="317">
        <v>38327</v>
      </c>
      <c r="J69" s="317">
        <v>43341</v>
      </c>
      <c r="K69" s="233">
        <v>13</v>
      </c>
      <c r="L69" s="233">
        <v>5</v>
      </c>
      <c r="M69" s="35"/>
    </row>
    <row r="70" spans="1:13" ht="17.100000000000001" customHeight="1">
      <c r="A70" s="233">
        <v>53</v>
      </c>
      <c r="B70" s="233" t="s">
        <v>128</v>
      </c>
      <c r="C70" s="229" t="s">
        <v>175</v>
      </c>
      <c r="D70" s="316">
        <v>578.76854105149994</v>
      </c>
      <c r="E70" s="316">
        <v>578.76854105149994</v>
      </c>
      <c r="F70" s="316"/>
      <c r="G70" s="316">
        <v>578.76854105149994</v>
      </c>
      <c r="H70" s="317">
        <v>38353</v>
      </c>
      <c r="I70" s="317">
        <v>38504</v>
      </c>
      <c r="J70" s="317">
        <v>42626</v>
      </c>
      <c r="K70" s="233">
        <v>11</v>
      </c>
      <c r="L70" s="233">
        <v>6</v>
      </c>
      <c r="M70" s="35"/>
    </row>
    <row r="71" spans="1:13" ht="17.100000000000001" customHeight="1">
      <c r="A71" s="233">
        <v>54</v>
      </c>
      <c r="B71" s="233" t="s">
        <v>128</v>
      </c>
      <c r="C71" s="229" t="s">
        <v>176</v>
      </c>
      <c r="D71" s="316">
        <v>635.92471844609997</v>
      </c>
      <c r="E71" s="316">
        <v>635.92471844609997</v>
      </c>
      <c r="F71" s="316"/>
      <c r="G71" s="316">
        <v>635.92471844609997</v>
      </c>
      <c r="H71" s="317">
        <v>38279</v>
      </c>
      <c r="I71" s="317">
        <v>38777</v>
      </c>
      <c r="J71" s="317">
        <v>42479</v>
      </c>
      <c r="K71" s="233">
        <v>11</v>
      </c>
      <c r="L71" s="233">
        <v>6</v>
      </c>
      <c r="M71" s="35"/>
    </row>
    <row r="72" spans="1:13" ht="17.100000000000001" customHeight="1">
      <c r="A72" s="233">
        <v>55</v>
      </c>
      <c r="B72" s="233" t="s">
        <v>128</v>
      </c>
      <c r="C72" s="229" t="s">
        <v>177</v>
      </c>
      <c r="D72" s="316">
        <v>175.042461481</v>
      </c>
      <c r="E72" s="316">
        <v>175.042461481</v>
      </c>
      <c r="F72" s="316"/>
      <c r="G72" s="316">
        <v>175.042461481</v>
      </c>
      <c r="H72" s="317">
        <v>38026</v>
      </c>
      <c r="I72" s="317">
        <v>38026</v>
      </c>
      <c r="J72" s="317">
        <v>41703</v>
      </c>
      <c r="K72" s="233">
        <v>10</v>
      </c>
      <c r="L72" s="233">
        <v>1</v>
      </c>
      <c r="M72" s="35"/>
    </row>
    <row r="73" spans="1:13" ht="17.100000000000001" customHeight="1">
      <c r="A73" s="233">
        <v>57</v>
      </c>
      <c r="B73" s="233" t="s">
        <v>128</v>
      </c>
      <c r="C73" s="229" t="s">
        <v>178</v>
      </c>
      <c r="D73" s="316">
        <v>414.75565595439991</v>
      </c>
      <c r="E73" s="316">
        <v>414.75565595439991</v>
      </c>
      <c r="F73" s="316"/>
      <c r="G73" s="316">
        <v>414.75565595439991</v>
      </c>
      <c r="H73" s="317">
        <v>39692</v>
      </c>
      <c r="I73" s="317">
        <v>39677</v>
      </c>
      <c r="J73" s="317">
        <v>43111</v>
      </c>
      <c r="K73" s="233">
        <v>9</v>
      </c>
      <c r="L73" s="233">
        <v>0</v>
      </c>
      <c r="M73" s="35"/>
    </row>
    <row r="74" spans="1:13" ht="17.100000000000001" customHeight="1">
      <c r="A74" s="233">
        <v>58</v>
      </c>
      <c r="B74" s="233" t="s">
        <v>132</v>
      </c>
      <c r="C74" s="229" t="s">
        <v>811</v>
      </c>
      <c r="D74" s="316">
        <v>3201.6227592574</v>
      </c>
      <c r="E74" s="316">
        <v>3201.6227592574</v>
      </c>
      <c r="F74" s="316"/>
      <c r="G74" s="316">
        <v>3201.6227592574</v>
      </c>
      <c r="H74" s="317">
        <v>38037</v>
      </c>
      <c r="I74" s="317">
        <v>38037</v>
      </c>
      <c r="J74" s="317">
        <v>43341</v>
      </c>
      <c r="K74" s="233">
        <v>14</v>
      </c>
      <c r="L74" s="233">
        <v>4</v>
      </c>
      <c r="M74" s="35"/>
    </row>
    <row r="75" spans="1:13" ht="17.100000000000001" customHeight="1">
      <c r="A75" s="233">
        <v>59</v>
      </c>
      <c r="B75" s="233" t="s">
        <v>132</v>
      </c>
      <c r="C75" s="229" t="s">
        <v>180</v>
      </c>
      <c r="D75" s="316">
        <v>963.82203896099998</v>
      </c>
      <c r="E75" s="316">
        <v>963.82203896099998</v>
      </c>
      <c r="F75" s="316"/>
      <c r="G75" s="316">
        <v>963.82203896099998</v>
      </c>
      <c r="H75" s="317">
        <v>38650</v>
      </c>
      <c r="I75" s="317">
        <v>39188</v>
      </c>
      <c r="J75" s="317">
        <v>42626</v>
      </c>
      <c r="K75" s="233">
        <v>10</v>
      </c>
      <c r="L75" s="233">
        <v>6</v>
      </c>
      <c r="M75" s="35"/>
    </row>
    <row r="76" spans="1:13" ht="17.100000000000001" customHeight="1">
      <c r="A76" s="233">
        <v>60</v>
      </c>
      <c r="B76" s="233" t="s">
        <v>181</v>
      </c>
      <c r="C76" s="229" t="s">
        <v>182</v>
      </c>
      <c r="D76" s="316">
        <v>6243.0757704214002</v>
      </c>
      <c r="E76" s="316">
        <v>6243.0757704214002</v>
      </c>
      <c r="F76" s="316"/>
      <c r="G76" s="316">
        <v>6243.0757704214002</v>
      </c>
      <c r="H76" s="317">
        <v>38163</v>
      </c>
      <c r="I76" s="317">
        <v>39783</v>
      </c>
      <c r="J76" s="317">
        <v>42643</v>
      </c>
      <c r="K76" s="233">
        <v>10</v>
      </c>
      <c r="L76" s="233">
        <v>9</v>
      </c>
      <c r="M76" s="35"/>
    </row>
    <row r="77" spans="1:13" ht="17.100000000000001" customHeight="1">
      <c r="A77" s="369" t="s">
        <v>812</v>
      </c>
      <c r="B77" s="369"/>
      <c r="C77" s="369"/>
      <c r="D77" s="318">
        <f>SUM(D78:D115)</f>
        <v>97952.89381595845</v>
      </c>
      <c r="E77" s="318">
        <f>SUM(E78:E115)</f>
        <v>97952.89381595845</v>
      </c>
      <c r="F77" s="318"/>
      <c r="G77" s="318">
        <f>SUM(G78:G115)</f>
        <v>97952.89381595845</v>
      </c>
      <c r="H77" s="319"/>
      <c r="I77" s="319"/>
      <c r="J77" s="319"/>
      <c r="K77" s="233"/>
      <c r="L77" s="233"/>
      <c r="M77" s="35"/>
    </row>
    <row r="78" spans="1:13" ht="17.100000000000001" customHeight="1">
      <c r="A78" s="233">
        <v>61</v>
      </c>
      <c r="B78" s="233" t="s">
        <v>118</v>
      </c>
      <c r="C78" s="229" t="s">
        <v>183</v>
      </c>
      <c r="D78" s="316">
        <v>7956.3963218975996</v>
      </c>
      <c r="E78" s="316">
        <v>7956.3963218975996</v>
      </c>
      <c r="F78" s="316"/>
      <c r="G78" s="316">
        <v>7956.3963218975996</v>
      </c>
      <c r="H78" s="317">
        <v>38598</v>
      </c>
      <c r="I78" s="317">
        <v>38598</v>
      </c>
      <c r="J78" s="317">
        <v>43279</v>
      </c>
      <c r="K78" s="233">
        <v>12</v>
      </c>
      <c r="L78" s="233">
        <v>3</v>
      </c>
      <c r="M78" s="35"/>
    </row>
    <row r="79" spans="1:13" ht="17.100000000000001" customHeight="1">
      <c r="A79" s="233">
        <v>62</v>
      </c>
      <c r="B79" s="233" t="s">
        <v>184</v>
      </c>
      <c r="C79" s="229" t="s">
        <v>751</v>
      </c>
      <c r="D79" s="316">
        <v>24462.148313719801</v>
      </c>
      <c r="E79" s="316">
        <v>24462.148313719801</v>
      </c>
      <c r="F79" s="316"/>
      <c r="G79" s="316">
        <v>24462.148313719801</v>
      </c>
      <c r="H79" s="317">
        <v>40258</v>
      </c>
      <c r="I79" s="317">
        <v>40258</v>
      </c>
      <c r="J79" s="317">
        <v>44727</v>
      </c>
      <c r="K79" s="233">
        <v>11</v>
      </c>
      <c r="L79" s="233">
        <v>10</v>
      </c>
      <c r="M79" s="35"/>
    </row>
    <row r="80" spans="1:13" ht="17.100000000000001" customHeight="1">
      <c r="A80" s="233">
        <v>63</v>
      </c>
      <c r="B80" s="233" t="s">
        <v>147</v>
      </c>
      <c r="C80" s="229" t="s">
        <v>752</v>
      </c>
      <c r="D80" s="316">
        <v>5209.5611526273997</v>
      </c>
      <c r="E80" s="316">
        <v>5209.5611526273997</v>
      </c>
      <c r="F80" s="316"/>
      <c r="G80" s="316">
        <v>5209.5611526273997</v>
      </c>
      <c r="H80" s="317">
        <v>39141</v>
      </c>
      <c r="I80" s="317">
        <v>39325</v>
      </c>
      <c r="J80" s="317">
        <v>50024</v>
      </c>
      <c r="K80" s="233">
        <v>29</v>
      </c>
      <c r="L80" s="233">
        <v>7</v>
      </c>
      <c r="M80" s="35"/>
    </row>
    <row r="81" spans="1:13" ht="17.100000000000001" customHeight="1">
      <c r="A81" s="233">
        <v>64</v>
      </c>
      <c r="B81" s="233" t="s">
        <v>128</v>
      </c>
      <c r="C81" s="229" t="s">
        <v>813</v>
      </c>
      <c r="D81" s="316">
        <v>193.10926096910001</v>
      </c>
      <c r="E81" s="316">
        <v>193.10926096910001</v>
      </c>
      <c r="F81" s="316"/>
      <c r="G81" s="316">
        <v>193.10926096910001</v>
      </c>
      <c r="H81" s="317">
        <v>38922</v>
      </c>
      <c r="I81" s="317">
        <v>38901</v>
      </c>
      <c r="J81" s="317">
        <v>42384</v>
      </c>
      <c r="K81" s="233">
        <v>9</v>
      </c>
      <c r="L81" s="233">
        <v>10</v>
      </c>
      <c r="M81" s="35"/>
    </row>
    <row r="82" spans="1:13" ht="17.100000000000001" customHeight="1">
      <c r="A82" s="233">
        <v>65</v>
      </c>
      <c r="B82" s="233" t="s">
        <v>128</v>
      </c>
      <c r="C82" s="229" t="s">
        <v>189</v>
      </c>
      <c r="D82" s="316">
        <v>888.06441696959996</v>
      </c>
      <c r="E82" s="316">
        <v>888.06441696959996</v>
      </c>
      <c r="F82" s="316"/>
      <c r="G82" s="316">
        <v>888.06441696959996</v>
      </c>
      <c r="H82" s="317">
        <v>38905</v>
      </c>
      <c r="I82" s="317">
        <v>38946</v>
      </c>
      <c r="J82" s="317">
        <v>43341</v>
      </c>
      <c r="K82" s="233">
        <v>12</v>
      </c>
      <c r="L82" s="233">
        <v>1</v>
      </c>
      <c r="M82" s="35"/>
    </row>
    <row r="83" spans="1:13" ht="17.100000000000001" customHeight="1">
      <c r="A83" s="233">
        <v>66</v>
      </c>
      <c r="B83" s="233" t="s">
        <v>128</v>
      </c>
      <c r="C83" s="229" t="s">
        <v>190</v>
      </c>
      <c r="D83" s="316">
        <v>5624.7131493533998</v>
      </c>
      <c r="E83" s="316">
        <v>5624.7131493533998</v>
      </c>
      <c r="F83" s="316"/>
      <c r="G83" s="316">
        <v>5624.7131493533998</v>
      </c>
      <c r="H83" s="317">
        <v>38544</v>
      </c>
      <c r="I83" s="317">
        <v>39141</v>
      </c>
      <c r="J83" s="317">
        <v>43341</v>
      </c>
      <c r="K83" s="233">
        <v>12</v>
      </c>
      <c r="L83" s="233">
        <v>11</v>
      </c>
      <c r="M83" s="35"/>
    </row>
    <row r="84" spans="1:13" ht="17.100000000000001" customHeight="1">
      <c r="A84" s="233">
        <v>67</v>
      </c>
      <c r="B84" s="233" t="s">
        <v>128</v>
      </c>
      <c r="C84" s="229" t="s">
        <v>191</v>
      </c>
      <c r="D84" s="316">
        <v>2137.5701328884998</v>
      </c>
      <c r="E84" s="316">
        <v>2137.5701328884998</v>
      </c>
      <c r="F84" s="316"/>
      <c r="G84" s="316">
        <v>2137.5701328884998</v>
      </c>
      <c r="H84" s="317">
        <v>38288</v>
      </c>
      <c r="I84" s="317">
        <v>38288</v>
      </c>
      <c r="J84" s="317">
        <v>41899</v>
      </c>
      <c r="K84" s="233">
        <v>9</v>
      </c>
      <c r="L84" s="233">
        <v>5</v>
      </c>
      <c r="M84" s="35"/>
    </row>
    <row r="85" spans="1:13" ht="17.100000000000001" customHeight="1">
      <c r="A85" s="233">
        <v>68</v>
      </c>
      <c r="B85" s="233" t="s">
        <v>128</v>
      </c>
      <c r="C85" s="229" t="s">
        <v>192</v>
      </c>
      <c r="D85" s="316">
        <v>2561.3976796035995</v>
      </c>
      <c r="E85" s="316">
        <v>2561.3976796035995</v>
      </c>
      <c r="F85" s="316"/>
      <c r="G85" s="316">
        <v>2561.3976796035995</v>
      </c>
      <c r="H85" s="317">
        <v>40008</v>
      </c>
      <c r="I85" s="317">
        <v>41242</v>
      </c>
      <c r="J85" s="317">
        <v>45035</v>
      </c>
      <c r="K85" s="233">
        <v>13</v>
      </c>
      <c r="L85" s="233">
        <v>6</v>
      </c>
      <c r="M85" s="35"/>
    </row>
    <row r="86" spans="1:13" ht="17.100000000000001" customHeight="1">
      <c r="A86" s="233">
        <v>69</v>
      </c>
      <c r="B86" s="233" t="s">
        <v>128</v>
      </c>
      <c r="C86" s="229" t="s">
        <v>193</v>
      </c>
      <c r="D86" s="316">
        <v>1561.9951991686999</v>
      </c>
      <c r="E86" s="316">
        <v>1561.9951991686999</v>
      </c>
      <c r="F86" s="316"/>
      <c r="G86" s="316">
        <v>1561.9951991686999</v>
      </c>
      <c r="H86" s="317">
        <v>38121</v>
      </c>
      <c r="I86" s="317">
        <v>38121</v>
      </c>
      <c r="J86" s="317">
        <v>41780</v>
      </c>
      <c r="K86" s="233">
        <v>10</v>
      </c>
      <c r="L86" s="233">
        <v>0</v>
      </c>
      <c r="M86" s="35"/>
    </row>
    <row r="87" spans="1:13" ht="17.100000000000001" customHeight="1">
      <c r="A87" s="233">
        <v>70</v>
      </c>
      <c r="B87" s="233" t="s">
        <v>128</v>
      </c>
      <c r="C87" s="229" t="s">
        <v>194</v>
      </c>
      <c r="D87" s="316">
        <v>1371.3912555351999</v>
      </c>
      <c r="E87" s="316">
        <v>1371.3912555351999</v>
      </c>
      <c r="F87" s="316"/>
      <c r="G87" s="316">
        <v>1371.3912555351999</v>
      </c>
      <c r="H87" s="317">
        <v>38350</v>
      </c>
      <c r="I87" s="317">
        <v>38350</v>
      </c>
      <c r="J87" s="317">
        <v>43290</v>
      </c>
      <c r="K87" s="233">
        <v>13</v>
      </c>
      <c r="L87" s="233">
        <v>4</v>
      </c>
      <c r="M87" s="35"/>
    </row>
    <row r="88" spans="1:13" ht="17.100000000000001" customHeight="1">
      <c r="A88" s="233">
        <v>71</v>
      </c>
      <c r="B88" s="233" t="s">
        <v>195</v>
      </c>
      <c r="C88" s="229" t="s">
        <v>196</v>
      </c>
      <c r="D88" s="316">
        <v>1765.1467753586999</v>
      </c>
      <c r="E88" s="316">
        <v>1765.1467753586999</v>
      </c>
      <c r="F88" s="316"/>
      <c r="G88" s="316">
        <v>1765.1467753586999</v>
      </c>
      <c r="H88" s="317">
        <v>38578</v>
      </c>
      <c r="I88" s="317">
        <v>38578</v>
      </c>
      <c r="J88" s="317">
        <v>42069</v>
      </c>
      <c r="K88" s="233">
        <v>9</v>
      </c>
      <c r="L88" s="233">
        <v>2</v>
      </c>
      <c r="M88" s="35"/>
    </row>
    <row r="89" spans="1:13" ht="17.100000000000001" customHeight="1">
      <c r="A89" s="233">
        <v>72</v>
      </c>
      <c r="B89" s="233" t="s">
        <v>197</v>
      </c>
      <c r="C89" s="229" t="s">
        <v>198</v>
      </c>
      <c r="D89" s="316">
        <v>1785.4271623935999</v>
      </c>
      <c r="E89" s="316">
        <v>1785.4271623935999</v>
      </c>
      <c r="F89" s="316"/>
      <c r="G89" s="316">
        <v>1785.4271623935999</v>
      </c>
      <c r="H89" s="317">
        <v>38507</v>
      </c>
      <c r="I89" s="317">
        <v>38650</v>
      </c>
      <c r="J89" s="317">
        <v>42069</v>
      </c>
      <c r="K89" s="233">
        <v>9</v>
      </c>
      <c r="L89" s="233">
        <v>9</v>
      </c>
      <c r="M89" s="35"/>
    </row>
    <row r="90" spans="1:13" ht="17.100000000000001" customHeight="1">
      <c r="A90" s="233">
        <v>73</v>
      </c>
      <c r="B90" s="233" t="s">
        <v>197</v>
      </c>
      <c r="C90" s="229" t="s">
        <v>199</v>
      </c>
      <c r="D90" s="316">
        <v>3538.1157551665997</v>
      </c>
      <c r="E90" s="316">
        <v>3538.1157551665997</v>
      </c>
      <c r="F90" s="316"/>
      <c r="G90" s="316">
        <v>3538.1157551665997</v>
      </c>
      <c r="H90" s="317">
        <v>40186</v>
      </c>
      <c r="I90" s="317">
        <v>40186</v>
      </c>
      <c r="J90" s="317">
        <v>43672</v>
      </c>
      <c r="K90" s="233">
        <v>9</v>
      </c>
      <c r="L90" s="233">
        <v>5</v>
      </c>
      <c r="M90" s="35"/>
    </row>
    <row r="91" spans="1:13" ht="17.100000000000001" customHeight="1">
      <c r="A91" s="233">
        <v>74</v>
      </c>
      <c r="B91" s="233" t="s">
        <v>197</v>
      </c>
      <c r="C91" s="229" t="s">
        <v>200</v>
      </c>
      <c r="D91" s="316">
        <v>294.94498062510002</v>
      </c>
      <c r="E91" s="316">
        <v>294.94498062510002</v>
      </c>
      <c r="F91" s="316"/>
      <c r="G91" s="316">
        <v>294.94498062510002</v>
      </c>
      <c r="H91" s="317">
        <v>38457</v>
      </c>
      <c r="I91" s="317">
        <v>38457</v>
      </c>
      <c r="J91" s="317">
        <v>43341</v>
      </c>
      <c r="K91" s="233">
        <v>12</v>
      </c>
      <c r="L91" s="233">
        <v>8</v>
      </c>
      <c r="M91" s="35"/>
    </row>
    <row r="92" spans="1:13" ht="17.100000000000001" customHeight="1">
      <c r="A92" s="233">
        <v>75</v>
      </c>
      <c r="B92" s="233" t="s">
        <v>197</v>
      </c>
      <c r="C92" s="229" t="s">
        <v>201</v>
      </c>
      <c r="D92" s="316">
        <v>2519.3196273604999</v>
      </c>
      <c r="E92" s="316">
        <v>2519.3196273604999</v>
      </c>
      <c r="F92" s="316"/>
      <c r="G92" s="316">
        <v>2519.3196273604999</v>
      </c>
      <c r="H92" s="317">
        <v>38290</v>
      </c>
      <c r="I92" s="317">
        <v>38404</v>
      </c>
      <c r="J92" s="317">
        <v>43341</v>
      </c>
      <c r="K92" s="233">
        <v>13</v>
      </c>
      <c r="L92" s="233">
        <v>10</v>
      </c>
      <c r="M92" s="35"/>
    </row>
    <row r="93" spans="1:13" ht="17.100000000000001" customHeight="1">
      <c r="A93" s="233">
        <v>76</v>
      </c>
      <c r="B93" s="233" t="s">
        <v>197</v>
      </c>
      <c r="C93" s="229" t="s">
        <v>202</v>
      </c>
      <c r="D93" s="316">
        <v>816.77356824130004</v>
      </c>
      <c r="E93" s="316">
        <v>816.77356824130004</v>
      </c>
      <c r="F93" s="316"/>
      <c r="G93" s="316">
        <v>816.77356824130004</v>
      </c>
      <c r="H93" s="317">
        <v>38596</v>
      </c>
      <c r="I93" s="317">
        <v>38714</v>
      </c>
      <c r="J93" s="317">
        <v>42384</v>
      </c>
      <c r="K93" s="233">
        <v>9</v>
      </c>
      <c r="L93" s="233">
        <v>4</v>
      </c>
      <c r="M93" s="35"/>
    </row>
    <row r="94" spans="1:13" ht="17.100000000000001" customHeight="1">
      <c r="A94" s="233">
        <v>77</v>
      </c>
      <c r="B94" s="233" t="s">
        <v>197</v>
      </c>
      <c r="C94" s="229" t="s">
        <v>203</v>
      </c>
      <c r="D94" s="316">
        <v>2699.8536667210001</v>
      </c>
      <c r="E94" s="316">
        <v>2699.8536667210001</v>
      </c>
      <c r="F94" s="316"/>
      <c r="G94" s="316">
        <v>2699.8536667210001</v>
      </c>
      <c r="H94" s="317">
        <v>38449</v>
      </c>
      <c r="I94" s="317">
        <v>38449</v>
      </c>
      <c r="J94" s="317">
        <v>43341</v>
      </c>
      <c r="K94" s="233">
        <v>12</v>
      </c>
      <c r="L94" s="233">
        <v>8</v>
      </c>
      <c r="M94" s="35"/>
    </row>
    <row r="95" spans="1:13" ht="17.100000000000001" customHeight="1">
      <c r="A95" s="233">
        <v>78</v>
      </c>
      <c r="B95" s="233" t="s">
        <v>197</v>
      </c>
      <c r="C95" s="229" t="s">
        <v>204</v>
      </c>
      <c r="D95" s="316">
        <v>213.73577789769999</v>
      </c>
      <c r="E95" s="316">
        <v>213.73577789769999</v>
      </c>
      <c r="F95" s="316"/>
      <c r="G95" s="316">
        <v>213.73577789769999</v>
      </c>
      <c r="H95" s="317">
        <v>38088</v>
      </c>
      <c r="I95" s="317">
        <v>38088</v>
      </c>
      <c r="J95" s="317">
        <v>41780</v>
      </c>
      <c r="K95" s="233">
        <v>10</v>
      </c>
      <c r="L95" s="233">
        <v>1</v>
      </c>
      <c r="M95" s="35"/>
    </row>
    <row r="96" spans="1:13" ht="17.100000000000001" customHeight="1">
      <c r="A96" s="233">
        <v>79</v>
      </c>
      <c r="B96" s="233" t="s">
        <v>197</v>
      </c>
      <c r="C96" s="229" t="s">
        <v>206</v>
      </c>
      <c r="D96" s="316">
        <v>5492.4154256694992</v>
      </c>
      <c r="E96" s="316">
        <v>5492.4154256694992</v>
      </c>
      <c r="F96" s="316"/>
      <c r="G96" s="316">
        <v>5492.4154256694992</v>
      </c>
      <c r="H96" s="317">
        <v>39588</v>
      </c>
      <c r="I96" s="317">
        <v>39272</v>
      </c>
      <c r="J96" s="317">
        <v>43341</v>
      </c>
      <c r="K96" s="233">
        <v>10</v>
      </c>
      <c r="L96" s="233">
        <v>3</v>
      </c>
      <c r="M96" s="35"/>
    </row>
    <row r="97" spans="1:13" ht="17.100000000000001" customHeight="1">
      <c r="A97" s="233">
        <v>80</v>
      </c>
      <c r="B97" s="233" t="s">
        <v>197</v>
      </c>
      <c r="C97" s="229" t="s">
        <v>207</v>
      </c>
      <c r="D97" s="316">
        <v>1894.4362350825998</v>
      </c>
      <c r="E97" s="316">
        <v>1894.4362350825998</v>
      </c>
      <c r="F97" s="316"/>
      <c r="G97" s="316">
        <v>1894.4362350825998</v>
      </c>
      <c r="H97" s="317">
        <v>38579</v>
      </c>
      <c r="I97" s="317">
        <v>39030</v>
      </c>
      <c r="J97" s="317">
        <v>42475</v>
      </c>
      <c r="K97" s="233">
        <v>10</v>
      </c>
      <c r="L97" s="233">
        <v>8</v>
      </c>
      <c r="M97" s="35"/>
    </row>
    <row r="98" spans="1:13" ht="17.100000000000001" customHeight="1">
      <c r="A98" s="233">
        <v>82</v>
      </c>
      <c r="B98" s="233" t="s">
        <v>197</v>
      </c>
      <c r="C98" s="229" t="s">
        <v>208</v>
      </c>
      <c r="D98" s="316">
        <v>193.71769631910001</v>
      </c>
      <c r="E98" s="316">
        <v>193.71769631910001</v>
      </c>
      <c r="F98" s="316"/>
      <c r="G98" s="316">
        <v>193.71769631910001</v>
      </c>
      <c r="H98" s="317">
        <v>38659</v>
      </c>
      <c r="I98" s="317">
        <v>38659</v>
      </c>
      <c r="J98" s="317">
        <v>42069</v>
      </c>
      <c r="K98" s="233">
        <v>9</v>
      </c>
      <c r="L98" s="233">
        <v>0</v>
      </c>
      <c r="M98" s="35"/>
    </row>
    <row r="99" spans="1:13" ht="17.100000000000001" customHeight="1">
      <c r="A99" s="233">
        <v>83</v>
      </c>
      <c r="B99" s="233" t="s">
        <v>197</v>
      </c>
      <c r="C99" s="229" t="s">
        <v>209</v>
      </c>
      <c r="D99" s="316">
        <v>58.833982756799998</v>
      </c>
      <c r="E99" s="316">
        <v>58.833982756799998</v>
      </c>
      <c r="F99" s="316"/>
      <c r="G99" s="316">
        <v>58.833982756799998</v>
      </c>
      <c r="H99" s="317">
        <v>38589</v>
      </c>
      <c r="I99" s="317">
        <v>38589</v>
      </c>
      <c r="J99" s="317">
        <v>43341</v>
      </c>
      <c r="K99" s="233">
        <v>12</v>
      </c>
      <c r="L99" s="233">
        <v>8</v>
      </c>
      <c r="M99" s="35"/>
    </row>
    <row r="100" spans="1:13" ht="17.100000000000001" customHeight="1">
      <c r="A100" s="233">
        <v>84</v>
      </c>
      <c r="B100" s="233" t="s">
        <v>197</v>
      </c>
      <c r="C100" s="229" t="s">
        <v>210</v>
      </c>
      <c r="D100" s="316">
        <v>1431.1246852775998</v>
      </c>
      <c r="E100" s="316">
        <v>1431.1246852775998</v>
      </c>
      <c r="F100" s="316"/>
      <c r="G100" s="316">
        <v>1431.1246852775998</v>
      </c>
      <c r="H100" s="317">
        <v>39114</v>
      </c>
      <c r="I100" s="317">
        <v>39114</v>
      </c>
      <c r="J100" s="317">
        <v>42475</v>
      </c>
      <c r="K100" s="233">
        <v>9</v>
      </c>
      <c r="L100" s="233">
        <v>1</v>
      </c>
      <c r="M100" s="35"/>
    </row>
    <row r="101" spans="1:13" ht="17.100000000000001" customHeight="1">
      <c r="A101" s="233">
        <v>87</v>
      </c>
      <c r="B101" s="233" t="s">
        <v>197</v>
      </c>
      <c r="C101" s="229" t="s">
        <v>211</v>
      </c>
      <c r="D101" s="316">
        <v>2933.3247932721997</v>
      </c>
      <c r="E101" s="316">
        <v>2933.3247932721997</v>
      </c>
      <c r="F101" s="316"/>
      <c r="G101" s="316">
        <v>2933.3247932721997</v>
      </c>
      <c r="H101" s="317">
        <v>38488</v>
      </c>
      <c r="I101" s="317">
        <v>38703</v>
      </c>
      <c r="J101" s="317">
        <v>42069</v>
      </c>
      <c r="K101" s="233">
        <v>9</v>
      </c>
      <c r="L101" s="233">
        <v>6</v>
      </c>
      <c r="M101" s="35"/>
    </row>
    <row r="102" spans="1:13" ht="17.100000000000001" customHeight="1">
      <c r="A102" s="233">
        <v>90</v>
      </c>
      <c r="B102" s="233" t="s">
        <v>197</v>
      </c>
      <c r="C102" s="229" t="s">
        <v>212</v>
      </c>
      <c r="D102" s="316">
        <v>584.46223915940004</v>
      </c>
      <c r="E102" s="316">
        <v>584.46223915940004</v>
      </c>
      <c r="F102" s="316"/>
      <c r="G102" s="316">
        <v>584.46223915940004</v>
      </c>
      <c r="H102" s="317">
        <v>38548</v>
      </c>
      <c r="I102" s="317">
        <v>38548</v>
      </c>
      <c r="J102" s="317">
        <v>42069</v>
      </c>
      <c r="K102" s="233">
        <v>9</v>
      </c>
      <c r="L102" s="233">
        <v>7</v>
      </c>
      <c r="M102" s="35"/>
    </row>
    <row r="103" spans="1:13" ht="17.100000000000001" customHeight="1">
      <c r="A103" s="233">
        <v>91</v>
      </c>
      <c r="B103" s="233" t="s">
        <v>197</v>
      </c>
      <c r="C103" s="229" t="s">
        <v>213</v>
      </c>
      <c r="D103" s="316">
        <v>881.81311279930003</v>
      </c>
      <c r="E103" s="316">
        <v>881.81311279930003</v>
      </c>
      <c r="F103" s="316"/>
      <c r="G103" s="316">
        <v>881.81311279930003</v>
      </c>
      <c r="H103" s="317">
        <v>38862</v>
      </c>
      <c r="I103" s="317">
        <v>38872</v>
      </c>
      <c r="J103" s="317">
        <v>43341</v>
      </c>
      <c r="K103" s="233">
        <v>12</v>
      </c>
      <c r="L103" s="233">
        <v>1</v>
      </c>
      <c r="M103" s="35"/>
    </row>
    <row r="104" spans="1:13" ht="17.100000000000001" customHeight="1">
      <c r="A104" s="233">
        <v>92</v>
      </c>
      <c r="B104" s="233" t="s">
        <v>197</v>
      </c>
      <c r="C104" s="229" t="s">
        <v>214</v>
      </c>
      <c r="D104" s="316">
        <v>1467.800609612</v>
      </c>
      <c r="E104" s="316">
        <v>1467.800609612</v>
      </c>
      <c r="F104" s="316"/>
      <c r="G104" s="316">
        <v>1467.800609612</v>
      </c>
      <c r="H104" s="317">
        <v>38510</v>
      </c>
      <c r="I104" s="317">
        <v>38700</v>
      </c>
      <c r="J104" s="317">
        <v>42384</v>
      </c>
      <c r="K104" s="233">
        <v>10</v>
      </c>
      <c r="L104" s="233">
        <v>4</v>
      </c>
      <c r="M104" s="35"/>
    </row>
    <row r="105" spans="1:13" ht="17.100000000000001" customHeight="1">
      <c r="A105" s="233">
        <v>93</v>
      </c>
      <c r="B105" s="233" t="s">
        <v>197</v>
      </c>
      <c r="C105" s="229" t="s">
        <v>215</v>
      </c>
      <c r="D105" s="316">
        <v>1468.1030718014001</v>
      </c>
      <c r="E105" s="316">
        <v>1468.1030718014001</v>
      </c>
      <c r="F105" s="316"/>
      <c r="G105" s="316">
        <v>1468.1030718014001</v>
      </c>
      <c r="H105" s="317">
        <v>38651</v>
      </c>
      <c r="I105" s="317">
        <v>38651</v>
      </c>
      <c r="J105" s="317">
        <v>43341</v>
      </c>
      <c r="K105" s="233">
        <v>12</v>
      </c>
      <c r="L105" s="233">
        <v>9</v>
      </c>
      <c r="M105" s="35"/>
    </row>
    <row r="106" spans="1:13" ht="17.100000000000001" customHeight="1">
      <c r="A106" s="233">
        <v>94</v>
      </c>
      <c r="B106" s="233" t="s">
        <v>197</v>
      </c>
      <c r="C106" s="229" t="s">
        <v>216</v>
      </c>
      <c r="D106" s="316">
        <v>647.02098333410004</v>
      </c>
      <c r="E106" s="316">
        <v>647.02098333410004</v>
      </c>
      <c r="F106" s="316"/>
      <c r="G106" s="316">
        <v>647.02098333410004</v>
      </c>
      <c r="H106" s="317">
        <v>38410</v>
      </c>
      <c r="I106" s="317">
        <v>38410</v>
      </c>
      <c r="J106" s="317">
        <v>42185</v>
      </c>
      <c r="K106" s="233">
        <v>10</v>
      </c>
      <c r="L106" s="233">
        <v>3</v>
      </c>
      <c r="M106" s="35"/>
    </row>
    <row r="107" spans="1:13" ht="17.100000000000001" customHeight="1">
      <c r="A107" s="233">
        <v>95</v>
      </c>
      <c r="B107" s="233" t="s">
        <v>132</v>
      </c>
      <c r="C107" s="229" t="s">
        <v>217</v>
      </c>
      <c r="D107" s="316">
        <v>262.7009791749</v>
      </c>
      <c r="E107" s="316">
        <v>262.7009791749</v>
      </c>
      <c r="F107" s="316"/>
      <c r="G107" s="316">
        <v>262.7009791749</v>
      </c>
      <c r="H107" s="317">
        <v>38628</v>
      </c>
      <c r="I107" s="317">
        <v>38628</v>
      </c>
      <c r="J107" s="317">
        <v>42069</v>
      </c>
      <c r="K107" s="233">
        <v>9</v>
      </c>
      <c r="L107" s="233">
        <v>0</v>
      </c>
      <c r="M107" s="35"/>
    </row>
    <row r="108" spans="1:13" ht="17.100000000000001" customHeight="1">
      <c r="A108" s="233">
        <v>98</v>
      </c>
      <c r="B108" s="233" t="s">
        <v>132</v>
      </c>
      <c r="C108" s="229" t="s">
        <v>218</v>
      </c>
      <c r="D108" s="316">
        <v>168.7461330948</v>
      </c>
      <c r="E108" s="316">
        <v>168.7461330948</v>
      </c>
      <c r="F108" s="316"/>
      <c r="G108" s="316">
        <v>168.7461330948</v>
      </c>
      <c r="H108" s="317">
        <v>38554</v>
      </c>
      <c r="I108" s="317">
        <v>38564</v>
      </c>
      <c r="J108" s="317">
        <v>42069</v>
      </c>
      <c r="K108" s="233">
        <v>9</v>
      </c>
      <c r="L108" s="233">
        <v>7</v>
      </c>
      <c r="M108" s="35"/>
    </row>
    <row r="109" spans="1:13" ht="17.100000000000001" customHeight="1">
      <c r="A109" s="233">
        <v>99</v>
      </c>
      <c r="B109" s="233" t="s">
        <v>132</v>
      </c>
      <c r="C109" s="229" t="s">
        <v>219</v>
      </c>
      <c r="D109" s="316">
        <v>1150.0497564806999</v>
      </c>
      <c r="E109" s="316">
        <v>1150.0497564806999</v>
      </c>
      <c r="F109" s="316"/>
      <c r="G109" s="316">
        <v>1150.0497564806999</v>
      </c>
      <c r="H109" s="317">
        <v>38512</v>
      </c>
      <c r="I109" s="317">
        <v>38562</v>
      </c>
      <c r="J109" s="317">
        <v>43279</v>
      </c>
      <c r="K109" s="233">
        <v>13</v>
      </c>
      <c r="L109" s="233">
        <v>0</v>
      </c>
      <c r="M109" s="35"/>
    </row>
    <row r="110" spans="1:13" ht="17.100000000000001" customHeight="1">
      <c r="A110" s="233">
        <v>100</v>
      </c>
      <c r="B110" s="233" t="s">
        <v>220</v>
      </c>
      <c r="C110" s="229" t="s">
        <v>221</v>
      </c>
      <c r="D110" s="316">
        <v>1941.3865378649998</v>
      </c>
      <c r="E110" s="316">
        <v>1941.3865378649998</v>
      </c>
      <c r="F110" s="316"/>
      <c r="G110" s="316">
        <v>1941.3865378649998</v>
      </c>
      <c r="H110" s="317">
        <v>38981</v>
      </c>
      <c r="I110" s="317">
        <v>39559</v>
      </c>
      <c r="J110" s="317">
        <v>43341</v>
      </c>
      <c r="K110" s="233">
        <v>11</v>
      </c>
      <c r="L110" s="233">
        <v>10</v>
      </c>
      <c r="M110" s="35"/>
    </row>
    <row r="111" spans="1:13" ht="17.100000000000001" customHeight="1">
      <c r="A111" s="233">
        <v>101</v>
      </c>
      <c r="B111" s="233" t="s">
        <v>220</v>
      </c>
      <c r="C111" s="229" t="s">
        <v>222</v>
      </c>
      <c r="D111" s="316">
        <v>1421.1145273611</v>
      </c>
      <c r="E111" s="316">
        <v>1421.1145273611</v>
      </c>
      <c r="F111" s="316"/>
      <c r="G111" s="316">
        <v>1421.1145273611</v>
      </c>
      <c r="H111" s="317">
        <v>38837</v>
      </c>
      <c r="I111" s="317">
        <v>39958</v>
      </c>
      <c r="J111" s="317">
        <v>43572</v>
      </c>
      <c r="K111" s="233">
        <v>12</v>
      </c>
      <c r="L111" s="233">
        <v>6</v>
      </c>
      <c r="M111" s="35"/>
    </row>
    <row r="112" spans="1:13" ht="17.100000000000001" customHeight="1">
      <c r="A112" s="233">
        <v>102</v>
      </c>
      <c r="B112" s="233" t="s">
        <v>220</v>
      </c>
      <c r="C112" s="229" t="s">
        <v>223</v>
      </c>
      <c r="D112" s="316">
        <v>797.77135426150005</v>
      </c>
      <c r="E112" s="316">
        <v>797.77135426150005</v>
      </c>
      <c r="F112" s="316"/>
      <c r="G112" s="316">
        <v>797.77135426150005</v>
      </c>
      <c r="H112" s="317">
        <v>38945</v>
      </c>
      <c r="I112" s="317">
        <v>39060</v>
      </c>
      <c r="J112" s="317">
        <v>42626</v>
      </c>
      <c r="K112" s="233">
        <v>9</v>
      </c>
      <c r="L112" s="233">
        <v>11</v>
      </c>
      <c r="M112" s="35"/>
    </row>
    <row r="113" spans="1:13" ht="17.100000000000001" customHeight="1">
      <c r="A113" s="233">
        <v>103</v>
      </c>
      <c r="B113" s="233" t="s">
        <v>220</v>
      </c>
      <c r="C113" s="229" t="s">
        <v>224</v>
      </c>
      <c r="D113" s="316">
        <v>370.59075025559997</v>
      </c>
      <c r="E113" s="316">
        <v>370.59075025559997</v>
      </c>
      <c r="F113" s="316"/>
      <c r="G113" s="316">
        <v>370.59075025559997</v>
      </c>
      <c r="H113" s="317">
        <v>38594</v>
      </c>
      <c r="I113" s="317">
        <v>38593</v>
      </c>
      <c r="J113" s="317">
        <v>42069</v>
      </c>
      <c r="K113" s="233">
        <v>9</v>
      </c>
      <c r="L113" s="233">
        <v>5</v>
      </c>
      <c r="M113" s="35"/>
    </row>
    <row r="114" spans="1:13" ht="17.100000000000001" customHeight="1">
      <c r="A114" s="233">
        <v>104</v>
      </c>
      <c r="B114" s="233" t="s">
        <v>220</v>
      </c>
      <c r="C114" s="229" t="s">
        <v>225</v>
      </c>
      <c r="D114" s="316">
        <v>6732.4540072345999</v>
      </c>
      <c r="E114" s="316">
        <v>6732.4540072345999</v>
      </c>
      <c r="F114" s="316"/>
      <c r="G114" s="316">
        <v>6732.4540072345999</v>
      </c>
      <c r="H114" s="317">
        <v>38562</v>
      </c>
      <c r="I114" s="317">
        <v>42782</v>
      </c>
      <c r="J114" s="317">
        <v>49947</v>
      </c>
      <c r="K114" s="233">
        <v>31</v>
      </c>
      <c r="L114" s="233">
        <v>0</v>
      </c>
      <c r="M114" s="35"/>
    </row>
    <row r="115" spans="1:13" ht="17.100000000000001" customHeight="1">
      <c r="A115" s="233">
        <v>105</v>
      </c>
      <c r="B115" s="233" t="s">
        <v>220</v>
      </c>
      <c r="C115" s="229" t="s">
        <v>753</v>
      </c>
      <c r="D115" s="316">
        <v>2455.3627386489002</v>
      </c>
      <c r="E115" s="316">
        <v>2455.3627386489002</v>
      </c>
      <c r="F115" s="316"/>
      <c r="G115" s="316">
        <v>2455.3627386489002</v>
      </c>
      <c r="H115" s="317">
        <v>38665</v>
      </c>
      <c r="I115" s="317">
        <v>38742</v>
      </c>
      <c r="J115" s="317">
        <v>43279</v>
      </c>
      <c r="K115" s="233">
        <v>12</v>
      </c>
      <c r="L115" s="233">
        <v>3</v>
      </c>
      <c r="M115" s="35"/>
    </row>
    <row r="116" spans="1:13" ht="17.100000000000001" customHeight="1">
      <c r="A116" s="369" t="s">
        <v>814</v>
      </c>
      <c r="B116" s="369"/>
      <c r="C116" s="369"/>
      <c r="D116" s="318">
        <f>SUM(D117:D133)</f>
        <v>57603.159337558987</v>
      </c>
      <c r="E116" s="318">
        <f>SUM(E117:E133)</f>
        <v>57603.159337558987</v>
      </c>
      <c r="F116" s="318"/>
      <c r="G116" s="318">
        <f>SUM(G117:G133)</f>
        <v>57603.159337558987</v>
      </c>
      <c r="H116" s="233"/>
      <c r="I116" s="233"/>
      <c r="J116" s="319"/>
      <c r="K116" s="233"/>
      <c r="L116" s="233"/>
      <c r="M116" s="35"/>
    </row>
    <row r="117" spans="1:13" ht="17.100000000000001" customHeight="1">
      <c r="A117" s="233">
        <v>106</v>
      </c>
      <c r="B117" s="233" t="s">
        <v>118</v>
      </c>
      <c r="C117" s="229" t="s">
        <v>815</v>
      </c>
      <c r="D117" s="316">
        <v>9843.3654393909983</v>
      </c>
      <c r="E117" s="316">
        <v>9843.3654393909983</v>
      </c>
      <c r="F117" s="316"/>
      <c r="G117" s="316">
        <v>9843.3654393909983</v>
      </c>
      <c r="H117" s="317">
        <v>39052</v>
      </c>
      <c r="I117" s="317">
        <v>39052</v>
      </c>
      <c r="J117" s="317">
        <v>43341</v>
      </c>
      <c r="K117" s="233">
        <v>11</v>
      </c>
      <c r="L117" s="233">
        <v>5</v>
      </c>
      <c r="M117" s="35"/>
    </row>
    <row r="118" spans="1:13" ht="17.100000000000001" customHeight="1">
      <c r="A118" s="233">
        <v>107</v>
      </c>
      <c r="B118" s="233" t="s">
        <v>120</v>
      </c>
      <c r="C118" s="229" t="s">
        <v>228</v>
      </c>
      <c r="D118" s="316">
        <v>609.15717376079999</v>
      </c>
      <c r="E118" s="316">
        <v>609.15717376079999</v>
      </c>
      <c r="F118" s="316"/>
      <c r="G118" s="316">
        <v>609.15717376079999</v>
      </c>
      <c r="H118" s="317">
        <v>39243</v>
      </c>
      <c r="I118" s="317">
        <v>39243</v>
      </c>
      <c r="J118" s="317">
        <v>43341</v>
      </c>
      <c r="K118" s="233">
        <v>10</v>
      </c>
      <c r="L118" s="233">
        <v>10</v>
      </c>
      <c r="M118" s="35"/>
    </row>
    <row r="119" spans="1:13" ht="17.100000000000001" customHeight="1">
      <c r="A119" s="233">
        <v>108</v>
      </c>
      <c r="B119" s="233" t="s">
        <v>128</v>
      </c>
      <c r="C119" s="229" t="s">
        <v>229</v>
      </c>
      <c r="D119" s="316">
        <v>565.8195207023</v>
      </c>
      <c r="E119" s="316">
        <v>565.8195207023</v>
      </c>
      <c r="F119" s="316"/>
      <c r="G119" s="316">
        <v>565.8195207023</v>
      </c>
      <c r="H119" s="317">
        <v>38754</v>
      </c>
      <c r="I119" s="317">
        <v>38814</v>
      </c>
      <c r="J119" s="317">
        <v>42384</v>
      </c>
      <c r="K119" s="233">
        <v>9</v>
      </c>
      <c r="L119" s="233">
        <v>10</v>
      </c>
      <c r="M119" s="35"/>
    </row>
    <row r="120" spans="1:13" ht="17.100000000000001" customHeight="1">
      <c r="A120" s="233">
        <v>110</v>
      </c>
      <c r="B120" s="233" t="s">
        <v>197</v>
      </c>
      <c r="C120" s="229" t="s">
        <v>230</v>
      </c>
      <c r="D120" s="316">
        <v>507.30375960789996</v>
      </c>
      <c r="E120" s="316">
        <v>507.30375960789996</v>
      </c>
      <c r="F120" s="316"/>
      <c r="G120" s="316">
        <v>507.30375960789996</v>
      </c>
      <c r="H120" s="317">
        <v>39179</v>
      </c>
      <c r="I120" s="317">
        <v>39244</v>
      </c>
      <c r="J120" s="317">
        <v>42475</v>
      </c>
      <c r="K120" s="233">
        <v>9</v>
      </c>
      <c r="L120" s="233">
        <v>0</v>
      </c>
      <c r="M120" s="35"/>
    </row>
    <row r="121" spans="1:13" ht="17.100000000000001" customHeight="1">
      <c r="A121" s="233">
        <v>111</v>
      </c>
      <c r="B121" s="233" t="s">
        <v>197</v>
      </c>
      <c r="C121" s="229" t="s">
        <v>231</v>
      </c>
      <c r="D121" s="316">
        <v>1370.5941254319</v>
      </c>
      <c r="E121" s="316">
        <v>1370.5941254319</v>
      </c>
      <c r="F121" s="316"/>
      <c r="G121" s="316">
        <v>1370.5941254319</v>
      </c>
      <c r="H121" s="317">
        <v>40040</v>
      </c>
      <c r="I121" s="317">
        <v>40049</v>
      </c>
      <c r="J121" s="317">
        <v>43672</v>
      </c>
      <c r="K121" s="233">
        <v>9</v>
      </c>
      <c r="L121" s="233">
        <v>5</v>
      </c>
      <c r="M121" s="35"/>
    </row>
    <row r="122" spans="1:13" ht="17.100000000000001" customHeight="1">
      <c r="A122" s="233">
        <v>112</v>
      </c>
      <c r="B122" s="233" t="s">
        <v>197</v>
      </c>
      <c r="C122" s="229" t="s">
        <v>232</v>
      </c>
      <c r="D122" s="316">
        <v>2297.1310466578998</v>
      </c>
      <c r="E122" s="316">
        <v>2297.1310466578998</v>
      </c>
      <c r="F122" s="316"/>
      <c r="G122" s="316">
        <v>2297.1310466578998</v>
      </c>
      <c r="H122" s="317">
        <v>38621</v>
      </c>
      <c r="I122" s="317">
        <v>40543</v>
      </c>
      <c r="J122" s="317">
        <v>43341</v>
      </c>
      <c r="K122" s="233">
        <v>12</v>
      </c>
      <c r="L122" s="233">
        <v>8</v>
      </c>
      <c r="M122" s="35"/>
    </row>
    <row r="123" spans="1:13" ht="17.100000000000001" customHeight="1">
      <c r="A123" s="233">
        <v>113</v>
      </c>
      <c r="B123" s="233" t="s">
        <v>197</v>
      </c>
      <c r="C123" s="229" t="s">
        <v>233</v>
      </c>
      <c r="D123" s="316">
        <v>1595.9239880260998</v>
      </c>
      <c r="E123" s="316">
        <v>1595.9239880260998</v>
      </c>
      <c r="F123" s="316"/>
      <c r="G123" s="316">
        <v>1595.9239880260998</v>
      </c>
      <c r="H123" s="317">
        <v>39357</v>
      </c>
      <c r="I123" s="317">
        <v>39357</v>
      </c>
      <c r="J123" s="317">
        <v>42881</v>
      </c>
      <c r="K123" s="233">
        <v>9</v>
      </c>
      <c r="L123" s="233">
        <v>7</v>
      </c>
      <c r="M123" s="35"/>
    </row>
    <row r="124" spans="1:13" ht="17.100000000000001" customHeight="1">
      <c r="A124" s="233">
        <v>114</v>
      </c>
      <c r="B124" s="233" t="s">
        <v>197</v>
      </c>
      <c r="C124" s="229" t="s">
        <v>234</v>
      </c>
      <c r="D124" s="316">
        <v>1907.2774327083</v>
      </c>
      <c r="E124" s="316">
        <v>1907.2774327083</v>
      </c>
      <c r="F124" s="316"/>
      <c r="G124" s="316">
        <v>1907.2774327083</v>
      </c>
      <c r="H124" s="317">
        <v>38847</v>
      </c>
      <c r="I124" s="317">
        <v>38847</v>
      </c>
      <c r="J124" s="317">
        <v>43279</v>
      </c>
      <c r="K124" s="233">
        <v>11</v>
      </c>
      <c r="L124" s="233">
        <v>11</v>
      </c>
      <c r="M124" s="35"/>
    </row>
    <row r="125" spans="1:13" ht="17.100000000000001" customHeight="1">
      <c r="A125" s="233">
        <v>117</v>
      </c>
      <c r="B125" s="233" t="s">
        <v>197</v>
      </c>
      <c r="C125" s="229" t="s">
        <v>235</v>
      </c>
      <c r="D125" s="316">
        <v>5263.6390660736997</v>
      </c>
      <c r="E125" s="316">
        <v>5263.6390660736997</v>
      </c>
      <c r="F125" s="316"/>
      <c r="G125" s="316">
        <v>5263.6390660736997</v>
      </c>
      <c r="H125" s="317">
        <v>39091</v>
      </c>
      <c r="I125" s="317">
        <v>39419</v>
      </c>
      <c r="J125" s="317">
        <v>43049</v>
      </c>
      <c r="K125" s="233">
        <v>10</v>
      </c>
      <c r="L125" s="233">
        <v>7</v>
      </c>
      <c r="M125" s="35"/>
    </row>
    <row r="126" spans="1:13" ht="17.100000000000001" customHeight="1">
      <c r="A126" s="233">
        <v>118</v>
      </c>
      <c r="B126" s="233" t="s">
        <v>197</v>
      </c>
      <c r="C126" s="229" t="s">
        <v>236</v>
      </c>
      <c r="D126" s="316">
        <v>1650.4735485864999</v>
      </c>
      <c r="E126" s="316">
        <v>1650.4735485864999</v>
      </c>
      <c r="F126" s="316"/>
      <c r="G126" s="316">
        <v>1650.4735485864999</v>
      </c>
      <c r="H126" s="317">
        <v>39205</v>
      </c>
      <c r="I126" s="317">
        <v>39287</v>
      </c>
      <c r="J126" s="317">
        <v>42881</v>
      </c>
      <c r="K126" s="233">
        <v>9</v>
      </c>
      <c r="L126" s="233">
        <v>7</v>
      </c>
      <c r="M126" s="35"/>
    </row>
    <row r="127" spans="1:13" ht="17.100000000000001" customHeight="1">
      <c r="A127" s="233">
        <v>122</v>
      </c>
      <c r="B127" s="233" t="s">
        <v>132</v>
      </c>
      <c r="C127" s="229" t="s">
        <v>237</v>
      </c>
      <c r="D127" s="316">
        <v>327.25714678319997</v>
      </c>
      <c r="E127" s="316">
        <v>327.25714678319997</v>
      </c>
      <c r="F127" s="316"/>
      <c r="G127" s="316">
        <v>327.25714678319997</v>
      </c>
      <c r="H127" s="317">
        <v>38842</v>
      </c>
      <c r="I127" s="317">
        <v>38905</v>
      </c>
      <c r="J127" s="317">
        <v>42384</v>
      </c>
      <c r="K127" s="233">
        <v>9</v>
      </c>
      <c r="L127" s="233">
        <v>6</v>
      </c>
      <c r="M127" s="35"/>
    </row>
    <row r="128" spans="1:13" ht="17.100000000000001" customHeight="1">
      <c r="A128" s="233">
        <v>123</v>
      </c>
      <c r="B128" s="233" t="s">
        <v>132</v>
      </c>
      <c r="C128" s="229" t="s">
        <v>239</v>
      </c>
      <c r="D128" s="316">
        <v>120.7013847843</v>
      </c>
      <c r="E128" s="316">
        <v>120.7013847843</v>
      </c>
      <c r="F128" s="316"/>
      <c r="G128" s="316">
        <v>120.7013847843</v>
      </c>
      <c r="H128" s="317">
        <v>38946</v>
      </c>
      <c r="I128" s="317">
        <v>39031</v>
      </c>
      <c r="J128" s="317">
        <v>42475</v>
      </c>
      <c r="K128" s="233">
        <v>9</v>
      </c>
      <c r="L128" s="233">
        <v>6</v>
      </c>
      <c r="M128" s="35"/>
    </row>
    <row r="129" spans="1:13" ht="17.100000000000001" customHeight="1">
      <c r="A129" s="233">
        <v>124</v>
      </c>
      <c r="B129" s="233" t="s">
        <v>132</v>
      </c>
      <c r="C129" s="229" t="s">
        <v>240</v>
      </c>
      <c r="D129" s="316">
        <v>2181.1180651936997</v>
      </c>
      <c r="E129" s="316">
        <v>2181.1180651936997</v>
      </c>
      <c r="F129" s="316"/>
      <c r="G129" s="316">
        <v>2181.1180651936997</v>
      </c>
      <c r="H129" s="317">
        <v>38922</v>
      </c>
      <c r="I129" s="317">
        <v>39077</v>
      </c>
      <c r="J129" s="317">
        <v>43111</v>
      </c>
      <c r="K129" s="233">
        <v>11</v>
      </c>
      <c r="L129" s="233">
        <v>3</v>
      </c>
      <c r="M129" s="35"/>
    </row>
    <row r="130" spans="1:13" ht="17.100000000000001" customHeight="1">
      <c r="A130" s="233">
        <v>126</v>
      </c>
      <c r="B130" s="233" t="s">
        <v>220</v>
      </c>
      <c r="C130" s="229" t="s">
        <v>241</v>
      </c>
      <c r="D130" s="316">
        <v>3617.6311536743997</v>
      </c>
      <c r="E130" s="316">
        <v>3617.6311536743997</v>
      </c>
      <c r="F130" s="316"/>
      <c r="G130" s="316">
        <v>3617.6311536743997</v>
      </c>
      <c r="H130" s="317">
        <v>38968</v>
      </c>
      <c r="I130" s="317">
        <v>39423</v>
      </c>
      <c r="J130" s="317">
        <v>43341</v>
      </c>
      <c r="K130" s="233">
        <v>11</v>
      </c>
      <c r="L130" s="233">
        <v>10</v>
      </c>
      <c r="M130" s="35"/>
    </row>
    <row r="131" spans="1:13" ht="17.100000000000001" customHeight="1">
      <c r="A131" s="233">
        <v>127</v>
      </c>
      <c r="B131" s="233" t="s">
        <v>220</v>
      </c>
      <c r="C131" s="229" t="s">
        <v>243</v>
      </c>
      <c r="D131" s="316">
        <v>3026.6274964005997</v>
      </c>
      <c r="E131" s="316">
        <v>3026.6274964005997</v>
      </c>
      <c r="F131" s="316"/>
      <c r="G131" s="316">
        <v>3026.6274964005997</v>
      </c>
      <c r="H131" s="317">
        <v>39214</v>
      </c>
      <c r="I131" s="317">
        <v>39279</v>
      </c>
      <c r="J131" s="317">
        <v>43341</v>
      </c>
      <c r="K131" s="233">
        <v>10</v>
      </c>
      <c r="L131" s="233">
        <v>11</v>
      </c>
      <c r="M131" s="35"/>
    </row>
    <row r="132" spans="1:13" ht="17.100000000000001" customHeight="1">
      <c r="A132" s="233">
        <v>128</v>
      </c>
      <c r="B132" s="233" t="s">
        <v>220</v>
      </c>
      <c r="C132" s="229" t="s">
        <v>244</v>
      </c>
      <c r="D132" s="316">
        <v>2763.9389851632</v>
      </c>
      <c r="E132" s="316">
        <v>2763.9389851632</v>
      </c>
      <c r="F132" s="316"/>
      <c r="G132" s="316">
        <v>2763.9389851632</v>
      </c>
      <c r="H132" s="317">
        <v>38994</v>
      </c>
      <c r="I132" s="317">
        <v>39421</v>
      </c>
      <c r="J132" s="317">
        <v>43049</v>
      </c>
      <c r="K132" s="233">
        <v>11</v>
      </c>
      <c r="L132" s="233">
        <v>1</v>
      </c>
      <c r="M132" s="35"/>
    </row>
    <row r="133" spans="1:13" ht="17.100000000000001" customHeight="1">
      <c r="A133" s="233">
        <v>130</v>
      </c>
      <c r="B133" s="233" t="s">
        <v>220</v>
      </c>
      <c r="C133" s="229" t="s">
        <v>245</v>
      </c>
      <c r="D133" s="316">
        <v>19955.200004613198</v>
      </c>
      <c r="E133" s="316">
        <v>19955.200004613198</v>
      </c>
      <c r="F133" s="316"/>
      <c r="G133" s="316">
        <v>19955.200004613198</v>
      </c>
      <c r="H133" s="317">
        <v>38806</v>
      </c>
      <c r="I133" s="317">
        <v>40477</v>
      </c>
      <c r="J133" s="317">
        <v>44010</v>
      </c>
      <c r="K133" s="233">
        <v>13</v>
      </c>
      <c r="L133" s="233">
        <v>11</v>
      </c>
      <c r="M133" s="35"/>
    </row>
    <row r="134" spans="1:13" ht="17.100000000000001" customHeight="1">
      <c r="A134" s="369" t="s">
        <v>816</v>
      </c>
      <c r="B134" s="369"/>
      <c r="C134" s="369"/>
      <c r="D134" s="318">
        <f>SUM(D135:D143)</f>
        <v>7711.1948610289</v>
      </c>
      <c r="E134" s="318">
        <f>SUM(E135:E143)</f>
        <v>7711.1948610289</v>
      </c>
      <c r="F134" s="318"/>
      <c r="G134" s="318">
        <f>SUM(G135:G143)</f>
        <v>7711.1948610289</v>
      </c>
      <c r="H134" s="317"/>
      <c r="I134" s="317"/>
      <c r="J134" s="317"/>
      <c r="K134" s="233"/>
      <c r="L134" s="233"/>
      <c r="M134" s="35"/>
    </row>
    <row r="135" spans="1:13" ht="17.100000000000001" customHeight="1">
      <c r="A135" s="233">
        <v>132</v>
      </c>
      <c r="B135" s="233" t="s">
        <v>786</v>
      </c>
      <c r="C135" s="229" t="s">
        <v>247</v>
      </c>
      <c r="D135" s="316">
        <v>493.71225147779995</v>
      </c>
      <c r="E135" s="316">
        <v>493.71225147779995</v>
      </c>
      <c r="F135" s="316"/>
      <c r="G135" s="316">
        <v>493.71225147779995</v>
      </c>
      <c r="H135" s="317">
        <v>39087</v>
      </c>
      <c r="I135" s="317">
        <v>39087</v>
      </c>
      <c r="J135" s="317">
        <v>44580</v>
      </c>
      <c r="K135" s="233">
        <v>14</v>
      </c>
      <c r="L135" s="233">
        <v>6</v>
      </c>
      <c r="M135" s="35"/>
    </row>
    <row r="136" spans="1:13" ht="17.100000000000001" customHeight="1">
      <c r="A136" s="233">
        <v>136</v>
      </c>
      <c r="B136" s="233" t="s">
        <v>128</v>
      </c>
      <c r="C136" s="229" t="s">
        <v>248</v>
      </c>
      <c r="D136" s="316">
        <v>96.4327539019</v>
      </c>
      <c r="E136" s="316">
        <v>96.4327539019</v>
      </c>
      <c r="F136" s="316"/>
      <c r="G136" s="316">
        <v>96.4327539019</v>
      </c>
      <c r="H136" s="317">
        <v>39000</v>
      </c>
      <c r="I136" s="317">
        <v>39045</v>
      </c>
      <c r="J136" s="317">
        <v>42643</v>
      </c>
      <c r="K136" s="233">
        <v>9</v>
      </c>
      <c r="L136" s="233">
        <v>6</v>
      </c>
      <c r="M136" s="35"/>
    </row>
    <row r="137" spans="1:13" ht="17.100000000000001" customHeight="1">
      <c r="A137" s="233">
        <v>138</v>
      </c>
      <c r="B137" s="233" t="s">
        <v>132</v>
      </c>
      <c r="C137" s="229" t="s">
        <v>249</v>
      </c>
      <c r="D137" s="316">
        <v>766.39516115869992</v>
      </c>
      <c r="E137" s="316">
        <v>766.39516115869992</v>
      </c>
      <c r="F137" s="316"/>
      <c r="G137" s="316">
        <v>766.39516115869992</v>
      </c>
      <c r="H137" s="317">
        <v>39275</v>
      </c>
      <c r="I137" s="317">
        <v>39275</v>
      </c>
      <c r="J137" s="317">
        <v>42789</v>
      </c>
      <c r="K137" s="233">
        <v>9</v>
      </c>
      <c r="L137" s="233">
        <v>5</v>
      </c>
      <c r="M137" s="35"/>
    </row>
    <row r="138" spans="1:13" ht="17.100000000000001" customHeight="1">
      <c r="A138" s="233">
        <v>139</v>
      </c>
      <c r="B138" s="233" t="s">
        <v>132</v>
      </c>
      <c r="C138" s="229" t="s">
        <v>250</v>
      </c>
      <c r="D138" s="316">
        <v>216.39896924509998</v>
      </c>
      <c r="E138" s="316">
        <v>216.39896924509998</v>
      </c>
      <c r="F138" s="316"/>
      <c r="G138" s="316">
        <v>216.39896924509998</v>
      </c>
      <c r="H138" s="317">
        <v>40015</v>
      </c>
      <c r="I138" s="317">
        <v>40527</v>
      </c>
      <c r="J138" s="317">
        <v>43572</v>
      </c>
      <c r="K138" s="233">
        <v>9</v>
      </c>
      <c r="L138" s="233">
        <v>9</v>
      </c>
      <c r="M138" s="35"/>
    </row>
    <row r="139" spans="1:13" ht="17.100000000000001" customHeight="1">
      <c r="A139" s="233">
        <v>140</v>
      </c>
      <c r="B139" s="233" t="s">
        <v>132</v>
      </c>
      <c r="C139" s="229" t="s">
        <v>251</v>
      </c>
      <c r="D139" s="316">
        <v>904.85882852559996</v>
      </c>
      <c r="E139" s="316">
        <v>904.85882852559996</v>
      </c>
      <c r="F139" s="316"/>
      <c r="G139" s="316">
        <v>904.85882852559996</v>
      </c>
      <c r="H139" s="317">
        <v>40270</v>
      </c>
      <c r="I139" s="317">
        <v>40336</v>
      </c>
      <c r="J139" s="317">
        <v>45548</v>
      </c>
      <c r="K139" s="233">
        <v>14</v>
      </c>
      <c r="L139" s="233">
        <v>3</v>
      </c>
      <c r="M139" s="35"/>
    </row>
    <row r="140" spans="1:13" ht="17.100000000000001" customHeight="1">
      <c r="A140" s="233">
        <v>141</v>
      </c>
      <c r="B140" s="233" t="s">
        <v>132</v>
      </c>
      <c r="C140" s="229" t="s">
        <v>252</v>
      </c>
      <c r="D140" s="316">
        <v>292.26840369999996</v>
      </c>
      <c r="E140" s="316">
        <v>292.26840369999996</v>
      </c>
      <c r="F140" s="316"/>
      <c r="G140" s="316">
        <v>292.26840369999996</v>
      </c>
      <c r="H140" s="317">
        <v>39533</v>
      </c>
      <c r="I140" s="317">
        <v>39533</v>
      </c>
      <c r="J140" s="317">
        <v>43111</v>
      </c>
      <c r="K140" s="233">
        <v>9</v>
      </c>
      <c r="L140" s="233">
        <v>8</v>
      </c>
      <c r="M140" s="35"/>
    </row>
    <row r="141" spans="1:13" ht="17.100000000000001" customHeight="1">
      <c r="A141" s="233">
        <v>142</v>
      </c>
      <c r="B141" s="233" t="s">
        <v>220</v>
      </c>
      <c r="C141" s="229" t="s">
        <v>253</v>
      </c>
      <c r="D141" s="316">
        <v>1428.7754864681999</v>
      </c>
      <c r="E141" s="316">
        <v>1428.7754864681999</v>
      </c>
      <c r="F141" s="316"/>
      <c r="G141" s="316">
        <v>1428.7754864681999</v>
      </c>
      <c r="H141" s="317">
        <v>39539</v>
      </c>
      <c r="I141" s="317">
        <v>39681</v>
      </c>
      <c r="J141" s="317">
        <v>43279</v>
      </c>
      <c r="K141" s="233">
        <v>9</v>
      </c>
      <c r="L141" s="233">
        <v>11</v>
      </c>
      <c r="M141" s="35"/>
    </row>
    <row r="142" spans="1:13" ht="17.100000000000001" customHeight="1">
      <c r="A142" s="233">
        <v>143</v>
      </c>
      <c r="B142" s="233" t="s">
        <v>220</v>
      </c>
      <c r="C142" s="229" t="s">
        <v>254</v>
      </c>
      <c r="D142" s="316">
        <v>1720.8019523345999</v>
      </c>
      <c r="E142" s="316">
        <v>1720.8019523345999</v>
      </c>
      <c r="F142" s="316"/>
      <c r="G142" s="316">
        <v>1720.8019523345999</v>
      </c>
      <c r="H142" s="317">
        <v>39149</v>
      </c>
      <c r="I142" s="317">
        <v>39353</v>
      </c>
      <c r="J142" s="317">
        <v>43341</v>
      </c>
      <c r="K142" s="233">
        <v>11</v>
      </c>
      <c r="L142" s="233">
        <v>4</v>
      </c>
      <c r="M142" s="35"/>
    </row>
    <row r="143" spans="1:13" ht="17.100000000000001" customHeight="1">
      <c r="A143" s="233">
        <v>144</v>
      </c>
      <c r="B143" s="233" t="s">
        <v>220</v>
      </c>
      <c r="C143" s="229" t="s">
        <v>255</v>
      </c>
      <c r="D143" s="316">
        <v>1791.551054217</v>
      </c>
      <c r="E143" s="316">
        <v>1791.551054217</v>
      </c>
      <c r="F143" s="316"/>
      <c r="G143" s="316">
        <v>1791.551054217</v>
      </c>
      <c r="H143" s="317">
        <v>38954</v>
      </c>
      <c r="I143" s="317">
        <v>39191</v>
      </c>
      <c r="J143" s="317">
        <v>43341</v>
      </c>
      <c r="K143" s="233">
        <v>11</v>
      </c>
      <c r="L143" s="233">
        <v>10</v>
      </c>
      <c r="M143" s="35"/>
    </row>
    <row r="144" spans="1:13" ht="17.100000000000001" customHeight="1">
      <c r="A144" s="369" t="s">
        <v>817</v>
      </c>
      <c r="B144" s="369"/>
      <c r="C144" s="369"/>
      <c r="D144" s="318">
        <f>SUM(D145:D165)</f>
        <v>65866.218805692202</v>
      </c>
      <c r="E144" s="318">
        <f>SUM(E145:E165)</f>
        <v>65866.218805692202</v>
      </c>
      <c r="F144" s="318"/>
      <c r="G144" s="318">
        <f>SUM(G145:G165)</f>
        <v>65866.218805692202</v>
      </c>
      <c r="H144" s="317"/>
      <c r="I144" s="317"/>
      <c r="J144" s="317"/>
      <c r="K144" s="233"/>
      <c r="L144" s="233"/>
      <c r="M144" s="35"/>
    </row>
    <row r="145" spans="1:13" ht="17.100000000000001" customHeight="1">
      <c r="A145" s="233">
        <v>146</v>
      </c>
      <c r="B145" s="233" t="s">
        <v>147</v>
      </c>
      <c r="C145" s="229" t="s">
        <v>256</v>
      </c>
      <c r="D145" s="316">
        <v>5475.4954370469995</v>
      </c>
      <c r="E145" s="316">
        <v>5475.4954370469995</v>
      </c>
      <c r="F145" s="316"/>
      <c r="G145" s="316">
        <v>5475.4954370469995</v>
      </c>
      <c r="H145" s="317">
        <v>41197</v>
      </c>
      <c r="I145" s="317">
        <v>41968</v>
      </c>
      <c r="J145" s="317">
        <v>52096</v>
      </c>
      <c r="K145" s="233">
        <v>29</v>
      </c>
      <c r="L145" s="233">
        <v>5</v>
      </c>
      <c r="M145" s="35"/>
    </row>
    <row r="146" spans="1:13" ht="17.100000000000001" customHeight="1">
      <c r="A146" s="233">
        <v>147</v>
      </c>
      <c r="B146" s="233" t="s">
        <v>184</v>
      </c>
      <c r="C146" s="229" t="s">
        <v>257</v>
      </c>
      <c r="D146" s="316">
        <v>2556.3092649510995</v>
      </c>
      <c r="E146" s="316">
        <v>2556.3092649510995</v>
      </c>
      <c r="F146" s="316"/>
      <c r="G146" s="316">
        <v>2556.3092649510995</v>
      </c>
      <c r="H146" s="317">
        <v>40008</v>
      </c>
      <c r="I146" s="317">
        <v>40008</v>
      </c>
      <c r="J146" s="317">
        <v>43572</v>
      </c>
      <c r="K146" s="233">
        <v>9</v>
      </c>
      <c r="L146" s="233">
        <v>6</v>
      </c>
      <c r="M146" s="35"/>
    </row>
    <row r="147" spans="1:13" ht="17.100000000000001" customHeight="1">
      <c r="A147" s="233">
        <v>148</v>
      </c>
      <c r="B147" s="233" t="s">
        <v>258</v>
      </c>
      <c r="C147" s="229" t="s">
        <v>818</v>
      </c>
      <c r="D147" s="316">
        <v>1563.6835174957998</v>
      </c>
      <c r="E147" s="316">
        <v>1563.6835174957998</v>
      </c>
      <c r="F147" s="316"/>
      <c r="G147" s="316">
        <v>1563.6835174957998</v>
      </c>
      <c r="H147" s="317">
        <v>39282</v>
      </c>
      <c r="I147" s="317">
        <v>39282</v>
      </c>
      <c r="J147" s="317">
        <v>43672</v>
      </c>
      <c r="K147" s="233">
        <v>11</v>
      </c>
      <c r="L147" s="233">
        <v>10</v>
      </c>
      <c r="M147" s="35"/>
    </row>
    <row r="148" spans="1:13" ht="17.100000000000001" customHeight="1">
      <c r="A148" s="233">
        <v>149</v>
      </c>
      <c r="B148" s="233" t="s">
        <v>258</v>
      </c>
      <c r="C148" s="229" t="s">
        <v>819</v>
      </c>
      <c r="D148" s="316">
        <v>2644.9491389927998</v>
      </c>
      <c r="E148" s="316">
        <v>2644.9491389927998</v>
      </c>
      <c r="F148" s="316"/>
      <c r="G148" s="316">
        <v>2644.9491389927998</v>
      </c>
      <c r="H148" s="317">
        <v>39087</v>
      </c>
      <c r="I148" s="317">
        <v>39086</v>
      </c>
      <c r="J148" s="317">
        <v>43290</v>
      </c>
      <c r="K148" s="233">
        <v>10</v>
      </c>
      <c r="L148" s="233">
        <v>10</v>
      </c>
      <c r="M148" s="35"/>
    </row>
    <row r="149" spans="1:13" ht="17.100000000000001" customHeight="1">
      <c r="A149" s="233">
        <v>150</v>
      </c>
      <c r="B149" s="233" t="s">
        <v>258</v>
      </c>
      <c r="C149" s="229" t="s">
        <v>820</v>
      </c>
      <c r="D149" s="316">
        <v>2039.7809870787999</v>
      </c>
      <c r="E149" s="316">
        <v>2039.7809870787999</v>
      </c>
      <c r="F149" s="316"/>
      <c r="G149" s="316">
        <v>2039.7809870787999</v>
      </c>
      <c r="H149" s="317">
        <v>39273</v>
      </c>
      <c r="I149" s="317">
        <v>40479</v>
      </c>
      <c r="J149" s="317">
        <v>44153</v>
      </c>
      <c r="K149" s="233">
        <v>13</v>
      </c>
      <c r="L149" s="233">
        <v>2</v>
      </c>
      <c r="M149" s="35"/>
    </row>
    <row r="150" spans="1:13" ht="17.100000000000001" customHeight="1">
      <c r="A150" s="233">
        <v>151</v>
      </c>
      <c r="B150" s="233" t="s">
        <v>132</v>
      </c>
      <c r="C150" s="229" t="s">
        <v>262</v>
      </c>
      <c r="D150" s="316">
        <v>3241.05331978</v>
      </c>
      <c r="E150" s="316">
        <v>3241.05331978</v>
      </c>
      <c r="F150" s="316"/>
      <c r="G150" s="316">
        <v>3241.05331978</v>
      </c>
      <c r="H150" s="317">
        <v>40556</v>
      </c>
      <c r="I150" s="317">
        <v>41139</v>
      </c>
      <c r="J150" s="317">
        <v>44727</v>
      </c>
      <c r="K150" s="233">
        <v>10</v>
      </c>
      <c r="L150" s="233">
        <v>10</v>
      </c>
      <c r="M150" s="35"/>
    </row>
    <row r="151" spans="1:13" ht="17.100000000000001" customHeight="1">
      <c r="A151" s="233">
        <v>152</v>
      </c>
      <c r="B151" s="233" t="s">
        <v>132</v>
      </c>
      <c r="C151" s="229" t="s">
        <v>263</v>
      </c>
      <c r="D151" s="316">
        <v>3281.5760716275995</v>
      </c>
      <c r="E151" s="316">
        <v>3281.5760716275995</v>
      </c>
      <c r="F151" s="316"/>
      <c r="G151" s="316">
        <v>3281.5760716275995</v>
      </c>
      <c r="H151" s="317">
        <v>39784</v>
      </c>
      <c r="I151" s="317">
        <v>40553</v>
      </c>
      <c r="J151" s="317">
        <v>45548</v>
      </c>
      <c r="K151" s="233">
        <v>15</v>
      </c>
      <c r="L151" s="233">
        <v>8</v>
      </c>
      <c r="M151" s="35"/>
    </row>
    <row r="152" spans="1:13" ht="17.100000000000001" customHeight="1">
      <c r="A152" s="233">
        <v>156</v>
      </c>
      <c r="B152" s="233" t="s">
        <v>197</v>
      </c>
      <c r="C152" s="229" t="s">
        <v>264</v>
      </c>
      <c r="D152" s="316">
        <v>491.15279337039999</v>
      </c>
      <c r="E152" s="316">
        <v>491.15279337039999</v>
      </c>
      <c r="F152" s="316"/>
      <c r="G152" s="316">
        <v>491.15279337039999</v>
      </c>
      <c r="H152" s="317">
        <v>39871</v>
      </c>
      <c r="I152" s="317">
        <v>40462</v>
      </c>
      <c r="J152" s="317">
        <v>44022</v>
      </c>
      <c r="K152" s="233">
        <v>11</v>
      </c>
      <c r="L152" s="233">
        <v>0</v>
      </c>
      <c r="M152" s="35"/>
    </row>
    <row r="153" spans="1:13" ht="17.100000000000001" customHeight="1">
      <c r="A153" s="233">
        <v>157</v>
      </c>
      <c r="B153" s="233" t="s">
        <v>197</v>
      </c>
      <c r="C153" s="229" t="s">
        <v>266</v>
      </c>
      <c r="D153" s="316">
        <v>7070.5650023033995</v>
      </c>
      <c r="E153" s="316">
        <v>7070.5650023033995</v>
      </c>
      <c r="F153" s="316"/>
      <c r="G153" s="316">
        <v>7070.5650023033995</v>
      </c>
      <c r="H153" s="317">
        <v>40150</v>
      </c>
      <c r="I153" s="317">
        <v>40232</v>
      </c>
      <c r="J153" s="317">
        <v>43794</v>
      </c>
      <c r="K153" s="233">
        <v>9</v>
      </c>
      <c r="L153" s="233">
        <v>9</v>
      </c>
      <c r="M153" s="35"/>
    </row>
    <row r="154" spans="1:13" ht="17.100000000000001" customHeight="1">
      <c r="A154" s="233">
        <v>158</v>
      </c>
      <c r="B154" s="233" t="s">
        <v>197</v>
      </c>
      <c r="C154" s="229" t="s">
        <v>267</v>
      </c>
      <c r="D154" s="316">
        <v>969.18484798199995</v>
      </c>
      <c r="E154" s="316">
        <v>969.18484798199995</v>
      </c>
      <c r="F154" s="316"/>
      <c r="G154" s="316">
        <v>969.18484798199995</v>
      </c>
      <c r="H154" s="317">
        <v>39058</v>
      </c>
      <c r="I154" s="317">
        <v>39058</v>
      </c>
      <c r="J154" s="317">
        <v>42643</v>
      </c>
      <c r="K154" s="233">
        <v>8</v>
      </c>
      <c r="L154" s="233">
        <v>9</v>
      </c>
      <c r="M154" s="35"/>
    </row>
    <row r="155" spans="1:13" ht="17.100000000000001" customHeight="1">
      <c r="A155" s="233">
        <v>159</v>
      </c>
      <c r="B155" s="233" t="s">
        <v>197</v>
      </c>
      <c r="C155" s="229" t="s">
        <v>268</v>
      </c>
      <c r="D155" s="316">
        <v>56.377300351799995</v>
      </c>
      <c r="E155" s="316">
        <v>56.377300351799995</v>
      </c>
      <c r="F155" s="316"/>
      <c r="G155" s="316">
        <v>56.377300351799995</v>
      </c>
      <c r="H155" s="317">
        <v>39317</v>
      </c>
      <c r="I155" s="317">
        <v>39317</v>
      </c>
      <c r="J155" s="317">
        <v>42475</v>
      </c>
      <c r="K155" s="233">
        <v>8</v>
      </c>
      <c r="L155" s="233">
        <v>6</v>
      </c>
      <c r="M155" s="35"/>
    </row>
    <row r="156" spans="1:13" s="64" customFormat="1" ht="17.100000000000001" customHeight="1">
      <c r="A156" s="233">
        <v>160</v>
      </c>
      <c r="B156" s="233" t="s">
        <v>197</v>
      </c>
      <c r="C156" s="229" t="s">
        <v>269</v>
      </c>
      <c r="D156" s="316">
        <v>310.38098545459997</v>
      </c>
      <c r="E156" s="316">
        <v>310.38098545459997</v>
      </c>
      <c r="F156" s="316"/>
      <c r="G156" s="316">
        <v>310.38098545459997</v>
      </c>
      <c r="H156" s="317">
        <v>39190</v>
      </c>
      <c r="I156" s="317">
        <v>39190</v>
      </c>
      <c r="J156" s="317">
        <v>42475</v>
      </c>
      <c r="K156" s="233">
        <v>8</v>
      </c>
      <c r="L156" s="233">
        <v>6</v>
      </c>
      <c r="M156" s="298"/>
    </row>
    <row r="157" spans="1:13" ht="17.100000000000001" customHeight="1">
      <c r="A157" s="233">
        <v>161</v>
      </c>
      <c r="B157" s="233" t="s">
        <v>197</v>
      </c>
      <c r="C157" s="229" t="s">
        <v>270</v>
      </c>
      <c r="D157" s="316">
        <v>543.36452588040004</v>
      </c>
      <c r="E157" s="316">
        <v>543.36452588040004</v>
      </c>
      <c r="F157" s="316"/>
      <c r="G157" s="316">
        <v>543.36452588040004</v>
      </c>
      <c r="H157" s="317">
        <v>39279</v>
      </c>
      <c r="I157" s="317">
        <v>39358</v>
      </c>
      <c r="J157" s="317">
        <v>43279</v>
      </c>
      <c r="K157" s="233">
        <v>10</v>
      </c>
      <c r="L157" s="233">
        <v>9</v>
      </c>
      <c r="M157" s="35"/>
    </row>
    <row r="158" spans="1:13" ht="17.100000000000001" customHeight="1">
      <c r="A158" s="233">
        <v>162</v>
      </c>
      <c r="B158" s="233" t="s">
        <v>197</v>
      </c>
      <c r="C158" s="229" t="s">
        <v>821</v>
      </c>
      <c r="D158" s="316">
        <v>278.36571579859998</v>
      </c>
      <c r="E158" s="316">
        <v>278.36571579859998</v>
      </c>
      <c r="F158" s="316"/>
      <c r="G158" s="316">
        <v>278.36571579859998</v>
      </c>
      <c r="H158" s="317">
        <v>39583</v>
      </c>
      <c r="I158" s="317">
        <v>39619</v>
      </c>
      <c r="J158" s="317">
        <v>43279</v>
      </c>
      <c r="K158" s="233">
        <v>9</v>
      </c>
      <c r="L158" s="233">
        <v>11</v>
      </c>
      <c r="M158" s="35"/>
    </row>
    <row r="159" spans="1:13" ht="17.100000000000001" customHeight="1">
      <c r="A159" s="233">
        <v>163</v>
      </c>
      <c r="B159" s="233" t="s">
        <v>132</v>
      </c>
      <c r="C159" s="229" t="s">
        <v>272</v>
      </c>
      <c r="D159" s="316">
        <v>519.03876192119992</v>
      </c>
      <c r="E159" s="316">
        <v>519.03876192119992</v>
      </c>
      <c r="F159" s="316"/>
      <c r="G159" s="316">
        <v>519.03876192119992</v>
      </c>
      <c r="H159" s="317">
        <v>39162</v>
      </c>
      <c r="I159" s="317">
        <v>39162</v>
      </c>
      <c r="J159" s="317">
        <v>42475</v>
      </c>
      <c r="K159" s="233">
        <v>9</v>
      </c>
      <c r="L159" s="233">
        <v>0</v>
      </c>
      <c r="M159" s="35"/>
    </row>
    <row r="160" spans="1:13" ht="17.100000000000001" customHeight="1">
      <c r="A160" s="233">
        <v>164</v>
      </c>
      <c r="B160" s="233" t="s">
        <v>132</v>
      </c>
      <c r="C160" s="229" t="s">
        <v>273</v>
      </c>
      <c r="D160" s="316">
        <v>6507.1553444071997</v>
      </c>
      <c r="E160" s="316">
        <v>6507.1553444071997</v>
      </c>
      <c r="F160" s="316"/>
      <c r="G160" s="316">
        <v>6507.1553444071997</v>
      </c>
      <c r="H160" s="317">
        <v>40739</v>
      </c>
      <c r="I160" s="317">
        <v>41465</v>
      </c>
      <c r="J160" s="317">
        <v>44669</v>
      </c>
      <c r="K160" s="233">
        <v>10</v>
      </c>
      <c r="L160" s="233">
        <v>8</v>
      </c>
      <c r="M160" s="35"/>
    </row>
    <row r="161" spans="1:13" ht="17.100000000000001" customHeight="1">
      <c r="A161" s="233">
        <v>165</v>
      </c>
      <c r="B161" s="233" t="s">
        <v>128</v>
      </c>
      <c r="C161" s="229" t="s">
        <v>274</v>
      </c>
      <c r="D161" s="316">
        <v>1098.5546810182</v>
      </c>
      <c r="E161" s="316">
        <v>1098.5546810182</v>
      </c>
      <c r="F161" s="316"/>
      <c r="G161" s="316">
        <v>1098.5546810182</v>
      </c>
      <c r="H161" s="317">
        <v>39476</v>
      </c>
      <c r="I161" s="317">
        <v>39476</v>
      </c>
      <c r="J161" s="317">
        <v>43111</v>
      </c>
      <c r="K161" s="233">
        <v>9</v>
      </c>
      <c r="L161" s="233">
        <v>11</v>
      </c>
      <c r="M161" s="35"/>
    </row>
    <row r="162" spans="1:13" ht="17.100000000000001" customHeight="1">
      <c r="A162" s="233">
        <v>166</v>
      </c>
      <c r="B162" s="233" t="s">
        <v>220</v>
      </c>
      <c r="C162" s="229" t="s">
        <v>275</v>
      </c>
      <c r="D162" s="316">
        <v>1131.6055475373</v>
      </c>
      <c r="E162" s="316">
        <v>1131.6055475373</v>
      </c>
      <c r="F162" s="316"/>
      <c r="G162" s="316">
        <v>1131.6055475373</v>
      </c>
      <c r="H162" s="317">
        <v>39395</v>
      </c>
      <c r="I162" s="317">
        <v>40203</v>
      </c>
      <c r="J162" s="317">
        <v>43794</v>
      </c>
      <c r="K162" s="233">
        <v>11</v>
      </c>
      <c r="L162" s="233">
        <v>9</v>
      </c>
      <c r="M162" s="35"/>
    </row>
    <row r="163" spans="1:13" ht="17.100000000000001" customHeight="1">
      <c r="A163" s="233">
        <v>167</v>
      </c>
      <c r="B163" s="233" t="s">
        <v>118</v>
      </c>
      <c r="C163" s="229" t="s">
        <v>276</v>
      </c>
      <c r="D163" s="316">
        <v>22643.300435909099</v>
      </c>
      <c r="E163" s="316">
        <v>22643.300435909099</v>
      </c>
      <c r="F163" s="316"/>
      <c r="G163" s="316">
        <v>22643.300435909099</v>
      </c>
      <c r="H163" s="317">
        <v>40184</v>
      </c>
      <c r="I163" s="317">
        <v>40184</v>
      </c>
      <c r="J163" s="317">
        <v>45548</v>
      </c>
      <c r="K163" s="233">
        <v>14</v>
      </c>
      <c r="L163" s="233">
        <v>5</v>
      </c>
      <c r="M163" s="35"/>
    </row>
    <row r="164" spans="1:13" ht="17.100000000000001" customHeight="1">
      <c r="A164" s="233">
        <v>168</v>
      </c>
      <c r="B164" s="233" t="s">
        <v>220</v>
      </c>
      <c r="C164" s="229" t="s">
        <v>822</v>
      </c>
      <c r="D164" s="316">
        <v>2131.5649956761999</v>
      </c>
      <c r="E164" s="316">
        <v>2131.5649956761999</v>
      </c>
      <c r="F164" s="316"/>
      <c r="G164" s="316">
        <v>2131.5649956761999</v>
      </c>
      <c r="H164" s="317">
        <v>39286</v>
      </c>
      <c r="I164" s="317">
        <v>39286</v>
      </c>
      <c r="J164" s="317">
        <v>42881</v>
      </c>
      <c r="K164" s="233">
        <v>9</v>
      </c>
      <c r="L164" s="233">
        <v>5</v>
      </c>
      <c r="M164" s="35"/>
    </row>
    <row r="165" spans="1:13" ht="17.100000000000001" customHeight="1">
      <c r="A165" s="233">
        <v>170</v>
      </c>
      <c r="B165" s="233" t="s">
        <v>128</v>
      </c>
      <c r="C165" s="229" t="s">
        <v>278</v>
      </c>
      <c r="D165" s="316">
        <v>1312.7601311086999</v>
      </c>
      <c r="E165" s="316">
        <v>1312.7601311086999</v>
      </c>
      <c r="F165" s="316"/>
      <c r="G165" s="316">
        <v>1312.7601311086999</v>
      </c>
      <c r="H165" s="317">
        <v>40893</v>
      </c>
      <c r="I165" s="317">
        <v>41040</v>
      </c>
      <c r="J165" s="317">
        <v>44669</v>
      </c>
      <c r="K165" s="233">
        <v>9</v>
      </c>
      <c r="L165" s="233">
        <v>11</v>
      </c>
      <c r="M165" s="35"/>
    </row>
    <row r="166" spans="1:13" ht="17.100000000000001" customHeight="1">
      <c r="A166" s="369" t="s">
        <v>823</v>
      </c>
      <c r="B166" s="369"/>
      <c r="C166" s="369"/>
      <c r="D166" s="318">
        <f>SUM(D167:D190)</f>
        <v>571700.21004426363</v>
      </c>
      <c r="E166" s="318">
        <f>SUM(E167:E190)</f>
        <v>571700.21004426363</v>
      </c>
      <c r="F166" s="318"/>
      <c r="G166" s="318">
        <f>SUM(G167:G190)</f>
        <v>571700.21004426363</v>
      </c>
      <c r="H166" s="317"/>
      <c r="I166" s="317"/>
      <c r="J166" s="317"/>
      <c r="K166" s="233"/>
      <c r="L166" s="233"/>
      <c r="M166" s="35"/>
    </row>
    <row r="167" spans="1:13" ht="17.100000000000001" customHeight="1">
      <c r="A167" s="233">
        <v>171</v>
      </c>
      <c r="B167" s="233" t="s">
        <v>118</v>
      </c>
      <c r="C167" s="229" t="s">
        <v>279</v>
      </c>
      <c r="D167" s="316">
        <v>415349.15495465935</v>
      </c>
      <c r="E167" s="316">
        <v>415349.15495465935</v>
      </c>
      <c r="F167" s="316"/>
      <c r="G167" s="316">
        <v>415349.15495465935</v>
      </c>
      <c r="H167" s="317">
        <v>42636</v>
      </c>
      <c r="I167" s="317">
        <v>44180</v>
      </c>
      <c r="J167" s="317">
        <v>51402</v>
      </c>
      <c r="K167" s="233">
        <v>24</v>
      </c>
      <c r="L167" s="233">
        <v>0</v>
      </c>
      <c r="M167" s="35"/>
    </row>
    <row r="168" spans="1:13" ht="17.100000000000001" customHeight="1">
      <c r="A168" s="233">
        <v>176</v>
      </c>
      <c r="B168" s="233" t="s">
        <v>128</v>
      </c>
      <c r="C168" s="229" t="s">
        <v>280</v>
      </c>
      <c r="D168" s="316">
        <v>1894.1536617470999</v>
      </c>
      <c r="E168" s="316">
        <v>1894.1536617470999</v>
      </c>
      <c r="F168" s="316"/>
      <c r="G168" s="316">
        <v>1894.1536617470999</v>
      </c>
      <c r="H168" s="317">
        <v>41202</v>
      </c>
      <c r="I168" s="317">
        <v>41404</v>
      </c>
      <c r="J168" s="317">
        <v>44727</v>
      </c>
      <c r="K168" s="233">
        <v>9</v>
      </c>
      <c r="L168" s="233">
        <v>6</v>
      </c>
      <c r="M168" s="35"/>
    </row>
    <row r="169" spans="1:13" ht="17.100000000000001" customHeight="1">
      <c r="A169" s="233">
        <v>177</v>
      </c>
      <c r="B169" s="233" t="s">
        <v>128</v>
      </c>
      <c r="C169" s="229" t="s">
        <v>281</v>
      </c>
      <c r="D169" s="316">
        <v>125.18726890199999</v>
      </c>
      <c r="E169" s="316">
        <v>125.18726890199999</v>
      </c>
      <c r="F169" s="316"/>
      <c r="G169" s="316">
        <v>125.18726890199999</v>
      </c>
      <c r="H169" s="317">
        <v>40297</v>
      </c>
      <c r="I169" s="317">
        <v>40296</v>
      </c>
      <c r="J169" s="317">
        <v>43794</v>
      </c>
      <c r="K169" s="233">
        <v>9</v>
      </c>
      <c r="L169" s="233">
        <v>5</v>
      </c>
      <c r="M169" s="35"/>
    </row>
    <row r="170" spans="1:13" ht="17.100000000000001" customHeight="1">
      <c r="A170" s="233">
        <v>181</v>
      </c>
      <c r="B170" s="233" t="s">
        <v>197</v>
      </c>
      <c r="C170" s="229" t="s">
        <v>282</v>
      </c>
      <c r="D170" s="316">
        <v>15201.965085203998</v>
      </c>
      <c r="E170" s="316">
        <v>15201.965085203998</v>
      </c>
      <c r="F170" s="316"/>
      <c r="G170" s="316">
        <v>15201.965085203998</v>
      </c>
      <c r="H170" s="317">
        <v>40631</v>
      </c>
      <c r="I170" s="317">
        <v>40764</v>
      </c>
      <c r="J170" s="317">
        <v>47340</v>
      </c>
      <c r="K170" s="233">
        <v>17</v>
      </c>
      <c r="L170" s="233">
        <v>11</v>
      </c>
      <c r="M170" s="35"/>
    </row>
    <row r="171" spans="1:13" ht="17.100000000000001" customHeight="1">
      <c r="A171" s="233">
        <v>182</v>
      </c>
      <c r="B171" s="233" t="s">
        <v>197</v>
      </c>
      <c r="C171" s="229" t="s">
        <v>283</v>
      </c>
      <c r="D171" s="316">
        <v>2538.3949732744995</v>
      </c>
      <c r="E171" s="316">
        <v>2538.3949732744995</v>
      </c>
      <c r="F171" s="316"/>
      <c r="G171" s="316">
        <v>2538.3949732744995</v>
      </c>
      <c r="H171" s="317">
        <v>39713</v>
      </c>
      <c r="I171" s="317">
        <v>39710</v>
      </c>
      <c r="J171" s="317">
        <v>43111</v>
      </c>
      <c r="K171" s="233">
        <v>9</v>
      </c>
      <c r="L171" s="233">
        <v>6</v>
      </c>
      <c r="M171" s="35"/>
    </row>
    <row r="172" spans="1:13" ht="17.100000000000001" customHeight="1">
      <c r="A172" s="233">
        <v>183</v>
      </c>
      <c r="B172" s="233" t="s">
        <v>197</v>
      </c>
      <c r="C172" s="229" t="s">
        <v>284</v>
      </c>
      <c r="D172" s="316">
        <v>453.53916044379997</v>
      </c>
      <c r="E172" s="316">
        <v>453.53916044379997</v>
      </c>
      <c r="F172" s="316"/>
      <c r="G172" s="316">
        <v>453.53916044379997</v>
      </c>
      <c r="H172" s="317">
        <v>39517</v>
      </c>
      <c r="I172" s="317">
        <v>39513</v>
      </c>
      <c r="J172" s="317">
        <v>43279</v>
      </c>
      <c r="K172" s="233">
        <v>9</v>
      </c>
      <c r="L172" s="233">
        <v>11</v>
      </c>
      <c r="M172" s="35"/>
    </row>
    <row r="173" spans="1:13" ht="17.100000000000001" customHeight="1">
      <c r="A173" s="233">
        <v>185</v>
      </c>
      <c r="B173" s="233" t="s">
        <v>132</v>
      </c>
      <c r="C173" s="229" t="s">
        <v>285</v>
      </c>
      <c r="D173" s="316">
        <v>2196.9630582706</v>
      </c>
      <c r="E173" s="316">
        <v>2196.9630582706</v>
      </c>
      <c r="F173" s="316"/>
      <c r="G173" s="316">
        <v>2196.9630582706</v>
      </c>
      <c r="H173" s="317">
        <v>40595</v>
      </c>
      <c r="I173" s="317">
        <v>41718</v>
      </c>
      <c r="J173" s="317">
        <v>44669</v>
      </c>
      <c r="K173" s="233">
        <v>10</v>
      </c>
      <c r="L173" s="233">
        <v>9</v>
      </c>
      <c r="M173" s="35"/>
    </row>
    <row r="174" spans="1:13" ht="17.100000000000001" customHeight="1">
      <c r="A174" s="233">
        <v>188</v>
      </c>
      <c r="B174" s="233" t="s">
        <v>132</v>
      </c>
      <c r="C174" s="229" t="s">
        <v>286</v>
      </c>
      <c r="D174" s="316">
        <v>18301.917738912798</v>
      </c>
      <c r="E174" s="316">
        <v>18301.917738912798</v>
      </c>
      <c r="F174" s="316"/>
      <c r="G174" s="316">
        <v>18301.917738912798</v>
      </c>
      <c r="H174" s="317">
        <v>39935</v>
      </c>
      <c r="I174" s="317">
        <v>44119</v>
      </c>
      <c r="J174" s="317">
        <v>51274</v>
      </c>
      <c r="K174" s="233">
        <v>31</v>
      </c>
      <c r="L174" s="233">
        <v>0</v>
      </c>
      <c r="M174" s="35"/>
    </row>
    <row r="175" spans="1:13" ht="17.100000000000001" customHeight="1">
      <c r="A175" s="233">
        <v>189</v>
      </c>
      <c r="B175" s="233" t="s">
        <v>132</v>
      </c>
      <c r="C175" s="229" t="s">
        <v>287</v>
      </c>
      <c r="D175" s="316">
        <v>1037.9128273752001</v>
      </c>
      <c r="E175" s="316">
        <v>1037.9128273752001</v>
      </c>
      <c r="F175" s="316"/>
      <c r="G175" s="316">
        <v>1037.9128273752001</v>
      </c>
      <c r="H175" s="317">
        <v>40631</v>
      </c>
      <c r="I175" s="317">
        <v>40946</v>
      </c>
      <c r="J175" s="317">
        <v>44606</v>
      </c>
      <c r="K175" s="233">
        <v>10</v>
      </c>
      <c r="L175" s="233">
        <v>7</v>
      </c>
      <c r="M175" s="35"/>
    </row>
    <row r="176" spans="1:13" ht="17.100000000000001" customHeight="1">
      <c r="A176" s="233">
        <v>190</v>
      </c>
      <c r="B176" s="233" t="s">
        <v>132</v>
      </c>
      <c r="C176" s="229" t="s">
        <v>288</v>
      </c>
      <c r="D176" s="316">
        <v>5929.6436313018003</v>
      </c>
      <c r="E176" s="316">
        <v>5929.6436313018003</v>
      </c>
      <c r="F176" s="316"/>
      <c r="G176" s="316">
        <v>5929.6436313018003</v>
      </c>
      <c r="H176" s="317">
        <v>40541</v>
      </c>
      <c r="I176" s="317">
        <v>42737</v>
      </c>
      <c r="J176" s="317">
        <v>49947</v>
      </c>
      <c r="K176" s="233">
        <v>25</v>
      </c>
      <c r="L176" s="233">
        <v>4</v>
      </c>
      <c r="M176" s="35"/>
    </row>
    <row r="177" spans="1:13" ht="17.100000000000001" customHeight="1">
      <c r="A177" s="233">
        <v>191</v>
      </c>
      <c r="B177" s="233" t="s">
        <v>132</v>
      </c>
      <c r="C177" s="229" t="s">
        <v>289</v>
      </c>
      <c r="D177" s="316">
        <v>1191.5272930076999</v>
      </c>
      <c r="E177" s="316">
        <v>1191.5272930076999</v>
      </c>
      <c r="F177" s="316"/>
      <c r="G177" s="316">
        <v>1191.5272930076999</v>
      </c>
      <c r="H177" s="317">
        <v>40246</v>
      </c>
      <c r="I177" s="317">
        <v>40756</v>
      </c>
      <c r="J177" s="317">
        <v>45548</v>
      </c>
      <c r="K177" s="233">
        <v>14</v>
      </c>
      <c r="L177" s="233">
        <v>5</v>
      </c>
      <c r="M177" s="35"/>
    </row>
    <row r="178" spans="1:13" ht="17.100000000000001" customHeight="1">
      <c r="A178" s="233">
        <v>192</v>
      </c>
      <c r="B178" s="233" t="s">
        <v>132</v>
      </c>
      <c r="C178" s="229" t="s">
        <v>290</v>
      </c>
      <c r="D178" s="316">
        <v>9891.6180731041986</v>
      </c>
      <c r="E178" s="316">
        <v>9891.6180731041986</v>
      </c>
      <c r="F178" s="316"/>
      <c r="G178" s="316">
        <v>9891.6180731041986</v>
      </c>
      <c r="H178" s="317">
        <v>40323</v>
      </c>
      <c r="I178" s="317">
        <v>42171</v>
      </c>
      <c r="J178" s="317">
        <v>45548</v>
      </c>
      <c r="K178" s="233">
        <v>14</v>
      </c>
      <c r="L178" s="233">
        <v>3</v>
      </c>
      <c r="M178" s="35"/>
    </row>
    <row r="179" spans="1:13" ht="17.100000000000001" customHeight="1">
      <c r="A179" s="233">
        <v>193</v>
      </c>
      <c r="B179" s="233" t="s">
        <v>132</v>
      </c>
      <c r="C179" s="229" t="s">
        <v>291</v>
      </c>
      <c r="D179" s="316">
        <v>693.4839992215999</v>
      </c>
      <c r="E179" s="316">
        <v>693.4839992215999</v>
      </c>
      <c r="F179" s="316"/>
      <c r="G179" s="316">
        <v>693.4839992215999</v>
      </c>
      <c r="H179" s="317">
        <v>40423</v>
      </c>
      <c r="I179" s="317">
        <v>40423</v>
      </c>
      <c r="J179" s="317">
        <v>44022</v>
      </c>
      <c r="K179" s="233">
        <v>9</v>
      </c>
      <c r="L179" s="233">
        <v>6</v>
      </c>
      <c r="M179" s="35"/>
    </row>
    <row r="180" spans="1:13" ht="17.100000000000001" customHeight="1">
      <c r="A180" s="233">
        <v>194</v>
      </c>
      <c r="B180" s="233" t="s">
        <v>132</v>
      </c>
      <c r="C180" s="229" t="s">
        <v>292</v>
      </c>
      <c r="D180" s="316">
        <v>16496.8230933431</v>
      </c>
      <c r="E180" s="316">
        <v>16496.8230933431</v>
      </c>
      <c r="F180" s="316"/>
      <c r="G180" s="316">
        <v>16496.8230933431</v>
      </c>
      <c r="H180" s="317">
        <v>40631</v>
      </c>
      <c r="I180" s="317">
        <v>41261</v>
      </c>
      <c r="J180" s="317">
        <v>44669</v>
      </c>
      <c r="K180" s="233">
        <v>10</v>
      </c>
      <c r="L180" s="233">
        <v>9</v>
      </c>
      <c r="M180" s="35"/>
    </row>
    <row r="181" spans="1:13" ht="17.100000000000001" customHeight="1">
      <c r="A181" s="233">
        <v>195</v>
      </c>
      <c r="B181" s="233" t="s">
        <v>132</v>
      </c>
      <c r="C181" s="229" t="s">
        <v>293</v>
      </c>
      <c r="D181" s="316">
        <v>7799.0932418916</v>
      </c>
      <c r="E181" s="316">
        <v>7799.0932418916</v>
      </c>
      <c r="F181" s="316"/>
      <c r="G181" s="316">
        <v>7799.0932418916</v>
      </c>
      <c r="H181" s="317">
        <v>39958</v>
      </c>
      <c r="I181" s="317">
        <v>41242</v>
      </c>
      <c r="J181" s="317">
        <v>44669</v>
      </c>
      <c r="K181" s="233">
        <v>12</v>
      </c>
      <c r="L181" s="233">
        <v>9</v>
      </c>
      <c r="M181" s="35"/>
    </row>
    <row r="182" spans="1:13" ht="17.100000000000001" customHeight="1">
      <c r="A182" s="233">
        <v>197</v>
      </c>
      <c r="B182" s="233" t="s">
        <v>132</v>
      </c>
      <c r="C182" s="229" t="s">
        <v>294</v>
      </c>
      <c r="D182" s="316">
        <v>1040.3513963605999</v>
      </c>
      <c r="E182" s="316">
        <v>1040.3513963605999</v>
      </c>
      <c r="F182" s="316"/>
      <c r="G182" s="316">
        <v>1040.3513963605999</v>
      </c>
      <c r="H182" s="317">
        <v>40487</v>
      </c>
      <c r="I182" s="317">
        <v>40548</v>
      </c>
      <c r="J182" s="317">
        <v>44153</v>
      </c>
      <c r="K182" s="233">
        <v>9</v>
      </c>
      <c r="L182" s="233">
        <v>11</v>
      </c>
      <c r="M182" s="35"/>
    </row>
    <row r="183" spans="1:13" ht="17.100000000000001" customHeight="1">
      <c r="A183" s="233">
        <v>198</v>
      </c>
      <c r="B183" s="233" t="s">
        <v>132</v>
      </c>
      <c r="C183" s="229" t="s">
        <v>295</v>
      </c>
      <c r="D183" s="316">
        <v>8180.9871649515999</v>
      </c>
      <c r="E183" s="316">
        <v>8180.9871649515999</v>
      </c>
      <c r="F183" s="316"/>
      <c r="G183" s="316">
        <v>8180.9871649515999</v>
      </c>
      <c r="H183" s="317">
        <v>40826</v>
      </c>
      <c r="I183" s="317">
        <v>41540</v>
      </c>
      <c r="J183" s="317">
        <v>45035</v>
      </c>
      <c r="K183" s="233">
        <v>11</v>
      </c>
      <c r="L183" s="233">
        <v>3</v>
      </c>
      <c r="M183" s="35"/>
    </row>
    <row r="184" spans="1:13" ht="17.100000000000001" customHeight="1">
      <c r="A184" s="233">
        <v>199</v>
      </c>
      <c r="B184" s="233" t="s">
        <v>132</v>
      </c>
      <c r="C184" s="229" t="s">
        <v>296</v>
      </c>
      <c r="D184" s="316">
        <v>765.28918528199995</v>
      </c>
      <c r="E184" s="316">
        <v>765.28918528199995</v>
      </c>
      <c r="F184" s="316"/>
      <c r="G184" s="316">
        <v>765.28918528199995</v>
      </c>
      <c r="H184" s="317">
        <v>39757</v>
      </c>
      <c r="I184" s="317">
        <v>40364</v>
      </c>
      <c r="J184" s="317">
        <v>45548</v>
      </c>
      <c r="K184" s="233">
        <v>15</v>
      </c>
      <c r="L184" s="233">
        <v>8</v>
      </c>
      <c r="M184" s="35"/>
    </row>
    <row r="185" spans="1:13" ht="17.100000000000001" customHeight="1">
      <c r="A185" s="233">
        <v>200</v>
      </c>
      <c r="B185" s="233" t="s">
        <v>220</v>
      </c>
      <c r="C185" s="229" t="s">
        <v>297</v>
      </c>
      <c r="D185" s="316">
        <v>7648.0298758611998</v>
      </c>
      <c r="E185" s="316">
        <v>7648.0298758611998</v>
      </c>
      <c r="F185" s="316"/>
      <c r="G185" s="316">
        <v>7648.0298758611998</v>
      </c>
      <c r="H185" s="317">
        <v>40984</v>
      </c>
      <c r="I185" s="317">
        <v>41687</v>
      </c>
      <c r="J185" s="317">
        <v>45271</v>
      </c>
      <c r="K185" s="233">
        <v>11</v>
      </c>
      <c r="L185" s="233">
        <v>8</v>
      </c>
      <c r="M185" s="35"/>
    </row>
    <row r="186" spans="1:13" ht="17.100000000000001" customHeight="1">
      <c r="A186" s="233">
        <v>201</v>
      </c>
      <c r="B186" s="233" t="s">
        <v>220</v>
      </c>
      <c r="C186" s="229" t="s">
        <v>298</v>
      </c>
      <c r="D186" s="316">
        <v>16294.117570085098</v>
      </c>
      <c r="E186" s="316">
        <v>16294.117570085098</v>
      </c>
      <c r="F186" s="316"/>
      <c r="G186" s="316">
        <v>16294.117570085098</v>
      </c>
      <c r="H186" s="317">
        <v>40092</v>
      </c>
      <c r="I186" s="317">
        <v>41802</v>
      </c>
      <c r="J186" s="317">
        <v>45411</v>
      </c>
      <c r="K186" s="233">
        <v>14</v>
      </c>
      <c r="L186" s="233">
        <v>2</v>
      </c>
      <c r="M186" s="35"/>
    </row>
    <row r="187" spans="1:13" ht="17.100000000000001" customHeight="1">
      <c r="A187" s="233">
        <v>202</v>
      </c>
      <c r="B187" s="233" t="s">
        <v>220</v>
      </c>
      <c r="C187" s="229" t="s">
        <v>299</v>
      </c>
      <c r="D187" s="316">
        <v>19602.184677467299</v>
      </c>
      <c r="E187" s="316">
        <v>19602.184677467299</v>
      </c>
      <c r="F187" s="316"/>
      <c r="G187" s="316">
        <v>19602.184677467299</v>
      </c>
      <c r="H187" s="317">
        <v>41267</v>
      </c>
      <c r="I187" s="317">
        <v>42270</v>
      </c>
      <c r="J187" s="317">
        <v>45950</v>
      </c>
      <c r="K187" s="233">
        <v>12</v>
      </c>
      <c r="L187" s="233">
        <v>6</v>
      </c>
      <c r="M187" s="35"/>
    </row>
    <row r="188" spans="1:13" ht="17.100000000000001" customHeight="1">
      <c r="A188" s="233">
        <v>203</v>
      </c>
      <c r="B188" s="233" t="s">
        <v>220</v>
      </c>
      <c r="C188" s="229" t="s">
        <v>300</v>
      </c>
      <c r="D188" s="316">
        <v>1525.6406284426</v>
      </c>
      <c r="E188" s="316">
        <v>1525.6406284426</v>
      </c>
      <c r="F188" s="316"/>
      <c r="G188" s="316">
        <v>1525.6406284426</v>
      </c>
      <c r="H188" s="317">
        <v>39647</v>
      </c>
      <c r="I188" s="317">
        <v>40144</v>
      </c>
      <c r="J188" s="317">
        <v>45548</v>
      </c>
      <c r="K188" s="233">
        <v>16</v>
      </c>
      <c r="L188" s="233">
        <v>1</v>
      </c>
      <c r="M188" s="35"/>
    </row>
    <row r="189" spans="1:13" ht="17.100000000000001" customHeight="1">
      <c r="A189" s="233">
        <v>204</v>
      </c>
      <c r="B189" s="233" t="s">
        <v>220</v>
      </c>
      <c r="C189" s="229" t="s">
        <v>301</v>
      </c>
      <c r="D189" s="316">
        <v>14108.046322476199</v>
      </c>
      <c r="E189" s="316">
        <v>14108.046322476199</v>
      </c>
      <c r="F189" s="316"/>
      <c r="G189" s="316">
        <v>14108.046322476199</v>
      </c>
      <c r="H189" s="317">
        <v>40385</v>
      </c>
      <c r="I189" s="317">
        <v>40508</v>
      </c>
      <c r="J189" s="317">
        <v>44153</v>
      </c>
      <c r="K189" s="233">
        <v>9</v>
      </c>
      <c r="L189" s="233">
        <v>11</v>
      </c>
      <c r="M189" s="35"/>
    </row>
    <row r="190" spans="1:13" ht="17.100000000000001" customHeight="1">
      <c r="A190" s="233">
        <v>205</v>
      </c>
      <c r="B190" s="233" t="s">
        <v>181</v>
      </c>
      <c r="C190" s="229" t="s">
        <v>302</v>
      </c>
      <c r="D190" s="316">
        <v>3434.1851626774996</v>
      </c>
      <c r="E190" s="316">
        <v>3434.1851626774996</v>
      </c>
      <c r="F190" s="316"/>
      <c r="G190" s="316">
        <v>3434.1851626774996</v>
      </c>
      <c r="H190" s="317">
        <v>39917</v>
      </c>
      <c r="I190" s="317">
        <v>40449</v>
      </c>
      <c r="J190" s="317">
        <v>44022</v>
      </c>
      <c r="K190" s="233">
        <v>11</v>
      </c>
      <c r="L190" s="233">
        <v>0</v>
      </c>
      <c r="M190" s="35"/>
    </row>
    <row r="191" spans="1:13" ht="17.100000000000001" customHeight="1">
      <c r="A191" s="376" t="s">
        <v>824</v>
      </c>
      <c r="B191" s="376"/>
      <c r="C191" s="376"/>
      <c r="D191" s="318">
        <f>SUM(D192:D212)</f>
        <v>118829.6162969248</v>
      </c>
      <c r="E191" s="318">
        <f>SUM(E192:E212)</f>
        <v>118829.6162969248</v>
      </c>
      <c r="F191" s="318"/>
      <c r="G191" s="318">
        <f>SUM(G192:G212)</f>
        <v>118829.6162969248</v>
      </c>
      <c r="H191" s="317"/>
      <c r="I191" s="317"/>
      <c r="J191" s="317"/>
      <c r="K191" s="233"/>
      <c r="L191" s="233"/>
      <c r="M191" s="35"/>
    </row>
    <row r="192" spans="1:13" ht="17.100000000000001" customHeight="1">
      <c r="A192" s="233">
        <v>206</v>
      </c>
      <c r="B192" s="233" t="s">
        <v>132</v>
      </c>
      <c r="C192" s="229" t="s">
        <v>825</v>
      </c>
      <c r="D192" s="316">
        <v>1074.7644199617998</v>
      </c>
      <c r="E192" s="316">
        <v>1074.7644199617998</v>
      </c>
      <c r="F192" s="316"/>
      <c r="G192" s="316">
        <v>1074.7644199617998</v>
      </c>
      <c r="H192" s="317">
        <v>39936</v>
      </c>
      <c r="I192" s="317">
        <v>39936</v>
      </c>
      <c r="J192" s="317">
        <v>43572</v>
      </c>
      <c r="K192" s="233">
        <v>9</v>
      </c>
      <c r="L192" s="233">
        <v>6</v>
      </c>
      <c r="M192" s="35"/>
    </row>
    <row r="193" spans="1:16" ht="17.100000000000001" customHeight="1">
      <c r="A193" s="233">
        <v>207</v>
      </c>
      <c r="B193" s="233" t="s">
        <v>132</v>
      </c>
      <c r="C193" s="229" t="s">
        <v>826</v>
      </c>
      <c r="D193" s="316">
        <v>1826.1391077119997</v>
      </c>
      <c r="E193" s="316">
        <v>1826.1391077119997</v>
      </c>
      <c r="F193" s="316"/>
      <c r="G193" s="316">
        <v>1826.1391077119997</v>
      </c>
      <c r="H193" s="317">
        <v>40022</v>
      </c>
      <c r="I193" s="317">
        <v>40693</v>
      </c>
      <c r="J193" s="317">
        <v>45548</v>
      </c>
      <c r="K193" s="233">
        <v>14</v>
      </c>
      <c r="L193" s="233">
        <v>11</v>
      </c>
      <c r="M193" s="35"/>
    </row>
    <row r="194" spans="1:16" ht="17.100000000000001" customHeight="1">
      <c r="A194" s="233">
        <v>208</v>
      </c>
      <c r="B194" s="233" t="s">
        <v>132</v>
      </c>
      <c r="C194" s="229" t="s">
        <v>305</v>
      </c>
      <c r="D194" s="316">
        <v>761.35615943609992</v>
      </c>
      <c r="E194" s="316">
        <v>761.35615943609992</v>
      </c>
      <c r="F194" s="316"/>
      <c r="G194" s="316">
        <v>761.35615943609992</v>
      </c>
      <c r="H194" s="317">
        <v>40144</v>
      </c>
      <c r="I194" s="317">
        <v>40144</v>
      </c>
      <c r="J194" s="317">
        <v>45548</v>
      </c>
      <c r="K194" s="233">
        <v>14</v>
      </c>
      <c r="L194" s="233">
        <v>5</v>
      </c>
      <c r="M194" s="35"/>
    </row>
    <row r="195" spans="1:16" ht="17.100000000000001" customHeight="1">
      <c r="A195" s="233">
        <v>209</v>
      </c>
      <c r="B195" s="233" t="s">
        <v>132</v>
      </c>
      <c r="C195" s="229" t="s">
        <v>306</v>
      </c>
      <c r="D195" s="316">
        <v>2252.4863946728001</v>
      </c>
      <c r="E195" s="316">
        <v>2252.4863946728001</v>
      </c>
      <c r="F195" s="316"/>
      <c r="G195" s="316">
        <v>2252.4863946728001</v>
      </c>
      <c r="H195" s="317">
        <v>40532</v>
      </c>
      <c r="I195" s="317">
        <v>45275</v>
      </c>
      <c r="J195" s="317">
        <v>54423</v>
      </c>
      <c r="K195" s="233">
        <v>37</v>
      </c>
      <c r="L195" s="233">
        <v>11</v>
      </c>
      <c r="M195" s="35"/>
    </row>
    <row r="196" spans="1:16" ht="17.100000000000001" customHeight="1">
      <c r="A196" s="233">
        <v>210</v>
      </c>
      <c r="B196" s="233" t="s">
        <v>220</v>
      </c>
      <c r="C196" s="229" t="s">
        <v>307</v>
      </c>
      <c r="D196" s="316">
        <v>10084.972762929399</v>
      </c>
      <c r="E196" s="316">
        <v>10084.972762929399</v>
      </c>
      <c r="F196" s="316"/>
      <c r="G196" s="316">
        <v>10084.972762929399</v>
      </c>
      <c r="H196" s="317">
        <v>40497</v>
      </c>
      <c r="I196" s="317">
        <v>40758</v>
      </c>
      <c r="J196" s="317">
        <v>44153</v>
      </c>
      <c r="K196" s="233">
        <v>9</v>
      </c>
      <c r="L196" s="233">
        <v>11</v>
      </c>
      <c r="M196" s="35"/>
    </row>
    <row r="197" spans="1:16" ht="17.100000000000001" customHeight="1">
      <c r="A197" s="233">
        <v>211</v>
      </c>
      <c r="B197" s="233" t="s">
        <v>220</v>
      </c>
      <c r="C197" s="229" t="s">
        <v>308</v>
      </c>
      <c r="D197" s="316">
        <v>14958.150916779399</v>
      </c>
      <c r="E197" s="316">
        <v>14958.150916779399</v>
      </c>
      <c r="F197" s="316"/>
      <c r="G197" s="316">
        <v>14958.150916779399</v>
      </c>
      <c r="H197" s="317">
        <v>40343</v>
      </c>
      <c r="I197" s="317">
        <v>41921</v>
      </c>
      <c r="J197" s="317">
        <v>45504</v>
      </c>
      <c r="K197" s="233">
        <v>13</v>
      </c>
      <c r="L197" s="233">
        <v>11</v>
      </c>
      <c r="M197" s="35"/>
    </row>
    <row r="198" spans="1:16" ht="17.100000000000001" customHeight="1">
      <c r="A198" s="233">
        <v>212</v>
      </c>
      <c r="B198" s="233" t="s">
        <v>132</v>
      </c>
      <c r="C198" s="229" t="s">
        <v>309</v>
      </c>
      <c r="D198" s="316">
        <v>5101.7344992334993</v>
      </c>
      <c r="E198" s="316">
        <v>5101.7344992334993</v>
      </c>
      <c r="F198" s="316"/>
      <c r="G198" s="316">
        <v>5101.7344992334993</v>
      </c>
      <c r="H198" s="317">
        <v>40471</v>
      </c>
      <c r="I198" s="317">
        <v>42278</v>
      </c>
      <c r="J198" s="317">
        <v>51439</v>
      </c>
      <c r="K198" s="233">
        <v>30</v>
      </c>
      <c r="L198" s="233">
        <v>0</v>
      </c>
      <c r="M198" s="35"/>
    </row>
    <row r="199" spans="1:16" ht="17.100000000000001" customHeight="1">
      <c r="A199" s="233">
        <v>213</v>
      </c>
      <c r="B199" s="233" t="s">
        <v>132</v>
      </c>
      <c r="C199" s="229" t="s">
        <v>310</v>
      </c>
      <c r="D199" s="316">
        <v>15130.520451947399</v>
      </c>
      <c r="E199" s="316">
        <v>15130.520451947399</v>
      </c>
      <c r="F199" s="316"/>
      <c r="G199" s="316">
        <v>15130.520451947399</v>
      </c>
      <c r="H199" s="317">
        <v>40448</v>
      </c>
      <c r="I199" s="317">
        <v>43070</v>
      </c>
      <c r="J199" s="317">
        <v>53885</v>
      </c>
      <c r="K199" s="233">
        <v>36</v>
      </c>
      <c r="L199" s="233">
        <v>7</v>
      </c>
      <c r="M199" s="35"/>
    </row>
    <row r="200" spans="1:16" ht="17.100000000000001" customHeight="1">
      <c r="A200" s="233">
        <v>214</v>
      </c>
      <c r="B200" s="233" t="s">
        <v>132</v>
      </c>
      <c r="C200" s="229" t="s">
        <v>311</v>
      </c>
      <c r="D200" s="316">
        <v>4414.4345970118993</v>
      </c>
      <c r="E200" s="316">
        <v>4414.4345970118993</v>
      </c>
      <c r="F200" s="316"/>
      <c r="G200" s="316">
        <v>4414.4345970118993</v>
      </c>
      <c r="H200" s="317">
        <v>40548</v>
      </c>
      <c r="I200" s="317">
        <v>45153</v>
      </c>
      <c r="J200" s="317">
        <v>48441</v>
      </c>
      <c r="K200" s="233">
        <v>21</v>
      </c>
      <c r="L200" s="233">
        <v>1</v>
      </c>
      <c r="M200" s="299"/>
      <c r="N200" s="62"/>
      <c r="O200" s="66"/>
      <c r="P200" s="66"/>
    </row>
    <row r="201" spans="1:16" ht="17.100000000000001" customHeight="1">
      <c r="A201" s="233">
        <v>215</v>
      </c>
      <c r="B201" s="233" t="s">
        <v>220</v>
      </c>
      <c r="C201" s="229" t="s">
        <v>312</v>
      </c>
      <c r="D201" s="316">
        <v>2223.3752767114997</v>
      </c>
      <c r="E201" s="316">
        <v>2223.3752767114997</v>
      </c>
      <c r="F201" s="316"/>
      <c r="G201" s="316">
        <v>2223.3752767114997</v>
      </c>
      <c r="H201" s="317">
        <v>40357</v>
      </c>
      <c r="I201" s="317">
        <v>43069</v>
      </c>
      <c r="J201" s="317">
        <v>53885</v>
      </c>
      <c r="K201" s="233">
        <v>36</v>
      </c>
      <c r="L201" s="233">
        <v>11</v>
      </c>
      <c r="M201" s="299"/>
      <c r="N201" s="62"/>
      <c r="O201" s="66"/>
      <c r="P201" s="66"/>
    </row>
    <row r="202" spans="1:16" ht="17.100000000000001" customHeight="1">
      <c r="A202" s="233">
        <v>216</v>
      </c>
      <c r="B202" s="233" t="s">
        <v>197</v>
      </c>
      <c r="C202" s="229" t="s">
        <v>313</v>
      </c>
      <c r="D202" s="316">
        <v>3328.4347899282998</v>
      </c>
      <c r="E202" s="316">
        <v>3328.4347899282998</v>
      </c>
      <c r="F202" s="316"/>
      <c r="G202" s="316">
        <v>3328.4347899282998</v>
      </c>
      <c r="H202" s="317">
        <v>41264</v>
      </c>
      <c r="I202" s="317">
        <v>42612</v>
      </c>
      <c r="J202" s="317">
        <v>46139</v>
      </c>
      <c r="K202" s="233">
        <v>13</v>
      </c>
      <c r="L202" s="233">
        <v>0</v>
      </c>
      <c r="M202" s="299"/>
      <c r="N202" s="62"/>
      <c r="O202" s="66"/>
      <c r="P202" s="66"/>
    </row>
    <row r="203" spans="1:16" ht="17.100000000000001" customHeight="1">
      <c r="A203" s="233">
        <v>217</v>
      </c>
      <c r="B203" s="233" t="s">
        <v>197</v>
      </c>
      <c r="C203" s="229" t="s">
        <v>314</v>
      </c>
      <c r="D203" s="316">
        <v>5093.5162931405994</v>
      </c>
      <c r="E203" s="316">
        <v>5093.5162931405994</v>
      </c>
      <c r="F203" s="316"/>
      <c r="G203" s="316">
        <v>5093.5162931405994</v>
      </c>
      <c r="H203" s="317">
        <v>41688</v>
      </c>
      <c r="I203" s="317">
        <v>41705</v>
      </c>
      <c r="J203" s="317">
        <v>48319</v>
      </c>
      <c r="K203" s="233">
        <v>17</v>
      </c>
      <c r="L203" s="233">
        <v>10</v>
      </c>
      <c r="M203" s="299"/>
      <c r="N203" s="62"/>
      <c r="O203" s="66"/>
      <c r="P203" s="66"/>
    </row>
    <row r="204" spans="1:16" ht="17.100000000000001" customHeight="1">
      <c r="A204" s="233">
        <v>218</v>
      </c>
      <c r="B204" s="233" t="s">
        <v>128</v>
      </c>
      <c r="C204" s="229" t="s">
        <v>315</v>
      </c>
      <c r="D204" s="316">
        <v>766.51038484989988</v>
      </c>
      <c r="E204" s="316">
        <v>766.51038484989988</v>
      </c>
      <c r="F204" s="316"/>
      <c r="G204" s="316">
        <v>766.51038484989988</v>
      </c>
      <c r="H204" s="317">
        <v>40448</v>
      </c>
      <c r="I204" s="317">
        <v>40505</v>
      </c>
      <c r="J204" s="317">
        <v>44022</v>
      </c>
      <c r="K204" s="233">
        <v>9</v>
      </c>
      <c r="L204" s="233">
        <v>7</v>
      </c>
      <c r="M204" s="299"/>
      <c r="N204" s="62"/>
      <c r="O204" s="66"/>
      <c r="P204" s="66"/>
    </row>
    <row r="205" spans="1:16" ht="17.100000000000001" customHeight="1">
      <c r="A205" s="233">
        <v>219</v>
      </c>
      <c r="B205" s="233" t="s">
        <v>220</v>
      </c>
      <c r="C205" s="229" t="s">
        <v>316</v>
      </c>
      <c r="D205" s="316">
        <v>6308.6867255421994</v>
      </c>
      <c r="E205" s="316">
        <v>6308.6867255421994</v>
      </c>
      <c r="F205" s="316"/>
      <c r="G205" s="316">
        <v>6308.6867255421994</v>
      </c>
      <c r="H205" s="317">
        <v>40973</v>
      </c>
      <c r="I205" s="317">
        <v>40973</v>
      </c>
      <c r="J205" s="317">
        <v>44481</v>
      </c>
      <c r="K205" s="233">
        <v>9</v>
      </c>
      <c r="L205" s="233">
        <v>6</v>
      </c>
      <c r="M205" s="299"/>
      <c r="N205" s="62"/>
      <c r="O205" s="66"/>
      <c r="P205" s="66"/>
    </row>
    <row r="206" spans="1:16" ht="17.100000000000001" customHeight="1">
      <c r="A206" s="233">
        <v>222</v>
      </c>
      <c r="B206" s="233" t="s">
        <v>118</v>
      </c>
      <c r="C206" s="229" t="s">
        <v>317</v>
      </c>
      <c r="D206" s="316">
        <v>36828.986639965195</v>
      </c>
      <c r="E206" s="316">
        <v>36828.986639965195</v>
      </c>
      <c r="F206" s="316"/>
      <c r="G206" s="316">
        <v>36828.986639965195</v>
      </c>
      <c r="H206" s="317">
        <v>40826</v>
      </c>
      <c r="I206" s="317">
        <v>42705</v>
      </c>
      <c r="J206" s="317">
        <v>48319</v>
      </c>
      <c r="K206" s="233">
        <v>20</v>
      </c>
      <c r="L206" s="233">
        <v>0</v>
      </c>
      <c r="M206" s="299"/>
      <c r="N206" s="62"/>
      <c r="O206" s="66"/>
      <c r="P206" s="66"/>
    </row>
    <row r="207" spans="1:16" ht="17.100000000000001" customHeight="1">
      <c r="A207" s="233">
        <v>223</v>
      </c>
      <c r="B207" s="233" t="s">
        <v>128</v>
      </c>
      <c r="C207" s="229" t="s">
        <v>318</v>
      </c>
      <c r="D207" s="316">
        <v>119.9920090123</v>
      </c>
      <c r="E207" s="316">
        <v>119.9920090123</v>
      </c>
      <c r="F207" s="316"/>
      <c r="G207" s="316">
        <v>119.9920090123</v>
      </c>
      <c r="H207" s="317">
        <v>40850</v>
      </c>
      <c r="I207" s="317">
        <v>40913</v>
      </c>
      <c r="J207" s="317">
        <v>44022</v>
      </c>
      <c r="K207" s="233">
        <v>8</v>
      </c>
      <c r="L207" s="233">
        <v>6</v>
      </c>
      <c r="M207" s="299"/>
      <c r="N207" s="62"/>
      <c r="O207" s="66"/>
      <c r="P207" s="66"/>
    </row>
    <row r="208" spans="1:16" ht="17.100000000000001" customHeight="1">
      <c r="A208" s="233">
        <v>225</v>
      </c>
      <c r="B208" s="233" t="s">
        <v>128</v>
      </c>
      <c r="C208" s="229" t="s">
        <v>756</v>
      </c>
      <c r="D208" s="316">
        <v>17.187560535599999</v>
      </c>
      <c r="E208" s="316">
        <v>17.187560535599999</v>
      </c>
      <c r="F208" s="316"/>
      <c r="G208" s="316">
        <v>17.187560535599999</v>
      </c>
      <c r="H208" s="317">
        <v>40571</v>
      </c>
      <c r="I208" s="317">
        <v>40571</v>
      </c>
      <c r="J208" s="317">
        <v>44224</v>
      </c>
      <c r="K208" s="233">
        <v>9</v>
      </c>
      <c r="L208" s="233">
        <v>5</v>
      </c>
      <c r="M208" s="299"/>
      <c r="N208" s="62"/>
      <c r="O208" s="66"/>
      <c r="P208" s="66"/>
    </row>
    <row r="209" spans="1:16" ht="17.100000000000001" customHeight="1">
      <c r="A209" s="233">
        <v>226</v>
      </c>
      <c r="B209" s="233" t="s">
        <v>120</v>
      </c>
      <c r="C209" s="229" t="s">
        <v>320</v>
      </c>
      <c r="D209" s="316">
        <v>499.07364414109992</v>
      </c>
      <c r="E209" s="316">
        <v>499.07364414109992</v>
      </c>
      <c r="F209" s="316"/>
      <c r="G209" s="316">
        <v>499.07364414109992</v>
      </c>
      <c r="H209" s="317">
        <v>42612</v>
      </c>
      <c r="I209" s="317">
        <v>42612</v>
      </c>
      <c r="J209" s="317">
        <v>46139</v>
      </c>
      <c r="K209" s="233">
        <v>9</v>
      </c>
      <c r="L209" s="233">
        <v>6</v>
      </c>
      <c r="M209" s="299"/>
      <c r="N209" s="62"/>
      <c r="O209" s="66"/>
      <c r="P209" s="66"/>
    </row>
    <row r="210" spans="1:16" ht="17.100000000000001" customHeight="1">
      <c r="A210" s="233">
        <v>227</v>
      </c>
      <c r="B210" s="233" t="s">
        <v>115</v>
      </c>
      <c r="C210" s="229" t="s">
        <v>321</v>
      </c>
      <c r="D210" s="316">
        <v>2967.0259275652002</v>
      </c>
      <c r="E210" s="316">
        <v>2967.0259275652002</v>
      </c>
      <c r="F210" s="316"/>
      <c r="G210" s="316">
        <v>2967.0259275652002</v>
      </c>
      <c r="H210" s="317">
        <v>41254</v>
      </c>
      <c r="I210" s="317">
        <v>41360</v>
      </c>
      <c r="J210" s="317">
        <v>44669</v>
      </c>
      <c r="K210" s="233">
        <v>9</v>
      </c>
      <c r="L210" s="233">
        <v>0</v>
      </c>
      <c r="M210" s="299"/>
      <c r="N210" s="62"/>
      <c r="O210" s="66"/>
      <c r="P210" s="66"/>
    </row>
    <row r="211" spans="1:16" ht="17.100000000000001" customHeight="1">
      <c r="A211" s="233">
        <v>228</v>
      </c>
      <c r="B211" s="233" t="s">
        <v>128</v>
      </c>
      <c r="C211" s="229" t="s">
        <v>322</v>
      </c>
      <c r="D211" s="316">
        <v>1640.1520513090998</v>
      </c>
      <c r="E211" s="316">
        <v>1640.1520513090998</v>
      </c>
      <c r="F211" s="316"/>
      <c r="G211" s="316">
        <v>1640.1520513090998</v>
      </c>
      <c r="H211" s="317">
        <v>41227</v>
      </c>
      <c r="I211" s="317">
        <v>41243</v>
      </c>
      <c r="J211" s="317">
        <v>45035</v>
      </c>
      <c r="K211" s="233">
        <v>10</v>
      </c>
      <c r="L211" s="233">
        <v>0</v>
      </c>
      <c r="M211" s="299"/>
      <c r="N211" s="62"/>
      <c r="O211" s="66"/>
      <c r="P211" s="66"/>
    </row>
    <row r="212" spans="1:16" ht="17.100000000000001" customHeight="1">
      <c r="A212" s="233">
        <v>229</v>
      </c>
      <c r="B212" s="233" t="s">
        <v>126</v>
      </c>
      <c r="C212" s="229" t="s">
        <v>323</v>
      </c>
      <c r="D212" s="316">
        <v>3432.1156845394999</v>
      </c>
      <c r="E212" s="316">
        <v>3432.1156845394999</v>
      </c>
      <c r="F212" s="316"/>
      <c r="G212" s="316">
        <v>3432.1156845394999</v>
      </c>
      <c r="H212" s="317">
        <v>41662</v>
      </c>
      <c r="I212" s="317">
        <v>41662</v>
      </c>
      <c r="J212" s="317">
        <v>45271</v>
      </c>
      <c r="K212" s="233">
        <v>9</v>
      </c>
      <c r="L212" s="233">
        <v>8</v>
      </c>
      <c r="M212" s="299"/>
      <c r="N212" s="62"/>
      <c r="O212" s="66"/>
      <c r="P212" s="66"/>
    </row>
    <row r="213" spans="1:16" ht="17.100000000000001" customHeight="1">
      <c r="A213" s="376" t="s">
        <v>827</v>
      </c>
      <c r="B213" s="376"/>
      <c r="C213" s="376"/>
      <c r="D213" s="318">
        <f>SUM(D214:D223)</f>
        <v>51337.032584954497</v>
      </c>
      <c r="E213" s="318">
        <f>SUM(E214:E223)</f>
        <v>51337.032584954497</v>
      </c>
      <c r="F213" s="318"/>
      <c r="G213" s="318">
        <f>SUM(G214:G223)</f>
        <v>51337.032584954497</v>
      </c>
      <c r="H213" s="317"/>
      <c r="I213" s="317"/>
      <c r="J213" s="317"/>
      <c r="K213" s="233"/>
      <c r="L213" s="233"/>
      <c r="M213" s="299"/>
      <c r="N213" s="62"/>
      <c r="O213" s="66"/>
      <c r="P213" s="66"/>
    </row>
    <row r="214" spans="1:16" ht="17.100000000000001" customHeight="1">
      <c r="A214" s="233">
        <v>231</v>
      </c>
      <c r="B214" s="233" t="s">
        <v>220</v>
      </c>
      <c r="C214" s="229" t="s">
        <v>324</v>
      </c>
      <c r="D214" s="316">
        <v>2752.3296796086001</v>
      </c>
      <c r="E214" s="316">
        <v>2752.3296796086001</v>
      </c>
      <c r="F214" s="316"/>
      <c r="G214" s="316">
        <v>2752.3296796086001</v>
      </c>
      <c r="H214" s="317">
        <v>40403</v>
      </c>
      <c r="I214" s="317">
        <v>40403</v>
      </c>
      <c r="J214" s="317">
        <v>44010</v>
      </c>
      <c r="K214" s="233">
        <v>9</v>
      </c>
      <c r="L214" s="233">
        <v>6</v>
      </c>
      <c r="M214" s="299"/>
      <c r="N214" s="62"/>
      <c r="O214" s="66"/>
      <c r="P214" s="66"/>
    </row>
    <row r="215" spans="1:16" ht="17.100000000000001" customHeight="1">
      <c r="A215" s="233">
        <v>233</v>
      </c>
      <c r="B215" s="233" t="s">
        <v>220</v>
      </c>
      <c r="C215" s="229" t="s">
        <v>325</v>
      </c>
      <c r="D215" s="316">
        <v>605.45417637459991</v>
      </c>
      <c r="E215" s="316">
        <v>605.45417637459991</v>
      </c>
      <c r="F215" s="316"/>
      <c r="G215" s="316">
        <v>605.45417637459991</v>
      </c>
      <c r="H215" s="317">
        <v>40371</v>
      </c>
      <c r="I215" s="317">
        <v>40371</v>
      </c>
      <c r="J215" s="317">
        <v>44010</v>
      </c>
      <c r="K215" s="233">
        <v>9</v>
      </c>
      <c r="L215" s="233">
        <v>6</v>
      </c>
      <c r="M215" s="299"/>
      <c r="N215" s="62"/>
      <c r="O215" s="66"/>
      <c r="P215" s="66"/>
    </row>
    <row r="216" spans="1:16" ht="17.100000000000001" customHeight="1">
      <c r="A216" s="233">
        <v>234</v>
      </c>
      <c r="B216" s="233" t="s">
        <v>220</v>
      </c>
      <c r="C216" s="229" t="s">
        <v>828</v>
      </c>
      <c r="D216" s="316">
        <v>3817.556187229</v>
      </c>
      <c r="E216" s="316">
        <v>3817.556187229</v>
      </c>
      <c r="F216" s="316"/>
      <c r="G216" s="316">
        <v>3817.556187229</v>
      </c>
      <c r="H216" s="317">
        <v>42936</v>
      </c>
      <c r="I216" s="317">
        <v>42977</v>
      </c>
      <c r="J216" s="317">
        <v>53885</v>
      </c>
      <c r="K216" s="233">
        <v>29</v>
      </c>
      <c r="L216" s="233">
        <v>6</v>
      </c>
      <c r="M216" s="299"/>
      <c r="N216" s="62"/>
      <c r="O216" s="66"/>
      <c r="P216" s="66"/>
    </row>
    <row r="217" spans="1:16" ht="17.100000000000001" customHeight="1">
      <c r="A217" s="233">
        <v>235</v>
      </c>
      <c r="B217" s="233" t="s">
        <v>120</v>
      </c>
      <c r="C217" s="229" t="s">
        <v>327</v>
      </c>
      <c r="D217" s="316">
        <v>1993.7629867909</v>
      </c>
      <c r="E217" s="316">
        <v>1993.7629867909</v>
      </c>
      <c r="F217" s="316"/>
      <c r="G217" s="316">
        <v>1993.7629867909</v>
      </c>
      <c r="H217" s="317">
        <v>41831</v>
      </c>
      <c r="I217" s="317">
        <v>41901</v>
      </c>
      <c r="J217" s="317">
        <v>45411</v>
      </c>
      <c r="K217" s="233">
        <v>9</v>
      </c>
      <c r="L217" s="233">
        <v>6</v>
      </c>
      <c r="M217" s="299"/>
      <c r="N217" s="62"/>
      <c r="O217" s="66"/>
      <c r="P217" s="66"/>
    </row>
    <row r="218" spans="1:16" ht="17.100000000000001" customHeight="1">
      <c r="A218" s="233">
        <v>236</v>
      </c>
      <c r="B218" s="233" t="s">
        <v>120</v>
      </c>
      <c r="C218" s="229" t="s">
        <v>328</v>
      </c>
      <c r="D218" s="316">
        <v>1543.5637972906998</v>
      </c>
      <c r="E218" s="316">
        <v>1543.5637972906998</v>
      </c>
      <c r="F218" s="316"/>
      <c r="G218" s="316">
        <v>1543.5637972906998</v>
      </c>
      <c r="H218" s="317">
        <v>41217</v>
      </c>
      <c r="I218" s="317">
        <v>41217</v>
      </c>
      <c r="J218" s="317">
        <v>44727</v>
      </c>
      <c r="K218" s="233">
        <v>9</v>
      </c>
      <c r="L218" s="233">
        <v>6</v>
      </c>
      <c r="M218" s="299"/>
      <c r="N218" s="62"/>
      <c r="O218" s="66"/>
      <c r="P218" s="66"/>
    </row>
    <row r="219" spans="1:16" ht="17.100000000000001" customHeight="1">
      <c r="A219" s="233">
        <v>237</v>
      </c>
      <c r="B219" s="233" t="s">
        <v>128</v>
      </c>
      <c r="C219" s="229" t="s">
        <v>329</v>
      </c>
      <c r="D219" s="316">
        <v>1211.8505298501998</v>
      </c>
      <c r="E219" s="316">
        <v>1211.8505298501998</v>
      </c>
      <c r="F219" s="316"/>
      <c r="G219" s="316">
        <v>1211.8505298501998</v>
      </c>
      <c r="H219" s="317">
        <v>42429</v>
      </c>
      <c r="I219" s="317">
        <v>42755</v>
      </c>
      <c r="J219" s="317">
        <v>46365</v>
      </c>
      <c r="K219" s="233">
        <v>10</v>
      </c>
      <c r="L219" s="233">
        <v>8</v>
      </c>
      <c r="M219" s="35"/>
    </row>
    <row r="220" spans="1:16" ht="17.100000000000001" customHeight="1">
      <c r="A220" s="233">
        <v>242</v>
      </c>
      <c r="B220" s="233" t="s">
        <v>132</v>
      </c>
      <c r="C220" s="229" t="s">
        <v>829</v>
      </c>
      <c r="D220" s="316">
        <v>13448.150906982199</v>
      </c>
      <c r="E220" s="316">
        <v>13448.150906982199</v>
      </c>
      <c r="F220" s="316"/>
      <c r="G220" s="316">
        <v>13448.150906982199</v>
      </c>
      <c r="H220" s="317">
        <v>40716</v>
      </c>
      <c r="I220" s="317">
        <v>43277</v>
      </c>
      <c r="J220" s="317">
        <v>54128</v>
      </c>
      <c r="K220" s="233">
        <v>36</v>
      </c>
      <c r="L220" s="233">
        <v>2</v>
      </c>
      <c r="M220" s="35"/>
    </row>
    <row r="221" spans="1:16" ht="17.100000000000001" customHeight="1">
      <c r="A221" s="233">
        <v>243</v>
      </c>
      <c r="B221" s="233" t="s">
        <v>132</v>
      </c>
      <c r="C221" s="229" t="s">
        <v>830</v>
      </c>
      <c r="D221" s="316">
        <v>10878.386363573298</v>
      </c>
      <c r="E221" s="316">
        <v>10878.386363573298</v>
      </c>
      <c r="F221" s="316"/>
      <c r="G221" s="316">
        <v>10878.386363573298</v>
      </c>
      <c r="H221" s="317">
        <v>40737</v>
      </c>
      <c r="I221" s="317">
        <v>42577</v>
      </c>
      <c r="J221" s="317">
        <v>46139</v>
      </c>
      <c r="K221" s="233">
        <v>14</v>
      </c>
      <c r="L221" s="233">
        <v>3</v>
      </c>
      <c r="M221" s="35"/>
    </row>
    <row r="222" spans="1:16" ht="17.100000000000001" customHeight="1">
      <c r="A222" s="233">
        <v>244</v>
      </c>
      <c r="B222" s="233" t="s">
        <v>132</v>
      </c>
      <c r="C222" s="229" t="s">
        <v>831</v>
      </c>
      <c r="D222" s="316">
        <v>13484.863676565499</v>
      </c>
      <c r="E222" s="316">
        <v>13484.863676565499</v>
      </c>
      <c r="F222" s="316"/>
      <c r="G222" s="316">
        <v>13484.863676565499</v>
      </c>
      <c r="H222" s="317">
        <v>40420</v>
      </c>
      <c r="I222" s="317">
        <v>42516</v>
      </c>
      <c r="J222" s="317">
        <v>45950</v>
      </c>
      <c r="K222" s="233">
        <v>14</v>
      </c>
      <c r="L222" s="233">
        <v>9</v>
      </c>
      <c r="M222" s="35"/>
    </row>
    <row r="223" spans="1:16" ht="17.100000000000001" customHeight="1">
      <c r="A223" s="233">
        <v>245</v>
      </c>
      <c r="B223" s="233" t="s">
        <v>132</v>
      </c>
      <c r="C223" s="229" t="s">
        <v>832</v>
      </c>
      <c r="D223" s="316">
        <v>1601.1142806894998</v>
      </c>
      <c r="E223" s="316">
        <v>1601.1142806894998</v>
      </c>
      <c r="F223" s="316"/>
      <c r="G223" s="316">
        <v>1601.1142806894998</v>
      </c>
      <c r="H223" s="317">
        <v>40805</v>
      </c>
      <c r="I223" s="317">
        <v>45153</v>
      </c>
      <c r="J223" s="317">
        <v>48175</v>
      </c>
      <c r="K223" s="233">
        <v>20</v>
      </c>
      <c r="L223" s="233">
        <v>1</v>
      </c>
      <c r="M223" s="35"/>
    </row>
    <row r="224" spans="1:16" ht="17.100000000000001" customHeight="1">
      <c r="A224" s="376" t="s">
        <v>833</v>
      </c>
      <c r="B224" s="376"/>
      <c r="C224" s="376"/>
      <c r="D224" s="318">
        <f>SUM(D225:D233)</f>
        <v>38987.244372701702</v>
      </c>
      <c r="E224" s="318">
        <f>SUM(E225:E233)</f>
        <v>38987.244372701702</v>
      </c>
      <c r="F224" s="318"/>
      <c r="G224" s="318">
        <f>SUM(G225:G233)</f>
        <v>38987.244372701702</v>
      </c>
      <c r="H224" s="317"/>
      <c r="I224" s="317"/>
      <c r="J224" s="317"/>
      <c r="K224" s="233"/>
      <c r="L224" s="233"/>
      <c r="M224" s="35"/>
    </row>
    <row r="225" spans="1:13" ht="17.100000000000001" customHeight="1">
      <c r="A225" s="233">
        <v>247</v>
      </c>
      <c r="B225" s="233" t="s">
        <v>220</v>
      </c>
      <c r="C225" s="229" t="s">
        <v>834</v>
      </c>
      <c r="D225" s="316">
        <v>4056.6604077374996</v>
      </c>
      <c r="E225" s="316">
        <v>4056.6604077374996</v>
      </c>
      <c r="F225" s="316"/>
      <c r="G225" s="316">
        <v>4056.6604077374996</v>
      </c>
      <c r="H225" s="317">
        <v>41401</v>
      </c>
      <c r="I225" s="317">
        <v>41796</v>
      </c>
      <c r="J225" s="317">
        <v>45411</v>
      </c>
      <c r="K225" s="233">
        <v>10</v>
      </c>
      <c r="L225" s="233">
        <v>9</v>
      </c>
      <c r="M225" s="35"/>
    </row>
    <row r="226" spans="1:13" ht="17.100000000000001" customHeight="1">
      <c r="A226" s="233">
        <v>248</v>
      </c>
      <c r="B226" s="233" t="s">
        <v>220</v>
      </c>
      <c r="C226" s="229" t="s">
        <v>335</v>
      </c>
      <c r="D226" s="316">
        <v>4251.0101786160994</v>
      </c>
      <c r="E226" s="316">
        <v>4251.0101786160994</v>
      </c>
      <c r="F226" s="316"/>
      <c r="G226" s="316">
        <v>4251.0101786160994</v>
      </c>
      <c r="H226" s="317">
        <v>40876</v>
      </c>
      <c r="I226" s="317">
        <v>41197</v>
      </c>
      <c r="J226" s="317">
        <v>44727</v>
      </c>
      <c r="K226" s="233">
        <v>10</v>
      </c>
      <c r="L226" s="233">
        <v>1</v>
      </c>
      <c r="M226" s="35"/>
    </row>
    <row r="227" spans="1:13" ht="17.100000000000001" customHeight="1">
      <c r="A227" s="233">
        <v>249</v>
      </c>
      <c r="B227" s="233" t="s">
        <v>220</v>
      </c>
      <c r="C227" s="229" t="s">
        <v>336</v>
      </c>
      <c r="D227" s="316">
        <v>4464.7572275292996</v>
      </c>
      <c r="E227" s="316">
        <v>4464.7572275292996</v>
      </c>
      <c r="F227" s="316"/>
      <c r="G227" s="316">
        <v>4464.7572275292996</v>
      </c>
      <c r="H227" s="317">
        <v>41700</v>
      </c>
      <c r="I227" s="317">
        <v>44180</v>
      </c>
      <c r="J227" s="317">
        <v>53051</v>
      </c>
      <c r="K227" s="233">
        <v>31</v>
      </c>
      <c r="L227" s="233">
        <v>0</v>
      </c>
      <c r="M227" s="35"/>
    </row>
    <row r="228" spans="1:13" ht="17.100000000000001" customHeight="1">
      <c r="A228" s="233">
        <v>250</v>
      </c>
      <c r="B228" s="233" t="s">
        <v>220</v>
      </c>
      <c r="C228" s="229" t="s">
        <v>337</v>
      </c>
      <c r="D228" s="316">
        <v>2006.7517449504999</v>
      </c>
      <c r="E228" s="316">
        <v>2006.7517449504999</v>
      </c>
      <c r="F228" s="316"/>
      <c r="G228" s="316">
        <v>2006.7517449504999</v>
      </c>
      <c r="H228" s="317">
        <v>40822</v>
      </c>
      <c r="I228" s="317">
        <v>40928</v>
      </c>
      <c r="J228" s="317">
        <v>44481</v>
      </c>
      <c r="K228" s="233">
        <v>9</v>
      </c>
      <c r="L228" s="233">
        <v>6</v>
      </c>
      <c r="M228" s="35"/>
    </row>
    <row r="229" spans="1:13" ht="17.100000000000001" customHeight="1">
      <c r="A229" s="233">
        <v>251</v>
      </c>
      <c r="B229" s="233" t="s">
        <v>132</v>
      </c>
      <c r="C229" s="229" t="s">
        <v>338</v>
      </c>
      <c r="D229" s="316">
        <v>7232.6732054731992</v>
      </c>
      <c r="E229" s="316">
        <v>7232.6732054731992</v>
      </c>
      <c r="F229" s="316"/>
      <c r="G229" s="316">
        <v>7232.6732054731992</v>
      </c>
      <c r="H229" s="317">
        <v>41472</v>
      </c>
      <c r="I229" s="317">
        <v>42689</v>
      </c>
      <c r="J229" s="317">
        <v>49947</v>
      </c>
      <c r="K229" s="233">
        <v>22</v>
      </c>
      <c r="L229" s="233">
        <v>11</v>
      </c>
      <c r="M229" s="35"/>
    </row>
    <row r="230" spans="1:13" ht="17.100000000000001" customHeight="1">
      <c r="A230" s="233">
        <v>252</v>
      </c>
      <c r="B230" s="233" t="s">
        <v>132</v>
      </c>
      <c r="C230" s="229" t="s">
        <v>339</v>
      </c>
      <c r="D230" s="316">
        <v>103.28443414739999</v>
      </c>
      <c r="E230" s="316">
        <v>103.28443414739999</v>
      </c>
      <c r="F230" s="316"/>
      <c r="G230" s="316">
        <v>103.28443414739999</v>
      </c>
      <c r="H230" s="317">
        <v>40689</v>
      </c>
      <c r="I230" s="317">
        <v>40689</v>
      </c>
      <c r="J230" s="317">
        <v>44022</v>
      </c>
      <c r="K230" s="233">
        <v>9</v>
      </c>
      <c r="L230" s="233">
        <v>0</v>
      </c>
      <c r="M230" s="35"/>
    </row>
    <row r="231" spans="1:13" ht="17.100000000000001" customHeight="1">
      <c r="A231" s="233">
        <v>253</v>
      </c>
      <c r="B231" s="233" t="s">
        <v>132</v>
      </c>
      <c r="C231" s="229" t="s">
        <v>340</v>
      </c>
      <c r="D231" s="316">
        <v>13908.182311994899</v>
      </c>
      <c r="E231" s="316">
        <v>13908.182311994899</v>
      </c>
      <c r="F231" s="316"/>
      <c r="G231" s="316">
        <v>13908.182311994899</v>
      </c>
      <c r="H231" s="317">
        <v>41320</v>
      </c>
      <c r="I231" s="317">
        <v>43234</v>
      </c>
      <c r="J231" s="317">
        <v>54128</v>
      </c>
      <c r="K231" s="233">
        <v>34</v>
      </c>
      <c r="L231" s="233">
        <v>8</v>
      </c>
      <c r="M231" s="35"/>
    </row>
    <row r="232" spans="1:13" ht="17.100000000000001" customHeight="1">
      <c r="A232" s="233">
        <v>257</v>
      </c>
      <c r="B232" s="233" t="s">
        <v>120</v>
      </c>
      <c r="C232" s="229" t="s">
        <v>835</v>
      </c>
      <c r="D232" s="316">
        <v>910.11293708029996</v>
      </c>
      <c r="E232" s="316">
        <v>910.11293708029996</v>
      </c>
      <c r="F232" s="316"/>
      <c r="G232" s="316">
        <v>910.11293708029996</v>
      </c>
      <c r="H232" s="317">
        <v>44409</v>
      </c>
      <c r="I232" s="317">
        <v>44951</v>
      </c>
      <c r="J232" s="317">
        <v>48271</v>
      </c>
      <c r="K232" s="233">
        <v>9</v>
      </c>
      <c r="L232" s="233">
        <v>0</v>
      </c>
      <c r="M232" s="35"/>
    </row>
    <row r="233" spans="1:13" ht="17.100000000000001" customHeight="1">
      <c r="A233" s="233">
        <v>258</v>
      </c>
      <c r="B233" s="233" t="s">
        <v>197</v>
      </c>
      <c r="C233" s="229" t="s">
        <v>341</v>
      </c>
      <c r="D233" s="316">
        <v>2053.8119251724997</v>
      </c>
      <c r="E233" s="316">
        <v>2053.8119251724997</v>
      </c>
      <c r="F233" s="316"/>
      <c r="G233" s="316">
        <v>2053.8119251724997</v>
      </c>
      <c r="H233" s="317">
        <v>43891</v>
      </c>
      <c r="I233" s="317">
        <v>44196</v>
      </c>
      <c r="J233" s="317">
        <v>47879</v>
      </c>
      <c r="K233" s="233">
        <v>10</v>
      </c>
      <c r="L233" s="233">
        <v>0</v>
      </c>
      <c r="M233" s="35"/>
    </row>
    <row r="234" spans="1:13" ht="17.100000000000001" customHeight="1">
      <c r="A234" s="376" t="s">
        <v>836</v>
      </c>
      <c r="B234" s="376"/>
      <c r="C234" s="376"/>
      <c r="D234" s="318">
        <f>SUM(D235:D237)</f>
        <v>49375.586013394801</v>
      </c>
      <c r="E234" s="318">
        <f>SUM(E235:E237)</f>
        <v>49375.586013394801</v>
      </c>
      <c r="F234" s="318"/>
      <c r="G234" s="318">
        <f>SUM(G235:G237)</f>
        <v>49375.586013394801</v>
      </c>
      <c r="H234" s="317"/>
      <c r="I234" s="317"/>
      <c r="J234" s="317"/>
      <c r="K234" s="233"/>
      <c r="L234" s="233"/>
      <c r="M234" s="35"/>
    </row>
    <row r="235" spans="1:13" ht="17.100000000000001" customHeight="1">
      <c r="A235" s="233">
        <v>259</v>
      </c>
      <c r="B235" s="233" t="s">
        <v>132</v>
      </c>
      <c r="C235" s="229" t="s">
        <v>837</v>
      </c>
      <c r="D235" s="316">
        <v>28973.6411760708</v>
      </c>
      <c r="E235" s="316">
        <v>28973.6411760708</v>
      </c>
      <c r="F235" s="316"/>
      <c r="G235" s="316">
        <v>28973.6411760708</v>
      </c>
      <c r="H235" s="317">
        <v>41674</v>
      </c>
      <c r="I235" s="317">
        <v>43291</v>
      </c>
      <c r="J235" s="317">
        <v>54128</v>
      </c>
      <c r="K235" s="233">
        <v>33</v>
      </c>
      <c r="L235" s="233">
        <v>11</v>
      </c>
      <c r="M235" s="35"/>
    </row>
    <row r="236" spans="1:13" ht="17.100000000000001" customHeight="1">
      <c r="A236" s="233">
        <v>260</v>
      </c>
      <c r="B236" s="233" t="s">
        <v>132</v>
      </c>
      <c r="C236" s="229" t="s">
        <v>838</v>
      </c>
      <c r="D236" s="316">
        <v>7836.0323893224995</v>
      </c>
      <c r="E236" s="316">
        <v>7836.0323893224995</v>
      </c>
      <c r="F236" s="316"/>
      <c r="G236" s="316">
        <v>7836.0323893224995</v>
      </c>
      <c r="H236" s="317">
        <v>41506</v>
      </c>
      <c r="I236" s="317">
        <v>43067</v>
      </c>
      <c r="J236" s="317">
        <v>53885</v>
      </c>
      <c r="K236" s="233">
        <v>33</v>
      </c>
      <c r="L236" s="233">
        <v>9</v>
      </c>
      <c r="M236" s="35"/>
    </row>
    <row r="237" spans="1:13" ht="17.100000000000001" customHeight="1">
      <c r="A237" s="233">
        <v>261</v>
      </c>
      <c r="B237" s="233" t="s">
        <v>184</v>
      </c>
      <c r="C237" s="229" t="s">
        <v>344</v>
      </c>
      <c r="D237" s="316">
        <v>12565.912448001498</v>
      </c>
      <c r="E237" s="316">
        <v>12565.912448001498</v>
      </c>
      <c r="F237" s="316"/>
      <c r="G237" s="316">
        <v>12565.912448001498</v>
      </c>
      <c r="H237" s="317">
        <v>42031</v>
      </c>
      <c r="I237" s="317">
        <v>44180</v>
      </c>
      <c r="J237" s="317">
        <v>53904</v>
      </c>
      <c r="K237" s="233">
        <v>32</v>
      </c>
      <c r="L237" s="233">
        <v>5</v>
      </c>
      <c r="M237" s="35"/>
    </row>
    <row r="238" spans="1:13" ht="17.100000000000001" customHeight="1">
      <c r="A238" s="376" t="s">
        <v>839</v>
      </c>
      <c r="B238" s="376"/>
      <c r="C238" s="376"/>
      <c r="D238" s="318">
        <f>SUM(D239:D247)</f>
        <v>34782.637922436697</v>
      </c>
      <c r="E238" s="318">
        <f>SUM(E239:E247)</f>
        <v>34782.637922436697</v>
      </c>
      <c r="F238" s="318"/>
      <c r="G238" s="318">
        <f>SUM(G239:G247)</f>
        <v>34782.637922436697</v>
      </c>
      <c r="H238" s="317"/>
      <c r="I238" s="317"/>
      <c r="J238" s="317"/>
      <c r="K238" s="233"/>
      <c r="L238" s="233"/>
      <c r="M238" s="35"/>
    </row>
    <row r="239" spans="1:13" ht="17.100000000000001" customHeight="1">
      <c r="A239" s="233">
        <v>262</v>
      </c>
      <c r="B239" s="233" t="s">
        <v>220</v>
      </c>
      <c r="C239" s="229" t="s">
        <v>345</v>
      </c>
      <c r="D239" s="316">
        <v>2086.3231993053</v>
      </c>
      <c r="E239" s="316">
        <v>2086.3231993053</v>
      </c>
      <c r="F239" s="316"/>
      <c r="G239" s="316">
        <v>2086.3231993053</v>
      </c>
      <c r="H239" s="317">
        <v>41290</v>
      </c>
      <c r="I239" s="317">
        <v>41761</v>
      </c>
      <c r="J239" s="317">
        <v>45271</v>
      </c>
      <c r="K239" s="233">
        <v>10</v>
      </c>
      <c r="L239" s="233">
        <v>8</v>
      </c>
      <c r="M239" s="35"/>
    </row>
    <row r="240" spans="1:13" ht="17.100000000000001" customHeight="1">
      <c r="A240" s="233">
        <v>264</v>
      </c>
      <c r="B240" s="233" t="s">
        <v>118</v>
      </c>
      <c r="C240" s="229" t="s">
        <v>346</v>
      </c>
      <c r="D240" s="316">
        <v>11502.649151794198</v>
      </c>
      <c r="E240" s="316">
        <v>11502.649151794198</v>
      </c>
      <c r="F240" s="316"/>
      <c r="G240" s="316">
        <v>11502.649151794198</v>
      </c>
      <c r="H240" s="317">
        <v>42979</v>
      </c>
      <c r="I240" s="317">
        <v>44180</v>
      </c>
      <c r="J240" s="317">
        <v>53965</v>
      </c>
      <c r="K240" s="233">
        <v>30</v>
      </c>
      <c r="L240" s="233">
        <v>0</v>
      </c>
      <c r="M240" s="35"/>
    </row>
    <row r="241" spans="1:13" ht="17.100000000000001" customHeight="1">
      <c r="A241" s="233">
        <v>266</v>
      </c>
      <c r="B241" s="233" t="s">
        <v>220</v>
      </c>
      <c r="C241" s="229" t="s">
        <v>348</v>
      </c>
      <c r="D241" s="316">
        <v>5150.6067395687005</v>
      </c>
      <c r="E241" s="316">
        <v>5150.6067395687005</v>
      </c>
      <c r="F241" s="316"/>
      <c r="G241" s="316">
        <v>5150.6067395687005</v>
      </c>
      <c r="H241" s="317">
        <v>43495</v>
      </c>
      <c r="I241" s="317">
        <v>44180</v>
      </c>
      <c r="J241" s="317">
        <v>54128</v>
      </c>
      <c r="K241" s="233">
        <v>29</v>
      </c>
      <c r="L241" s="233">
        <v>0</v>
      </c>
      <c r="M241" s="35"/>
    </row>
    <row r="242" spans="1:13" ht="17.100000000000001" customHeight="1">
      <c r="A242" s="233">
        <v>267</v>
      </c>
      <c r="B242" s="233" t="s">
        <v>220</v>
      </c>
      <c r="C242" s="229" t="s">
        <v>349</v>
      </c>
      <c r="D242" s="316">
        <v>2523.8441122127001</v>
      </c>
      <c r="E242" s="316">
        <v>2523.8441122127001</v>
      </c>
      <c r="F242" s="316"/>
      <c r="G242" s="316">
        <v>2523.8441122127001</v>
      </c>
      <c r="H242" s="317">
        <v>41912</v>
      </c>
      <c r="I242" s="317">
        <v>42062</v>
      </c>
      <c r="J242" s="317">
        <v>45504</v>
      </c>
      <c r="K242" s="233">
        <v>9</v>
      </c>
      <c r="L242" s="233">
        <v>5</v>
      </c>
      <c r="M242" s="35"/>
    </row>
    <row r="243" spans="1:13" ht="17.100000000000001" customHeight="1">
      <c r="A243" s="233">
        <v>268</v>
      </c>
      <c r="B243" s="233" t="s">
        <v>120</v>
      </c>
      <c r="C243" s="229" t="s">
        <v>350</v>
      </c>
      <c r="D243" s="316">
        <v>157.92721498289998</v>
      </c>
      <c r="E243" s="316">
        <v>157.92721498289998</v>
      </c>
      <c r="F243" s="316"/>
      <c r="G243" s="316">
        <v>157.92721498289998</v>
      </c>
      <c r="H243" s="317">
        <v>43647</v>
      </c>
      <c r="I243" s="317">
        <v>44073</v>
      </c>
      <c r="J243" s="317">
        <v>50374</v>
      </c>
      <c r="K243" s="233">
        <v>18</v>
      </c>
      <c r="L243" s="233">
        <v>4</v>
      </c>
      <c r="M243" s="35"/>
    </row>
    <row r="244" spans="1:13" ht="17.100000000000001" customHeight="1">
      <c r="A244" s="233">
        <v>269</v>
      </c>
      <c r="B244" s="233" t="s">
        <v>128</v>
      </c>
      <c r="C244" s="229" t="s">
        <v>351</v>
      </c>
      <c r="D244" s="316">
        <v>141.45888487709999</v>
      </c>
      <c r="E244" s="316">
        <v>141.45888487709999</v>
      </c>
      <c r="F244" s="316"/>
      <c r="G244" s="316">
        <v>141.45888487709999</v>
      </c>
      <c r="H244" s="317">
        <v>42136</v>
      </c>
      <c r="I244" s="317">
        <v>42136</v>
      </c>
      <c r="J244" s="317">
        <v>45504</v>
      </c>
      <c r="K244" s="233">
        <v>9</v>
      </c>
      <c r="L244" s="233">
        <v>0</v>
      </c>
      <c r="M244" s="35"/>
    </row>
    <row r="245" spans="1:13" ht="17.100000000000001" customHeight="1">
      <c r="A245" s="233">
        <v>273</v>
      </c>
      <c r="B245" s="233" t="s">
        <v>132</v>
      </c>
      <c r="C245" s="229" t="s">
        <v>352</v>
      </c>
      <c r="D245" s="316">
        <v>2347.6097558041001</v>
      </c>
      <c r="E245" s="316">
        <v>2347.6097558041001</v>
      </c>
      <c r="F245" s="316"/>
      <c r="G245" s="316">
        <v>2347.6097558041001</v>
      </c>
      <c r="H245" s="317">
        <v>42170</v>
      </c>
      <c r="I245" s="317">
        <v>45097</v>
      </c>
      <c r="J245" s="317">
        <v>54057</v>
      </c>
      <c r="K245" s="233">
        <v>32</v>
      </c>
      <c r="L245" s="233">
        <v>5</v>
      </c>
      <c r="M245" s="35"/>
    </row>
    <row r="246" spans="1:13" ht="17.100000000000001" customHeight="1">
      <c r="A246" s="233">
        <v>274</v>
      </c>
      <c r="B246" s="233" t="s">
        <v>132</v>
      </c>
      <c r="C246" s="229" t="s">
        <v>353</v>
      </c>
      <c r="D246" s="316">
        <v>5639.6577179584001</v>
      </c>
      <c r="E246" s="316">
        <v>5639.6577179584001</v>
      </c>
      <c r="F246" s="316"/>
      <c r="G246" s="316">
        <v>5639.6577179584001</v>
      </c>
      <c r="H246" s="317">
        <v>41605</v>
      </c>
      <c r="I246" s="317">
        <v>45153</v>
      </c>
      <c r="J246" s="317">
        <v>50770</v>
      </c>
      <c r="K246" s="233">
        <v>25</v>
      </c>
      <c r="L246" s="233">
        <v>0</v>
      </c>
      <c r="M246" s="35"/>
    </row>
    <row r="247" spans="1:13" ht="17.100000000000001" customHeight="1">
      <c r="A247" s="233">
        <v>275</v>
      </c>
      <c r="B247" s="233" t="s">
        <v>115</v>
      </c>
      <c r="C247" s="229" t="s">
        <v>354</v>
      </c>
      <c r="D247" s="316">
        <v>5232.5611459332995</v>
      </c>
      <c r="E247" s="316">
        <v>5232.5611459332995</v>
      </c>
      <c r="F247" s="316"/>
      <c r="G247" s="316">
        <v>5232.5611459332995</v>
      </c>
      <c r="H247" s="317">
        <v>42061</v>
      </c>
      <c r="I247" s="317">
        <v>42061</v>
      </c>
      <c r="J247" s="317">
        <v>45504</v>
      </c>
      <c r="K247" s="233">
        <v>9</v>
      </c>
      <c r="L247" s="233">
        <v>0</v>
      </c>
      <c r="M247" s="35"/>
    </row>
    <row r="248" spans="1:13" ht="17.100000000000001" customHeight="1">
      <c r="A248" s="376" t="s">
        <v>840</v>
      </c>
      <c r="B248" s="376"/>
      <c r="C248" s="376"/>
      <c r="D248" s="318">
        <f>SUM(D249:D262)</f>
        <v>39581.031432189091</v>
      </c>
      <c r="E248" s="318">
        <f>SUM(E249:E262)</f>
        <v>39581.031432189091</v>
      </c>
      <c r="F248" s="318"/>
      <c r="G248" s="318">
        <f>SUM(G249:G262)</f>
        <v>39581.031432189091</v>
      </c>
      <c r="H248" s="317"/>
      <c r="I248" s="317"/>
      <c r="J248" s="317"/>
      <c r="K248" s="233"/>
      <c r="L248" s="233"/>
      <c r="M248" s="35"/>
    </row>
    <row r="249" spans="1:13" ht="17.100000000000001" customHeight="1">
      <c r="A249" s="233">
        <v>278</v>
      </c>
      <c r="B249" s="233" t="s">
        <v>197</v>
      </c>
      <c r="C249" s="229" t="s">
        <v>355</v>
      </c>
      <c r="D249" s="316">
        <v>771.78763389659991</v>
      </c>
      <c r="E249" s="316">
        <v>771.78763389659991</v>
      </c>
      <c r="F249" s="316"/>
      <c r="G249" s="316">
        <v>771.78763389659991</v>
      </c>
      <c r="H249" s="317">
        <v>42983</v>
      </c>
      <c r="I249" s="317">
        <v>43636</v>
      </c>
      <c r="J249" s="317">
        <v>54128</v>
      </c>
      <c r="K249" s="233">
        <v>30</v>
      </c>
      <c r="L249" s="233">
        <v>2</v>
      </c>
      <c r="M249" s="35"/>
    </row>
    <row r="250" spans="1:13" ht="17.100000000000001" customHeight="1">
      <c r="A250" s="233">
        <v>280</v>
      </c>
      <c r="B250" s="233" t="s">
        <v>220</v>
      </c>
      <c r="C250" s="229" t="s">
        <v>356</v>
      </c>
      <c r="D250" s="316">
        <v>1296.0795069374999</v>
      </c>
      <c r="E250" s="316">
        <v>1296.0795069374999</v>
      </c>
      <c r="F250" s="316"/>
      <c r="G250" s="316">
        <v>1296.0795069374999</v>
      </c>
      <c r="H250" s="317">
        <v>42129</v>
      </c>
      <c r="I250" s="317">
        <v>45063</v>
      </c>
      <c r="J250" s="317">
        <v>54218</v>
      </c>
      <c r="K250" s="233">
        <v>33</v>
      </c>
      <c r="L250" s="233">
        <v>0</v>
      </c>
      <c r="M250" s="35"/>
    </row>
    <row r="251" spans="1:13" ht="17.100000000000001" customHeight="1">
      <c r="A251" s="233">
        <v>281</v>
      </c>
      <c r="B251" s="233" t="s">
        <v>128</v>
      </c>
      <c r="C251" s="229" t="s">
        <v>357</v>
      </c>
      <c r="D251" s="316">
        <v>1919.5040906817999</v>
      </c>
      <c r="E251" s="316">
        <v>1919.5040906817999</v>
      </c>
      <c r="F251" s="316"/>
      <c r="G251" s="316">
        <v>1919.5040906817999</v>
      </c>
      <c r="H251" s="317">
        <v>43073</v>
      </c>
      <c r="I251" s="317">
        <v>44180</v>
      </c>
      <c r="J251" s="317">
        <v>51194</v>
      </c>
      <c r="K251" s="233">
        <v>22</v>
      </c>
      <c r="L251" s="233">
        <v>0</v>
      </c>
      <c r="M251" s="35"/>
    </row>
    <row r="252" spans="1:13" ht="17.100000000000001" customHeight="1">
      <c r="A252" s="233">
        <v>282</v>
      </c>
      <c r="B252" s="233" t="s">
        <v>220</v>
      </c>
      <c r="C252" s="229" t="s">
        <v>358</v>
      </c>
      <c r="D252" s="316">
        <v>5846.3584870575987</v>
      </c>
      <c r="E252" s="316">
        <v>5846.3584870575987</v>
      </c>
      <c r="F252" s="316"/>
      <c r="G252" s="316">
        <v>5846.3584870575987</v>
      </c>
      <c r="H252" s="317">
        <v>43329</v>
      </c>
      <c r="I252" s="317">
        <v>45152</v>
      </c>
      <c r="J252" s="317">
        <v>54322</v>
      </c>
      <c r="K252" s="233">
        <v>30</v>
      </c>
      <c r="L252" s="233">
        <v>0</v>
      </c>
      <c r="M252" s="35"/>
    </row>
    <row r="253" spans="1:13" ht="17.100000000000001" customHeight="1">
      <c r="A253" s="233">
        <v>283</v>
      </c>
      <c r="B253" s="233" t="s">
        <v>128</v>
      </c>
      <c r="C253" s="229" t="s">
        <v>359</v>
      </c>
      <c r="D253" s="316">
        <v>4675.3225186385998</v>
      </c>
      <c r="E253" s="316">
        <v>4675.3225186385998</v>
      </c>
      <c r="F253" s="316"/>
      <c r="G253" s="316">
        <v>4675.3225186385998</v>
      </c>
      <c r="H253" s="317">
        <v>43535</v>
      </c>
      <c r="I253" s="317">
        <v>43535</v>
      </c>
      <c r="J253" s="317">
        <v>47087</v>
      </c>
      <c r="K253" s="233">
        <v>9</v>
      </c>
      <c r="L253" s="233">
        <v>4</v>
      </c>
      <c r="M253" s="35"/>
    </row>
    <row r="254" spans="1:13" ht="17.100000000000001" customHeight="1">
      <c r="A254" s="233">
        <v>284</v>
      </c>
      <c r="B254" s="233" t="s">
        <v>115</v>
      </c>
      <c r="C254" s="229" t="s">
        <v>360</v>
      </c>
      <c r="D254" s="316">
        <v>2305.2327523427998</v>
      </c>
      <c r="E254" s="316">
        <v>2305.2327523427998</v>
      </c>
      <c r="F254" s="316"/>
      <c r="G254" s="316">
        <v>2305.2327523427998</v>
      </c>
      <c r="H254" s="317">
        <v>42916</v>
      </c>
      <c r="I254" s="317">
        <v>44895</v>
      </c>
      <c r="J254" s="317">
        <v>52071</v>
      </c>
      <c r="K254" s="233">
        <v>25</v>
      </c>
      <c r="L254" s="233">
        <v>0</v>
      </c>
      <c r="M254" s="35"/>
    </row>
    <row r="255" spans="1:13" ht="17.100000000000001" customHeight="1">
      <c r="A255" s="233">
        <v>286</v>
      </c>
      <c r="B255" s="233" t="s">
        <v>120</v>
      </c>
      <c r="C255" s="229" t="s">
        <v>361</v>
      </c>
      <c r="D255" s="316">
        <v>3660.2859826805998</v>
      </c>
      <c r="E255" s="316">
        <v>3660.2859826805998</v>
      </c>
      <c r="F255" s="316"/>
      <c r="G255" s="316">
        <v>3660.2859826805998</v>
      </c>
      <c r="H255" s="317">
        <v>42625</v>
      </c>
      <c r="I255" s="317">
        <v>42625</v>
      </c>
      <c r="J255" s="317">
        <v>46139</v>
      </c>
      <c r="K255" s="233">
        <v>9</v>
      </c>
      <c r="L255" s="233">
        <v>6</v>
      </c>
      <c r="M255" s="35"/>
    </row>
    <row r="256" spans="1:13" ht="17.100000000000001" customHeight="1">
      <c r="A256" s="233">
        <v>288</v>
      </c>
      <c r="B256" s="233" t="s">
        <v>220</v>
      </c>
      <c r="C256" s="229" t="s">
        <v>362</v>
      </c>
      <c r="D256" s="316">
        <v>1986.1474907710999</v>
      </c>
      <c r="E256" s="316">
        <v>1986.1474907710999</v>
      </c>
      <c r="F256" s="316"/>
      <c r="G256" s="316">
        <v>1986.1474907710999</v>
      </c>
      <c r="H256" s="317">
        <v>42601</v>
      </c>
      <c r="I256" s="317">
        <v>45056</v>
      </c>
      <c r="J256" s="317">
        <v>54332</v>
      </c>
      <c r="K256" s="233">
        <v>32</v>
      </c>
      <c r="L256" s="233">
        <v>1</v>
      </c>
      <c r="M256" s="35"/>
    </row>
    <row r="257" spans="1:13" ht="17.100000000000001" customHeight="1">
      <c r="A257" s="233">
        <v>289</v>
      </c>
      <c r="B257" s="233" t="s">
        <v>147</v>
      </c>
      <c r="C257" s="229" t="s">
        <v>363</v>
      </c>
      <c r="D257" s="316">
        <v>3460.3921089953997</v>
      </c>
      <c r="E257" s="316">
        <v>3460.3921089953997</v>
      </c>
      <c r="F257" s="316"/>
      <c r="G257" s="316">
        <v>3460.3921089953997</v>
      </c>
      <c r="H257" s="317">
        <v>43926</v>
      </c>
      <c r="I257" s="317">
        <v>45135</v>
      </c>
      <c r="J257" s="317">
        <v>56298</v>
      </c>
      <c r="K257" s="233">
        <v>30</v>
      </c>
      <c r="L257" s="233">
        <v>6</v>
      </c>
      <c r="M257" s="35"/>
    </row>
    <row r="258" spans="1:13" ht="17.100000000000001" customHeight="1">
      <c r="A258" s="233">
        <v>290</v>
      </c>
      <c r="B258" s="233" t="s">
        <v>128</v>
      </c>
      <c r="C258" s="229" t="s">
        <v>364</v>
      </c>
      <c r="D258" s="316">
        <v>751.71970051669985</v>
      </c>
      <c r="E258" s="316">
        <v>751.71970051669985</v>
      </c>
      <c r="F258" s="316"/>
      <c r="G258" s="316">
        <v>751.71970051669985</v>
      </c>
      <c r="H258" s="317">
        <v>44079</v>
      </c>
      <c r="I258" s="317">
        <v>44925</v>
      </c>
      <c r="J258" s="317">
        <v>48582</v>
      </c>
      <c r="K258" s="233">
        <v>10</v>
      </c>
      <c r="L258" s="233">
        <v>1</v>
      </c>
      <c r="M258" s="35"/>
    </row>
    <row r="259" spans="1:13" ht="17.100000000000001" customHeight="1">
      <c r="A259" s="233">
        <v>292</v>
      </c>
      <c r="B259" s="233" t="s">
        <v>132</v>
      </c>
      <c r="C259" s="229" t="s">
        <v>365</v>
      </c>
      <c r="D259" s="316">
        <v>4257.7792313461996</v>
      </c>
      <c r="E259" s="316">
        <v>4257.7792313461996</v>
      </c>
      <c r="F259" s="316"/>
      <c r="G259" s="316">
        <v>4257.7792313461996</v>
      </c>
      <c r="H259" s="317">
        <v>42662</v>
      </c>
      <c r="I259" s="317">
        <v>42866</v>
      </c>
      <c r="J259" s="317">
        <v>49947</v>
      </c>
      <c r="K259" s="233">
        <v>19</v>
      </c>
      <c r="L259" s="233">
        <v>4</v>
      </c>
      <c r="M259" s="35"/>
    </row>
    <row r="260" spans="1:13" ht="17.100000000000001" customHeight="1">
      <c r="A260" s="233">
        <v>293</v>
      </c>
      <c r="B260" s="233" t="s">
        <v>220</v>
      </c>
      <c r="C260" s="229" t="s">
        <v>366</v>
      </c>
      <c r="D260" s="316">
        <v>4025.1495409609993</v>
      </c>
      <c r="E260" s="316">
        <v>4025.1495409609993</v>
      </c>
      <c r="F260" s="316"/>
      <c r="G260" s="316">
        <v>4025.1495409609993</v>
      </c>
      <c r="H260" s="317">
        <v>42048</v>
      </c>
      <c r="I260" s="317">
        <v>42156</v>
      </c>
      <c r="J260" s="317">
        <v>45504</v>
      </c>
      <c r="K260" s="233">
        <v>9</v>
      </c>
      <c r="L260" s="233">
        <v>0</v>
      </c>
      <c r="M260" s="35"/>
    </row>
    <row r="261" spans="1:13" ht="17.100000000000001" customHeight="1">
      <c r="A261" s="233">
        <v>294</v>
      </c>
      <c r="B261" s="233" t="s">
        <v>220</v>
      </c>
      <c r="C261" s="229" t="s">
        <v>367</v>
      </c>
      <c r="D261" s="316">
        <v>3845.0188044683996</v>
      </c>
      <c r="E261" s="316">
        <v>3845.0188044683996</v>
      </c>
      <c r="F261" s="316"/>
      <c r="G261" s="316">
        <v>3845.0188044683996</v>
      </c>
      <c r="H261" s="317">
        <v>41606</v>
      </c>
      <c r="I261" s="317">
        <v>42223</v>
      </c>
      <c r="J261" s="317">
        <v>45504</v>
      </c>
      <c r="K261" s="233">
        <v>10</v>
      </c>
      <c r="L261" s="233">
        <v>3</v>
      </c>
      <c r="M261" s="35"/>
    </row>
    <row r="262" spans="1:13" ht="17.100000000000001" customHeight="1">
      <c r="A262" s="233">
        <v>295</v>
      </c>
      <c r="B262" s="233" t="s">
        <v>220</v>
      </c>
      <c r="C262" s="229" t="s">
        <v>368</v>
      </c>
      <c r="D262" s="316">
        <v>780.25358289479993</v>
      </c>
      <c r="E262" s="316">
        <v>780.25358289479993</v>
      </c>
      <c r="F262" s="316"/>
      <c r="G262" s="316">
        <v>780.25358289479993</v>
      </c>
      <c r="H262" s="317">
        <v>41842</v>
      </c>
      <c r="I262" s="317">
        <v>42027</v>
      </c>
      <c r="J262" s="317">
        <v>45504</v>
      </c>
      <c r="K262" s="233">
        <v>9</v>
      </c>
      <c r="L262" s="233">
        <v>9</v>
      </c>
      <c r="M262" s="35"/>
    </row>
    <row r="263" spans="1:13" ht="17.100000000000001" customHeight="1">
      <c r="A263" s="376" t="s">
        <v>841</v>
      </c>
      <c r="B263" s="376"/>
      <c r="C263" s="376"/>
      <c r="D263" s="318">
        <f>SUM(D264:D276)</f>
        <v>102132.98271546248</v>
      </c>
      <c r="E263" s="318">
        <f>SUM(E264:E276)</f>
        <v>102132.98271546248</v>
      </c>
      <c r="F263" s="318"/>
      <c r="G263" s="318">
        <f>SUM(G264:G276)</f>
        <v>102132.98271546248</v>
      </c>
      <c r="H263" s="317"/>
      <c r="I263" s="317"/>
      <c r="J263" s="317"/>
      <c r="K263" s="233"/>
      <c r="L263" s="233"/>
      <c r="M263" s="35"/>
    </row>
    <row r="264" spans="1:13" ht="17.100000000000001" customHeight="1">
      <c r="A264" s="233">
        <v>296</v>
      </c>
      <c r="B264" s="233" t="s">
        <v>842</v>
      </c>
      <c r="C264" s="229" t="s">
        <v>369</v>
      </c>
      <c r="D264" s="316">
        <v>9453.5411101329992</v>
      </c>
      <c r="E264" s="316">
        <v>9453.5411101329992</v>
      </c>
      <c r="F264" s="316"/>
      <c r="G264" s="316">
        <v>9453.5411101329992</v>
      </c>
      <c r="H264" s="317">
        <v>43344</v>
      </c>
      <c r="I264" s="317">
        <v>44180</v>
      </c>
      <c r="J264" s="317">
        <v>51407</v>
      </c>
      <c r="K264" s="233">
        <v>22</v>
      </c>
      <c r="L264" s="233">
        <v>0</v>
      </c>
      <c r="M264" s="35"/>
    </row>
    <row r="265" spans="1:13" ht="17.100000000000001" customHeight="1">
      <c r="A265" s="233">
        <v>297</v>
      </c>
      <c r="B265" s="233" t="s">
        <v>843</v>
      </c>
      <c r="C265" s="229" t="s">
        <v>370</v>
      </c>
      <c r="D265" s="316">
        <v>3731.1280056075998</v>
      </c>
      <c r="E265" s="316">
        <v>3731.1280056075998</v>
      </c>
      <c r="F265" s="316"/>
      <c r="G265" s="316">
        <v>3731.1280056075998</v>
      </c>
      <c r="H265" s="317">
        <v>42946</v>
      </c>
      <c r="I265" s="317">
        <v>44032</v>
      </c>
      <c r="J265" s="317">
        <v>53929</v>
      </c>
      <c r="K265" s="233">
        <v>30</v>
      </c>
      <c r="L265" s="233">
        <v>0</v>
      </c>
      <c r="M265" s="35"/>
    </row>
    <row r="266" spans="1:13" ht="17.100000000000001" customHeight="1">
      <c r="A266" s="233">
        <v>298</v>
      </c>
      <c r="B266" s="233" t="s">
        <v>842</v>
      </c>
      <c r="C266" s="229" t="s">
        <v>371</v>
      </c>
      <c r="D266" s="316">
        <v>22332.845999341098</v>
      </c>
      <c r="E266" s="316">
        <v>22332.845999341098</v>
      </c>
      <c r="F266" s="316"/>
      <c r="G266" s="316">
        <v>22332.845999341098</v>
      </c>
      <c r="H266" s="317">
        <v>43497</v>
      </c>
      <c r="I266" s="317">
        <v>44073</v>
      </c>
      <c r="J266" s="317">
        <v>46803</v>
      </c>
      <c r="K266" s="233">
        <v>9</v>
      </c>
      <c r="L266" s="233">
        <v>0</v>
      </c>
      <c r="M266" s="35"/>
    </row>
    <row r="267" spans="1:13" ht="17.100000000000001" customHeight="1">
      <c r="A267" s="233">
        <v>300</v>
      </c>
      <c r="B267" s="233" t="s">
        <v>844</v>
      </c>
      <c r="C267" s="229" t="s">
        <v>372</v>
      </c>
      <c r="D267" s="316">
        <v>4585.4126505087997</v>
      </c>
      <c r="E267" s="316">
        <v>4585.4126505087997</v>
      </c>
      <c r="F267" s="316"/>
      <c r="G267" s="316">
        <v>4585.4126505087997</v>
      </c>
      <c r="H267" s="317">
        <v>43601</v>
      </c>
      <c r="I267" s="317">
        <v>43636</v>
      </c>
      <c r="J267" s="317">
        <v>47087</v>
      </c>
      <c r="K267" s="233">
        <v>9</v>
      </c>
      <c r="L267" s="233">
        <v>4</v>
      </c>
      <c r="M267" s="35"/>
    </row>
    <row r="268" spans="1:13" ht="17.100000000000001" customHeight="1">
      <c r="A268" s="233">
        <v>304</v>
      </c>
      <c r="B268" s="233" t="s">
        <v>843</v>
      </c>
      <c r="C268" s="229" t="s">
        <v>373</v>
      </c>
      <c r="D268" s="316">
        <v>9669.4994923898994</v>
      </c>
      <c r="E268" s="316">
        <v>9669.4994923898994</v>
      </c>
      <c r="F268" s="316"/>
      <c r="G268" s="316">
        <v>9669.4994923898994</v>
      </c>
      <c r="H268" s="317">
        <v>44138</v>
      </c>
      <c r="I268" s="317">
        <v>44137</v>
      </c>
      <c r="J268" s="317">
        <v>48186</v>
      </c>
      <c r="K268" s="233">
        <v>11</v>
      </c>
      <c r="L268" s="233">
        <v>0</v>
      </c>
      <c r="M268" s="35"/>
    </row>
    <row r="269" spans="1:13" ht="17.100000000000001" customHeight="1">
      <c r="A269" s="233">
        <v>305</v>
      </c>
      <c r="B269" s="233" t="s">
        <v>845</v>
      </c>
      <c r="C269" s="229" t="s">
        <v>374</v>
      </c>
      <c r="D269" s="316">
        <v>380.18982531119997</v>
      </c>
      <c r="E269" s="316">
        <v>380.18982531119997</v>
      </c>
      <c r="F269" s="316"/>
      <c r="G269" s="316">
        <v>380.18982531119997</v>
      </c>
      <c r="H269" s="317">
        <v>41977</v>
      </c>
      <c r="I269" s="317">
        <v>42194</v>
      </c>
      <c r="J269" s="317">
        <v>45504</v>
      </c>
      <c r="K269" s="233">
        <v>9</v>
      </c>
      <c r="L269" s="233">
        <v>5</v>
      </c>
      <c r="M269" s="35"/>
    </row>
    <row r="270" spans="1:13" ht="17.100000000000001" customHeight="1">
      <c r="A270" s="233">
        <v>306</v>
      </c>
      <c r="B270" s="233" t="s">
        <v>845</v>
      </c>
      <c r="C270" s="229" t="s">
        <v>375</v>
      </c>
      <c r="D270" s="316">
        <v>15941.274679501999</v>
      </c>
      <c r="E270" s="316">
        <v>15941.274679501999</v>
      </c>
      <c r="F270" s="316"/>
      <c r="G270" s="316">
        <v>15941.274679501999</v>
      </c>
      <c r="H270" s="317">
        <v>42139</v>
      </c>
      <c r="I270" s="317">
        <v>42697</v>
      </c>
      <c r="J270" s="317">
        <v>49947</v>
      </c>
      <c r="K270" s="233">
        <v>21</v>
      </c>
      <c r="L270" s="233">
        <v>2</v>
      </c>
      <c r="M270" s="35"/>
    </row>
    <row r="271" spans="1:13" ht="17.100000000000001" customHeight="1">
      <c r="A271" s="233">
        <v>307</v>
      </c>
      <c r="B271" s="233" t="s">
        <v>846</v>
      </c>
      <c r="C271" s="229" t="s">
        <v>376</v>
      </c>
      <c r="D271" s="316">
        <v>3907.4798199617999</v>
      </c>
      <c r="E271" s="316">
        <v>3907.4798199617999</v>
      </c>
      <c r="F271" s="316"/>
      <c r="G271" s="316">
        <v>3907.4798199617999</v>
      </c>
      <c r="H271" s="317">
        <v>42416</v>
      </c>
      <c r="I271" s="317">
        <v>43052</v>
      </c>
      <c r="J271" s="317">
        <v>53885</v>
      </c>
      <c r="K271" s="233">
        <v>31</v>
      </c>
      <c r="L271" s="233">
        <v>3</v>
      </c>
      <c r="M271" s="35"/>
    </row>
    <row r="272" spans="1:13" ht="17.100000000000001" customHeight="1">
      <c r="A272" s="233">
        <v>308</v>
      </c>
      <c r="B272" s="233" t="s">
        <v>846</v>
      </c>
      <c r="C272" s="229" t="s">
        <v>377</v>
      </c>
      <c r="D272" s="316">
        <v>4954.2864560527996</v>
      </c>
      <c r="E272" s="316">
        <v>4954.2864560527996</v>
      </c>
      <c r="F272" s="316"/>
      <c r="G272" s="316">
        <v>4954.2864560527996</v>
      </c>
      <c r="H272" s="317">
        <v>42324</v>
      </c>
      <c r="I272" s="317">
        <v>42797</v>
      </c>
      <c r="J272" s="317">
        <v>46365</v>
      </c>
      <c r="K272" s="233">
        <v>10</v>
      </c>
      <c r="L272" s="233">
        <v>10</v>
      </c>
      <c r="M272" s="35"/>
    </row>
    <row r="273" spans="1:13" ht="17.100000000000001" customHeight="1">
      <c r="A273" s="233">
        <v>309</v>
      </c>
      <c r="B273" s="233" t="s">
        <v>846</v>
      </c>
      <c r="C273" s="229" t="s">
        <v>378</v>
      </c>
      <c r="D273" s="316">
        <v>15192.9558134126</v>
      </c>
      <c r="E273" s="316">
        <v>15192.9558134126</v>
      </c>
      <c r="F273" s="316"/>
      <c r="G273" s="316">
        <v>15192.9558134126</v>
      </c>
      <c r="H273" s="317">
        <v>43251</v>
      </c>
      <c r="I273" s="317">
        <v>43529</v>
      </c>
      <c r="J273" s="317">
        <v>54128</v>
      </c>
      <c r="K273" s="233">
        <v>29</v>
      </c>
      <c r="L273" s="233">
        <v>8</v>
      </c>
      <c r="M273" s="35"/>
    </row>
    <row r="274" spans="1:13" ht="17.100000000000001" customHeight="1">
      <c r="A274" s="233">
        <v>310</v>
      </c>
      <c r="B274" s="233" t="s">
        <v>846</v>
      </c>
      <c r="C274" s="229" t="s">
        <v>379</v>
      </c>
      <c r="D274" s="316">
        <v>1975.7976064935997</v>
      </c>
      <c r="E274" s="316">
        <v>1975.7976064935997</v>
      </c>
      <c r="F274" s="316"/>
      <c r="G274" s="316">
        <v>1975.7976064935997</v>
      </c>
      <c r="H274" s="317">
        <v>42890</v>
      </c>
      <c r="I274" s="317">
        <v>45082</v>
      </c>
      <c r="J274" s="317">
        <v>53882</v>
      </c>
      <c r="K274" s="233">
        <v>30</v>
      </c>
      <c r="L274" s="233">
        <v>0</v>
      </c>
      <c r="M274" s="35"/>
    </row>
    <row r="275" spans="1:13" ht="17.100000000000001" customHeight="1">
      <c r="A275" s="233">
        <v>311</v>
      </c>
      <c r="B275" s="233" t="s">
        <v>847</v>
      </c>
      <c r="C275" s="229" t="s">
        <v>380</v>
      </c>
      <c r="D275" s="316">
        <v>6409.6475351135996</v>
      </c>
      <c r="E275" s="316">
        <v>6409.6475351135996</v>
      </c>
      <c r="F275" s="316"/>
      <c r="G275" s="316">
        <v>6409.6475351135996</v>
      </c>
      <c r="H275" s="317">
        <v>43435</v>
      </c>
      <c r="I275" s="317">
        <v>43707</v>
      </c>
      <c r="J275" s="317">
        <v>54128</v>
      </c>
      <c r="K275" s="233">
        <v>29</v>
      </c>
      <c r="L275" s="233">
        <v>3</v>
      </c>
      <c r="M275" s="35"/>
    </row>
    <row r="276" spans="1:13" ht="17.100000000000001" customHeight="1">
      <c r="A276" s="233">
        <v>312</v>
      </c>
      <c r="B276" s="233" t="s">
        <v>847</v>
      </c>
      <c r="C276" s="229" t="s">
        <v>381</v>
      </c>
      <c r="D276" s="316">
        <v>3598.9237216345</v>
      </c>
      <c r="E276" s="316">
        <v>3598.9237216345</v>
      </c>
      <c r="F276" s="316"/>
      <c r="G276" s="316">
        <v>3598.9237216345</v>
      </c>
      <c r="H276" s="317">
        <v>42901</v>
      </c>
      <c r="I276" s="317">
        <v>43632</v>
      </c>
      <c r="J276" s="317">
        <v>54128</v>
      </c>
      <c r="K276" s="233">
        <v>30</v>
      </c>
      <c r="L276" s="233">
        <v>5</v>
      </c>
      <c r="M276" s="35"/>
    </row>
    <row r="277" spans="1:13" ht="17.100000000000001" customHeight="1">
      <c r="A277" s="376" t="s">
        <v>848</v>
      </c>
      <c r="B277" s="376"/>
      <c r="C277" s="376"/>
      <c r="D277" s="318">
        <f>SUM(D278:D286)</f>
        <v>68157.459081034889</v>
      </c>
      <c r="E277" s="318">
        <f>SUM(E278:E286)</f>
        <v>68157.459081034889</v>
      </c>
      <c r="F277" s="318"/>
      <c r="G277" s="318">
        <f>SUM(G278:G286)</f>
        <v>68157.459081034889</v>
      </c>
      <c r="H277" s="317"/>
      <c r="I277" s="317"/>
      <c r="J277" s="317"/>
      <c r="K277" s="233"/>
      <c r="L277" s="233"/>
      <c r="M277" s="35"/>
    </row>
    <row r="278" spans="1:13" ht="17.100000000000001" customHeight="1">
      <c r="A278" s="233">
        <v>313</v>
      </c>
      <c r="B278" s="233" t="s">
        <v>118</v>
      </c>
      <c r="C278" s="229" t="s">
        <v>382</v>
      </c>
      <c r="D278" s="316">
        <v>8752.5577562229992</v>
      </c>
      <c r="E278" s="316">
        <v>8752.5577562229992</v>
      </c>
      <c r="F278" s="316"/>
      <c r="G278" s="316">
        <v>8752.5577562229992</v>
      </c>
      <c r="H278" s="317">
        <v>43678</v>
      </c>
      <c r="I278" s="317">
        <v>43798</v>
      </c>
      <c r="J278" s="317">
        <v>54633</v>
      </c>
      <c r="K278" s="233">
        <v>29</v>
      </c>
      <c r="L278" s="233">
        <v>6</v>
      </c>
      <c r="M278" s="35"/>
    </row>
    <row r="279" spans="1:13" ht="17.100000000000001" customHeight="1">
      <c r="A279" s="233">
        <v>314</v>
      </c>
      <c r="B279" s="233" t="s">
        <v>128</v>
      </c>
      <c r="C279" s="229" t="s">
        <v>383</v>
      </c>
      <c r="D279" s="316">
        <v>4137.0983737741999</v>
      </c>
      <c r="E279" s="316">
        <v>4137.0983737741999</v>
      </c>
      <c r="F279" s="316"/>
      <c r="G279" s="316">
        <v>4137.0983737741999</v>
      </c>
      <c r="H279" s="317">
        <v>42963</v>
      </c>
      <c r="I279" s="317">
        <v>43151</v>
      </c>
      <c r="J279" s="317">
        <v>54128</v>
      </c>
      <c r="K279" s="233">
        <v>30</v>
      </c>
      <c r="L279" s="233">
        <v>2</v>
      </c>
      <c r="M279" s="35"/>
    </row>
    <row r="280" spans="1:13" ht="17.100000000000001" customHeight="1">
      <c r="A280" s="233">
        <v>316</v>
      </c>
      <c r="B280" s="233" t="s">
        <v>132</v>
      </c>
      <c r="C280" s="229" t="s">
        <v>384</v>
      </c>
      <c r="D280" s="316">
        <v>595.44451717559991</v>
      </c>
      <c r="E280" s="316">
        <v>595.44451717559991</v>
      </c>
      <c r="F280" s="316"/>
      <c r="G280" s="316">
        <v>595.44451717559991</v>
      </c>
      <c r="H280" s="317">
        <v>42643</v>
      </c>
      <c r="I280" s="317">
        <v>42909</v>
      </c>
      <c r="J280" s="317">
        <v>49947</v>
      </c>
      <c r="K280" s="233">
        <v>19</v>
      </c>
      <c r="L280" s="233">
        <v>11</v>
      </c>
      <c r="M280" s="35"/>
    </row>
    <row r="281" spans="1:13" ht="17.100000000000001" customHeight="1">
      <c r="A281" s="233">
        <v>317</v>
      </c>
      <c r="B281" s="233" t="s">
        <v>220</v>
      </c>
      <c r="C281" s="229" t="s">
        <v>385</v>
      </c>
      <c r="D281" s="316">
        <v>3688.3941398519996</v>
      </c>
      <c r="E281" s="316">
        <v>3688.3941398519996</v>
      </c>
      <c r="F281" s="316"/>
      <c r="G281" s="316">
        <v>3688.3941398519996</v>
      </c>
      <c r="H281" s="317">
        <v>42619</v>
      </c>
      <c r="I281" s="317">
        <v>42891</v>
      </c>
      <c r="J281" s="317">
        <v>49947</v>
      </c>
      <c r="K281" s="233">
        <v>19</v>
      </c>
      <c r="L281" s="233">
        <v>11</v>
      </c>
      <c r="M281" s="35"/>
    </row>
    <row r="282" spans="1:13" ht="17.100000000000001" customHeight="1">
      <c r="A282" s="233">
        <v>318</v>
      </c>
      <c r="B282" s="233" t="s">
        <v>849</v>
      </c>
      <c r="C282" s="229" t="s">
        <v>850</v>
      </c>
      <c r="D282" s="316">
        <v>2124.3992630465996</v>
      </c>
      <c r="E282" s="316">
        <v>2124.3992630465996</v>
      </c>
      <c r="F282" s="316"/>
      <c r="G282" s="316">
        <v>2124.3992630465996</v>
      </c>
      <c r="H282" s="317">
        <v>42485</v>
      </c>
      <c r="I282" s="317">
        <v>42545</v>
      </c>
      <c r="J282" s="317">
        <v>46139</v>
      </c>
      <c r="K282" s="233">
        <v>9</v>
      </c>
      <c r="L282" s="233">
        <v>6</v>
      </c>
      <c r="M282" s="35"/>
    </row>
    <row r="283" spans="1:13" ht="17.100000000000001" customHeight="1">
      <c r="A283" s="233">
        <v>319</v>
      </c>
      <c r="B283" s="233" t="s">
        <v>242</v>
      </c>
      <c r="C283" s="229" t="s">
        <v>387</v>
      </c>
      <c r="D283" s="316">
        <v>4549.3758027275999</v>
      </c>
      <c r="E283" s="316">
        <v>4549.3758027275999</v>
      </c>
      <c r="F283" s="316"/>
      <c r="G283" s="316">
        <v>4549.3758027275999</v>
      </c>
      <c r="H283" s="317">
        <v>42853</v>
      </c>
      <c r="I283" s="317">
        <v>42870</v>
      </c>
      <c r="J283" s="317">
        <v>46365</v>
      </c>
      <c r="K283" s="233">
        <v>9</v>
      </c>
      <c r="L283" s="233">
        <v>6</v>
      </c>
      <c r="M283" s="35"/>
    </row>
    <row r="284" spans="1:13" ht="17.100000000000001" customHeight="1">
      <c r="A284" s="233">
        <v>320</v>
      </c>
      <c r="B284" s="233" t="s">
        <v>128</v>
      </c>
      <c r="C284" s="229" t="s">
        <v>851</v>
      </c>
      <c r="D284" s="316">
        <v>15146.916627605298</v>
      </c>
      <c r="E284" s="316">
        <v>15146.916627605298</v>
      </c>
      <c r="F284" s="316"/>
      <c r="G284" s="316">
        <v>15146.916627605298</v>
      </c>
      <c r="H284" s="317">
        <v>42584</v>
      </c>
      <c r="I284" s="317">
        <v>42919</v>
      </c>
      <c r="J284" s="317">
        <v>49947</v>
      </c>
      <c r="K284" s="233">
        <v>19</v>
      </c>
      <c r="L284" s="233">
        <v>11</v>
      </c>
      <c r="M284" s="35"/>
    </row>
    <row r="285" spans="1:13" ht="17.100000000000001" customHeight="1">
      <c r="A285" s="233">
        <v>321</v>
      </c>
      <c r="B285" s="233" t="s">
        <v>220</v>
      </c>
      <c r="C285" s="229" t="s">
        <v>389</v>
      </c>
      <c r="D285" s="316">
        <v>559.86816518519993</v>
      </c>
      <c r="E285" s="316">
        <v>559.86816518519993</v>
      </c>
      <c r="F285" s="316"/>
      <c r="G285" s="316">
        <v>559.86816518519993</v>
      </c>
      <c r="H285" s="317">
        <v>42658</v>
      </c>
      <c r="I285" s="317">
        <v>45215</v>
      </c>
      <c r="J285" s="317">
        <v>54389</v>
      </c>
      <c r="K285" s="233">
        <v>32</v>
      </c>
      <c r="L285" s="233">
        <v>0</v>
      </c>
      <c r="M285" s="35"/>
    </row>
    <row r="286" spans="1:13" ht="17.100000000000001" customHeight="1">
      <c r="A286" s="233">
        <v>322</v>
      </c>
      <c r="B286" s="233" t="s">
        <v>242</v>
      </c>
      <c r="C286" s="229" t="s">
        <v>852</v>
      </c>
      <c r="D286" s="316">
        <v>28603.404435445398</v>
      </c>
      <c r="E286" s="316">
        <v>28603.404435445398</v>
      </c>
      <c r="F286" s="316"/>
      <c r="G286" s="316">
        <v>28603.404435445398</v>
      </c>
      <c r="H286" s="317">
        <v>42392</v>
      </c>
      <c r="I286" s="317">
        <v>43287</v>
      </c>
      <c r="J286" s="317">
        <v>54128</v>
      </c>
      <c r="K286" s="233">
        <v>31</v>
      </c>
      <c r="L286" s="233">
        <v>11</v>
      </c>
      <c r="M286" s="35"/>
    </row>
    <row r="287" spans="1:13" s="67" customFormat="1" ht="17.100000000000001" customHeight="1">
      <c r="A287" s="376" t="s">
        <v>853</v>
      </c>
      <c r="B287" s="376"/>
      <c r="C287" s="376"/>
      <c r="D287" s="318">
        <f>SUM(D288:D300)</f>
        <v>62316.918612383597</v>
      </c>
      <c r="E287" s="318">
        <f>SUM(E288:E300)</f>
        <v>62316.918612383597</v>
      </c>
      <c r="F287" s="318"/>
      <c r="G287" s="318">
        <f>SUM(G288:G300)</f>
        <v>62316.918612383597</v>
      </c>
      <c r="H287" s="317"/>
      <c r="I287" s="317"/>
      <c r="J287" s="317"/>
      <c r="K287" s="233"/>
      <c r="L287" s="233"/>
      <c r="M287" s="300"/>
    </row>
    <row r="288" spans="1:13" ht="17.100000000000001" customHeight="1">
      <c r="A288" s="233">
        <v>323</v>
      </c>
      <c r="B288" s="233" t="s">
        <v>118</v>
      </c>
      <c r="C288" s="229" t="s">
        <v>854</v>
      </c>
      <c r="D288" s="316">
        <v>4126.5676545311999</v>
      </c>
      <c r="E288" s="316">
        <v>4126.5676545311999</v>
      </c>
      <c r="F288" s="316"/>
      <c r="G288" s="316">
        <v>4126.5676545311999</v>
      </c>
      <c r="H288" s="317">
        <v>44837</v>
      </c>
      <c r="I288" s="317">
        <v>44836</v>
      </c>
      <c r="J288" s="317">
        <v>55519</v>
      </c>
      <c r="K288" s="233">
        <v>29</v>
      </c>
      <c r="L288" s="233">
        <v>0</v>
      </c>
      <c r="M288" s="35"/>
    </row>
    <row r="289" spans="1:13" ht="17.100000000000001" customHeight="1">
      <c r="A289" s="233">
        <v>325</v>
      </c>
      <c r="B289" s="233" t="s">
        <v>118</v>
      </c>
      <c r="C289" s="229" t="s">
        <v>855</v>
      </c>
      <c r="D289" s="316">
        <v>5863.4562584944997</v>
      </c>
      <c r="E289" s="316">
        <v>5863.4562584944997</v>
      </c>
      <c r="F289" s="316"/>
      <c r="G289" s="316">
        <v>5863.4562584944997</v>
      </c>
      <c r="H289" s="317">
        <v>45019</v>
      </c>
      <c r="I289" s="317">
        <v>45018</v>
      </c>
      <c r="J289" s="317">
        <v>56158</v>
      </c>
      <c r="K289" s="233">
        <v>30</v>
      </c>
      <c r="L289" s="233">
        <v>0</v>
      </c>
      <c r="M289" s="35"/>
    </row>
    <row r="290" spans="1:13" ht="17.100000000000001" customHeight="1">
      <c r="A290" s="233">
        <v>327</v>
      </c>
      <c r="B290" s="233" t="s">
        <v>115</v>
      </c>
      <c r="C290" s="229" t="s">
        <v>391</v>
      </c>
      <c r="D290" s="316">
        <v>848.50251420619986</v>
      </c>
      <c r="E290" s="316">
        <v>848.50251420619986</v>
      </c>
      <c r="F290" s="316"/>
      <c r="G290" s="316">
        <v>848.50251420619986</v>
      </c>
      <c r="H290" s="317">
        <v>43707</v>
      </c>
      <c r="I290" s="317">
        <v>43826</v>
      </c>
      <c r="J290" s="317">
        <v>51378</v>
      </c>
      <c r="K290" s="233">
        <v>20</v>
      </c>
      <c r="L290" s="233">
        <v>6</v>
      </c>
      <c r="M290" s="35"/>
    </row>
    <row r="291" spans="1:13" ht="17.100000000000001" customHeight="1">
      <c r="A291" s="233">
        <v>328</v>
      </c>
      <c r="B291" s="233" t="s">
        <v>128</v>
      </c>
      <c r="C291" s="229" t="s">
        <v>392</v>
      </c>
      <c r="D291" s="316">
        <v>84.538142039899995</v>
      </c>
      <c r="E291" s="316">
        <v>84.538142039899995</v>
      </c>
      <c r="F291" s="316"/>
      <c r="G291" s="316">
        <v>84.538142039899995</v>
      </c>
      <c r="H291" s="317">
        <v>43208</v>
      </c>
      <c r="I291" s="317">
        <v>43208</v>
      </c>
      <c r="J291" s="317">
        <v>54128</v>
      </c>
      <c r="K291" s="233">
        <v>29</v>
      </c>
      <c r="L291" s="233">
        <v>8</v>
      </c>
      <c r="M291" s="35"/>
    </row>
    <row r="292" spans="1:13" ht="17.100000000000001" customHeight="1">
      <c r="A292" s="233">
        <v>329</v>
      </c>
      <c r="B292" s="233" t="s">
        <v>115</v>
      </c>
      <c r="C292" s="229" t="s">
        <v>856</v>
      </c>
      <c r="D292" s="316">
        <v>601.05552792200001</v>
      </c>
      <c r="E292" s="316">
        <v>601.05552792200001</v>
      </c>
      <c r="F292" s="316"/>
      <c r="G292" s="316">
        <v>601.05552792200001</v>
      </c>
      <c r="H292" s="317">
        <v>44505</v>
      </c>
      <c r="I292" s="317">
        <v>45289</v>
      </c>
      <c r="J292" s="317">
        <v>49094</v>
      </c>
      <c r="K292" s="233">
        <v>10</v>
      </c>
      <c r="L292" s="233">
        <v>0</v>
      </c>
      <c r="M292" s="35"/>
    </row>
    <row r="293" spans="1:13" ht="17.100000000000001" customHeight="1">
      <c r="A293" s="233">
        <v>330</v>
      </c>
      <c r="B293" s="233" t="s">
        <v>147</v>
      </c>
      <c r="C293" s="229" t="s">
        <v>857</v>
      </c>
      <c r="D293" s="316">
        <v>4012.4667360132999</v>
      </c>
      <c r="E293" s="316">
        <v>4012.4667360132999</v>
      </c>
      <c r="F293" s="316"/>
      <c r="G293" s="316">
        <v>4012.4667360132999</v>
      </c>
      <c r="H293" s="317">
        <v>44530</v>
      </c>
      <c r="I293" s="317">
        <v>44804</v>
      </c>
      <c r="J293" s="317">
        <v>55061</v>
      </c>
      <c r="K293" s="233">
        <v>27</v>
      </c>
      <c r="L293" s="233">
        <v>6</v>
      </c>
      <c r="M293" s="35"/>
    </row>
    <row r="294" spans="1:13" ht="17.100000000000001" customHeight="1">
      <c r="A294" s="233">
        <v>331</v>
      </c>
      <c r="B294" s="233" t="s">
        <v>128</v>
      </c>
      <c r="C294" s="229" t="s">
        <v>858</v>
      </c>
      <c r="D294" s="316">
        <v>340.95795384059994</v>
      </c>
      <c r="E294" s="316">
        <v>340.95795384059994</v>
      </c>
      <c r="F294" s="316"/>
      <c r="G294" s="316">
        <v>340.95795384059994</v>
      </c>
      <c r="H294" s="317">
        <v>44502</v>
      </c>
      <c r="I294" s="317">
        <v>44567</v>
      </c>
      <c r="J294" s="317">
        <v>48337</v>
      </c>
      <c r="K294" s="233">
        <v>10</v>
      </c>
      <c r="L294" s="233">
        <v>3</v>
      </c>
      <c r="M294" s="35"/>
    </row>
    <row r="295" spans="1:13" ht="17.100000000000001" customHeight="1">
      <c r="A295" s="233">
        <v>332</v>
      </c>
      <c r="B295" s="233" t="s">
        <v>786</v>
      </c>
      <c r="C295" s="229" t="s">
        <v>859</v>
      </c>
      <c r="D295" s="316">
        <v>6041.7355760888004</v>
      </c>
      <c r="E295" s="316">
        <v>6041.7355760888004</v>
      </c>
      <c r="F295" s="316"/>
      <c r="G295" s="316">
        <v>6041.7355760888004</v>
      </c>
      <c r="H295" s="317">
        <v>44258</v>
      </c>
      <c r="I295" s="317">
        <v>45289</v>
      </c>
      <c r="J295" s="317">
        <v>48698</v>
      </c>
      <c r="K295" s="233">
        <v>10</v>
      </c>
      <c r="L295" s="233">
        <v>0</v>
      </c>
      <c r="M295" s="35"/>
    </row>
    <row r="296" spans="1:13" ht="17.100000000000001" customHeight="1">
      <c r="A296" s="233">
        <v>334</v>
      </c>
      <c r="B296" s="233" t="s">
        <v>128</v>
      </c>
      <c r="C296" s="229" t="s">
        <v>860</v>
      </c>
      <c r="D296" s="316">
        <v>337.59947050339997</v>
      </c>
      <c r="E296" s="316">
        <v>337.59947050339997</v>
      </c>
      <c r="F296" s="316"/>
      <c r="G296" s="316">
        <v>337.59947050339997</v>
      </c>
      <c r="H296" s="317">
        <v>44876</v>
      </c>
      <c r="I296" s="317">
        <v>44903</v>
      </c>
      <c r="J296" s="317">
        <v>48579</v>
      </c>
      <c r="K296" s="233">
        <v>10</v>
      </c>
      <c r="L296" s="233">
        <v>0</v>
      </c>
      <c r="M296" s="35"/>
    </row>
    <row r="297" spans="1:13" ht="17.100000000000001" customHeight="1">
      <c r="A297" s="233">
        <v>336</v>
      </c>
      <c r="B297" s="233" t="s">
        <v>220</v>
      </c>
      <c r="C297" s="229" t="s">
        <v>393</v>
      </c>
      <c r="D297" s="316">
        <v>11205.653504655198</v>
      </c>
      <c r="E297" s="316">
        <v>11205.653504655198</v>
      </c>
      <c r="F297" s="316"/>
      <c r="G297" s="316">
        <v>11205.653504655198</v>
      </c>
      <c r="H297" s="317">
        <v>43069</v>
      </c>
      <c r="I297" s="317">
        <v>43845</v>
      </c>
      <c r="J297" s="317">
        <v>54087</v>
      </c>
      <c r="K297" s="233">
        <v>30</v>
      </c>
      <c r="L297" s="233">
        <v>1</v>
      </c>
      <c r="M297" s="35"/>
    </row>
    <row r="298" spans="1:13" ht="17.100000000000001" customHeight="1">
      <c r="A298" s="233">
        <v>337</v>
      </c>
      <c r="B298" s="233" t="s">
        <v>220</v>
      </c>
      <c r="C298" s="229" t="s">
        <v>394</v>
      </c>
      <c r="D298" s="316">
        <v>11081.5640127142</v>
      </c>
      <c r="E298" s="316">
        <v>11081.5640127142</v>
      </c>
      <c r="F298" s="316"/>
      <c r="G298" s="316">
        <v>11081.5640127142</v>
      </c>
      <c r="H298" s="317">
        <v>43322</v>
      </c>
      <c r="I298" s="317">
        <v>44180</v>
      </c>
      <c r="J298" s="317">
        <v>54128</v>
      </c>
      <c r="K298" s="233">
        <v>29</v>
      </c>
      <c r="L298" s="233">
        <v>6</v>
      </c>
      <c r="M298" s="35"/>
    </row>
    <row r="299" spans="1:13" ht="17.100000000000001" customHeight="1">
      <c r="A299" s="233">
        <v>338</v>
      </c>
      <c r="B299" s="233" t="s">
        <v>220</v>
      </c>
      <c r="C299" s="229" t="s">
        <v>727</v>
      </c>
      <c r="D299" s="316">
        <v>2312.7496020410999</v>
      </c>
      <c r="E299" s="316">
        <v>2312.7496020410999</v>
      </c>
      <c r="F299" s="316"/>
      <c r="G299" s="316">
        <v>2312.7496020410999</v>
      </c>
      <c r="H299" s="317">
        <v>43416</v>
      </c>
      <c r="I299" s="317">
        <v>45180</v>
      </c>
      <c r="J299" s="317">
        <v>54401</v>
      </c>
      <c r="K299" s="233">
        <v>30</v>
      </c>
      <c r="L299" s="233">
        <v>0</v>
      </c>
      <c r="M299" s="35"/>
    </row>
    <row r="300" spans="1:13" ht="17.100000000000001" customHeight="1">
      <c r="A300" s="233">
        <v>339</v>
      </c>
      <c r="B300" s="233" t="s">
        <v>220</v>
      </c>
      <c r="C300" s="229" t="s">
        <v>396</v>
      </c>
      <c r="D300" s="316">
        <v>15460.0716593332</v>
      </c>
      <c r="E300" s="316">
        <v>15460.0716593332</v>
      </c>
      <c r="F300" s="316"/>
      <c r="G300" s="316">
        <v>15460.0716593332</v>
      </c>
      <c r="H300" s="317">
        <v>42636</v>
      </c>
      <c r="I300" s="317">
        <v>43191</v>
      </c>
      <c r="J300" s="317">
        <v>54128</v>
      </c>
      <c r="K300" s="233">
        <v>30</v>
      </c>
      <c r="L300" s="233">
        <v>10</v>
      </c>
      <c r="M300" s="35"/>
    </row>
    <row r="301" spans="1:13" ht="17.100000000000001" customHeight="1">
      <c r="A301" s="376" t="s">
        <v>861</v>
      </c>
      <c r="B301" s="376"/>
      <c r="C301" s="376"/>
      <c r="D301" s="318">
        <f>SUM(D302:D312)</f>
        <v>91618.590286490507</v>
      </c>
      <c r="E301" s="318">
        <f>SUM(E302:E312)</f>
        <v>91618.590286490507</v>
      </c>
      <c r="F301" s="318"/>
      <c r="G301" s="318">
        <f>SUM(G302:G312)</f>
        <v>91618.590286490507</v>
      </c>
      <c r="H301" s="317"/>
      <c r="I301" s="317"/>
      <c r="J301" s="317"/>
      <c r="K301" s="233"/>
      <c r="L301" s="233"/>
      <c r="M301" s="35"/>
    </row>
    <row r="302" spans="1:13" ht="17.100000000000001" customHeight="1">
      <c r="A302" s="233">
        <v>340</v>
      </c>
      <c r="B302" s="233" t="s">
        <v>118</v>
      </c>
      <c r="C302" s="229" t="s">
        <v>862</v>
      </c>
      <c r="D302" s="316">
        <v>3296.4850517517993</v>
      </c>
      <c r="E302" s="316">
        <v>3296.4850517517993</v>
      </c>
      <c r="F302" s="316"/>
      <c r="G302" s="316">
        <v>3296.4850517517993</v>
      </c>
      <c r="H302" s="317">
        <v>44929</v>
      </c>
      <c r="I302" s="317">
        <v>44928</v>
      </c>
      <c r="J302" s="317">
        <v>55701</v>
      </c>
      <c r="K302" s="233">
        <v>29</v>
      </c>
      <c r="L302" s="233">
        <v>0</v>
      </c>
      <c r="M302" s="35"/>
    </row>
    <row r="303" spans="1:13" ht="17.100000000000001" customHeight="1">
      <c r="A303" s="233">
        <v>341</v>
      </c>
      <c r="B303" s="233" t="s">
        <v>128</v>
      </c>
      <c r="C303" s="229" t="s">
        <v>863</v>
      </c>
      <c r="D303" s="316">
        <v>3166.2110239393996</v>
      </c>
      <c r="E303" s="316">
        <v>3166.2110239393996</v>
      </c>
      <c r="F303" s="316"/>
      <c r="G303" s="316">
        <v>3166.2110239393996</v>
      </c>
      <c r="H303" s="317">
        <v>44928</v>
      </c>
      <c r="I303" s="317">
        <v>44927</v>
      </c>
      <c r="J303" s="317">
        <v>55701</v>
      </c>
      <c r="K303" s="233">
        <v>29</v>
      </c>
      <c r="L303" s="233">
        <v>0</v>
      </c>
      <c r="M303" s="35"/>
    </row>
    <row r="304" spans="1:13" ht="17.100000000000001" customHeight="1">
      <c r="A304" s="233">
        <v>342</v>
      </c>
      <c r="B304" s="233" t="s">
        <v>118</v>
      </c>
      <c r="C304" s="229" t="s">
        <v>864</v>
      </c>
      <c r="D304" s="316">
        <v>22712.785827543896</v>
      </c>
      <c r="E304" s="316">
        <v>22712.785827543896</v>
      </c>
      <c r="F304" s="316"/>
      <c r="G304" s="316">
        <v>22712.785827543896</v>
      </c>
      <c r="H304" s="317">
        <v>44350</v>
      </c>
      <c r="I304" s="317">
        <v>44713</v>
      </c>
      <c r="J304" s="317">
        <v>48184</v>
      </c>
      <c r="K304" s="233">
        <v>10</v>
      </c>
      <c r="L304" s="233">
        <v>0</v>
      </c>
      <c r="M304" s="35"/>
    </row>
    <row r="305" spans="1:13" ht="17.100000000000001" customHeight="1">
      <c r="A305" s="233">
        <v>343</v>
      </c>
      <c r="B305" s="233" t="s">
        <v>128</v>
      </c>
      <c r="C305" s="229" t="s">
        <v>865</v>
      </c>
      <c r="D305" s="316">
        <v>4752.086353058</v>
      </c>
      <c r="E305" s="316">
        <v>4752.086353058</v>
      </c>
      <c r="F305" s="316"/>
      <c r="G305" s="316">
        <v>4752.086353058</v>
      </c>
      <c r="H305" s="317">
        <v>44840</v>
      </c>
      <c r="I305" s="317">
        <v>45218</v>
      </c>
      <c r="J305" s="317">
        <v>48579</v>
      </c>
      <c r="K305" s="233">
        <v>10</v>
      </c>
      <c r="L305" s="233">
        <v>0</v>
      </c>
      <c r="M305" s="35"/>
    </row>
    <row r="306" spans="1:13" ht="17.100000000000001" customHeight="1">
      <c r="A306" s="233">
        <v>344</v>
      </c>
      <c r="B306" s="233" t="s">
        <v>118</v>
      </c>
      <c r="C306" s="229" t="s">
        <v>866</v>
      </c>
      <c r="D306" s="316">
        <v>19351.7952978305</v>
      </c>
      <c r="E306" s="316">
        <v>19351.7952978305</v>
      </c>
      <c r="F306" s="316"/>
      <c r="G306" s="316">
        <v>19351.7952978305</v>
      </c>
      <c r="H306" s="317">
        <v>44662</v>
      </c>
      <c r="I306" s="317">
        <v>44931</v>
      </c>
      <c r="J306" s="317">
        <v>48425</v>
      </c>
      <c r="K306" s="233">
        <v>10</v>
      </c>
      <c r="L306" s="233">
        <v>2</v>
      </c>
      <c r="M306" s="35"/>
    </row>
    <row r="307" spans="1:13" ht="17.100000000000001" customHeight="1">
      <c r="A307" s="233">
        <v>345</v>
      </c>
      <c r="B307" s="233" t="s">
        <v>128</v>
      </c>
      <c r="C307" s="229" t="s">
        <v>867</v>
      </c>
      <c r="D307" s="316">
        <v>2673.9978574204997</v>
      </c>
      <c r="E307" s="316">
        <v>2673.9978574204997</v>
      </c>
      <c r="F307" s="316"/>
      <c r="G307" s="316">
        <v>2673.9978574204997</v>
      </c>
      <c r="H307" s="317">
        <v>44565</v>
      </c>
      <c r="I307" s="317">
        <v>44565</v>
      </c>
      <c r="J307" s="317">
        <v>48397</v>
      </c>
      <c r="K307" s="233">
        <v>10</v>
      </c>
      <c r="L307" s="233">
        <v>2</v>
      </c>
      <c r="M307" s="35"/>
    </row>
    <row r="308" spans="1:13" ht="17.100000000000001" customHeight="1">
      <c r="A308" s="233">
        <v>346</v>
      </c>
      <c r="B308" s="233" t="s">
        <v>118</v>
      </c>
      <c r="C308" s="229" t="s">
        <v>868</v>
      </c>
      <c r="D308" s="316">
        <v>9111.106154544399</v>
      </c>
      <c r="E308" s="316">
        <v>9111.106154544399</v>
      </c>
      <c r="F308" s="316"/>
      <c r="G308" s="316">
        <v>9111.106154544399</v>
      </c>
      <c r="H308" s="317">
        <v>45089</v>
      </c>
      <c r="I308" s="317">
        <v>45086</v>
      </c>
      <c r="J308" s="317">
        <v>48760</v>
      </c>
      <c r="K308" s="233">
        <v>10</v>
      </c>
      <c r="L308" s="233">
        <v>0</v>
      </c>
      <c r="M308" s="35"/>
    </row>
    <row r="309" spans="1:13" ht="17.100000000000001" customHeight="1">
      <c r="A309" s="233">
        <v>347</v>
      </c>
      <c r="B309" s="233" t="s">
        <v>118</v>
      </c>
      <c r="C309" s="229" t="s">
        <v>214</v>
      </c>
      <c r="D309" s="316">
        <v>19479.364421563801</v>
      </c>
      <c r="E309" s="316">
        <v>19479.364421563801</v>
      </c>
      <c r="F309" s="316"/>
      <c r="G309" s="316">
        <v>19479.364421563801</v>
      </c>
      <c r="H309" s="317">
        <v>44868</v>
      </c>
      <c r="I309" s="317">
        <v>44867</v>
      </c>
      <c r="J309" s="317">
        <v>55640</v>
      </c>
      <c r="K309" s="233">
        <v>29</v>
      </c>
      <c r="L309" s="233">
        <v>0</v>
      </c>
      <c r="M309" s="35"/>
    </row>
    <row r="310" spans="1:13" ht="17.100000000000001" customHeight="1">
      <c r="A310" s="233">
        <v>348</v>
      </c>
      <c r="B310" s="233" t="s">
        <v>132</v>
      </c>
      <c r="C310" s="229" t="s">
        <v>397</v>
      </c>
      <c r="D310" s="316">
        <v>1549.8780994556</v>
      </c>
      <c r="E310" s="316">
        <v>1549.8780994556</v>
      </c>
      <c r="F310" s="316"/>
      <c r="G310" s="316">
        <v>1549.8780994556</v>
      </c>
      <c r="H310" s="317">
        <v>43994</v>
      </c>
      <c r="I310" s="317">
        <v>43994</v>
      </c>
      <c r="J310" s="317">
        <v>47646</v>
      </c>
      <c r="K310" s="233">
        <v>10</v>
      </c>
      <c r="L310" s="233">
        <v>0</v>
      </c>
      <c r="M310" s="35"/>
    </row>
    <row r="311" spans="1:13" ht="17.100000000000001" customHeight="1">
      <c r="A311" s="233">
        <v>349</v>
      </c>
      <c r="B311" s="233" t="s">
        <v>220</v>
      </c>
      <c r="C311" s="229" t="s">
        <v>398</v>
      </c>
      <c r="D311" s="316">
        <v>1118.5230304877</v>
      </c>
      <c r="E311" s="316">
        <v>1118.5230304877</v>
      </c>
      <c r="F311" s="316"/>
      <c r="G311" s="316">
        <v>1118.5230304877</v>
      </c>
      <c r="H311" s="317">
        <v>43425</v>
      </c>
      <c r="I311" s="317">
        <v>45138</v>
      </c>
      <c r="J311" s="317">
        <v>53696</v>
      </c>
      <c r="K311" s="233">
        <v>28</v>
      </c>
      <c r="L311" s="233">
        <v>0</v>
      </c>
      <c r="M311" s="35"/>
    </row>
    <row r="312" spans="1:13" ht="17.100000000000001" customHeight="1">
      <c r="A312" s="233">
        <v>350</v>
      </c>
      <c r="B312" s="233" t="s">
        <v>220</v>
      </c>
      <c r="C312" s="229" t="s">
        <v>399</v>
      </c>
      <c r="D312" s="316">
        <v>4406.3571688948996</v>
      </c>
      <c r="E312" s="316">
        <v>4406.3571688948996</v>
      </c>
      <c r="F312" s="316"/>
      <c r="G312" s="316">
        <v>4406.3571688948996</v>
      </c>
      <c r="H312" s="317">
        <v>43261</v>
      </c>
      <c r="I312" s="317">
        <v>45089</v>
      </c>
      <c r="J312" s="317">
        <v>54254</v>
      </c>
      <c r="K312" s="233">
        <v>30</v>
      </c>
      <c r="L312" s="233">
        <v>0</v>
      </c>
      <c r="M312" s="35"/>
    </row>
    <row r="313" spans="1:13" ht="17.100000000000001" customHeight="1">
      <c r="A313" s="320" t="s">
        <v>869</v>
      </c>
      <c r="B313" s="233"/>
      <c r="C313" s="229"/>
      <c r="D313" s="318">
        <f>+D314</f>
        <v>3085.9048589635995</v>
      </c>
      <c r="E313" s="318">
        <f>+E314</f>
        <v>3085.9048589635995</v>
      </c>
      <c r="F313" s="318"/>
      <c r="G313" s="318">
        <f>+G314</f>
        <v>3085.9048589635995</v>
      </c>
      <c r="H313" s="317"/>
      <c r="I313" s="317"/>
      <c r="J313" s="317"/>
      <c r="K313" s="233"/>
      <c r="L313" s="233"/>
      <c r="M313" s="35"/>
    </row>
    <row r="314" spans="1:13" ht="17.100000000000001" customHeight="1" thickBot="1">
      <c r="A314" s="321">
        <v>351</v>
      </c>
      <c r="B314" s="291" t="s">
        <v>120</v>
      </c>
      <c r="C314" s="321" t="s">
        <v>870</v>
      </c>
      <c r="D314" s="322">
        <v>3085.9048589635995</v>
      </c>
      <c r="E314" s="322">
        <v>3085.9048589635995</v>
      </c>
      <c r="F314" s="322"/>
      <c r="G314" s="322">
        <v>3085.9048589635995</v>
      </c>
      <c r="H314" s="323">
        <v>44932</v>
      </c>
      <c r="I314" s="323">
        <v>44929</v>
      </c>
      <c r="J314" s="323">
        <v>52018</v>
      </c>
      <c r="K314" s="291">
        <v>19</v>
      </c>
      <c r="L314" s="291">
        <v>0</v>
      </c>
      <c r="M314" s="35"/>
    </row>
    <row r="315" spans="1:13" ht="12.95" customHeight="1">
      <c r="A315" s="204" t="s">
        <v>404</v>
      </c>
      <c r="B315" s="177"/>
      <c r="C315" s="177"/>
      <c r="D315" s="177"/>
      <c r="E315" s="177"/>
      <c r="F315" s="177"/>
      <c r="G315" s="177"/>
      <c r="H315" s="177"/>
      <c r="I315" s="177"/>
      <c r="J315" s="177"/>
      <c r="K315" s="177"/>
      <c r="L315" s="177"/>
      <c r="M315" s="35"/>
    </row>
    <row r="316" spans="1:13" ht="12.95" customHeight="1">
      <c r="A316" s="375" t="s">
        <v>871</v>
      </c>
      <c r="B316" s="375"/>
      <c r="C316" s="375"/>
      <c r="D316" s="375"/>
      <c r="E316" s="375"/>
      <c r="F316" s="375"/>
      <c r="G316" s="375"/>
      <c r="H316" s="375"/>
      <c r="I316" s="375"/>
      <c r="J316" s="375"/>
      <c r="K316" s="375"/>
      <c r="L316" s="375"/>
      <c r="M316" s="35"/>
    </row>
    <row r="317" spans="1:13" ht="12.95" customHeight="1">
      <c r="A317" s="378" t="s">
        <v>925</v>
      </c>
      <c r="B317" s="378"/>
      <c r="C317" s="378"/>
      <c r="D317" s="378"/>
      <c r="E317" s="378"/>
      <c r="F317" s="378"/>
      <c r="G317" s="378"/>
      <c r="H317" s="378"/>
      <c r="I317" s="378"/>
      <c r="J317" s="378"/>
      <c r="K317" s="378"/>
      <c r="L317" s="177"/>
      <c r="M317" s="35"/>
    </row>
    <row r="318" spans="1:13" ht="12.95" customHeight="1">
      <c r="A318" s="177" t="s">
        <v>872</v>
      </c>
      <c r="B318" s="177"/>
      <c r="C318" s="177"/>
      <c r="D318" s="177"/>
      <c r="E318" s="177"/>
      <c r="F318" s="177"/>
      <c r="G318" s="177"/>
      <c r="H318" s="177"/>
      <c r="I318" s="177"/>
      <c r="J318" s="177"/>
      <c r="K318" s="177"/>
      <c r="L318" s="177"/>
      <c r="M318" s="35"/>
    </row>
    <row r="319" spans="1:13" ht="12.95" customHeight="1">
      <c r="A319" s="375" t="s">
        <v>873</v>
      </c>
      <c r="B319" s="375"/>
      <c r="C319" s="375"/>
      <c r="D319" s="375"/>
      <c r="E319" s="375"/>
      <c r="F319" s="375"/>
      <c r="G319" s="375"/>
      <c r="H319" s="375"/>
      <c r="I319" s="375"/>
      <c r="J319" s="375"/>
      <c r="K319" s="375"/>
      <c r="L319" s="375"/>
      <c r="M319" s="35"/>
    </row>
    <row r="320" spans="1:13" ht="11.65" customHeight="1">
      <c r="A320" s="378" t="s">
        <v>401</v>
      </c>
      <c r="B320" s="378"/>
      <c r="C320" s="378"/>
      <c r="D320" s="378"/>
      <c r="E320" s="378"/>
      <c r="F320" s="378"/>
      <c r="G320" s="378"/>
      <c r="H320" s="378"/>
      <c r="I320" s="378"/>
      <c r="J320" s="378"/>
      <c r="K320" s="378"/>
      <c r="L320" s="177"/>
      <c r="M320" s="35"/>
    </row>
    <row r="321" spans="1:13" ht="11.65" customHeight="1">
      <c r="A321" s="301"/>
      <c r="B321" s="301"/>
      <c r="C321" s="35"/>
      <c r="D321" s="302"/>
      <c r="E321" s="303"/>
      <c r="F321" s="303"/>
      <c r="G321" s="303"/>
      <c r="H321" s="303"/>
      <c r="I321" s="303"/>
      <c r="J321" s="59"/>
      <c r="K321" s="59"/>
      <c r="L321" s="35"/>
      <c r="M321" s="35"/>
    </row>
    <row r="322" spans="1:13" ht="11.65" customHeight="1">
      <c r="A322" s="68"/>
      <c r="B322" s="68"/>
      <c r="C322" s="69"/>
      <c r="D322" s="70"/>
      <c r="E322" s="71"/>
      <c r="F322" s="71"/>
      <c r="G322" s="71"/>
      <c r="H322" s="71"/>
      <c r="I322" s="71"/>
      <c r="J322" s="72"/>
      <c r="K322" s="72"/>
    </row>
    <row r="323" spans="1:13" ht="11.65" customHeight="1">
      <c r="A323" s="68"/>
      <c r="B323" s="68"/>
      <c r="C323" s="69"/>
      <c r="D323" s="70"/>
      <c r="E323" s="71"/>
      <c r="F323" s="71"/>
      <c r="G323" s="71"/>
      <c r="H323" s="71"/>
      <c r="I323" s="71"/>
      <c r="J323" s="72"/>
      <c r="K323" s="72"/>
    </row>
    <row r="324" spans="1:13" ht="11.65" customHeight="1">
      <c r="A324" s="68"/>
      <c r="B324" s="68"/>
      <c r="C324" s="69"/>
      <c r="D324" s="70"/>
      <c r="E324" s="71"/>
      <c r="F324" s="71"/>
      <c r="G324" s="71"/>
      <c r="H324" s="71"/>
      <c r="I324" s="71"/>
      <c r="J324" s="72"/>
      <c r="K324" s="72"/>
    </row>
    <row r="325" spans="1:13" ht="11.65" customHeight="1">
      <c r="A325" s="68"/>
      <c r="B325" s="68"/>
      <c r="C325" s="69"/>
      <c r="D325" s="70"/>
      <c r="E325" s="71"/>
      <c r="F325" s="71"/>
      <c r="G325" s="71"/>
      <c r="H325" s="71"/>
      <c r="I325" s="71"/>
      <c r="J325" s="72"/>
      <c r="K325" s="72"/>
    </row>
    <row r="326" spans="1:13" ht="11.65" customHeight="1"/>
    <row r="327" spans="1:13" ht="11.65" customHeight="1"/>
    <row r="328" spans="1:13" ht="11.65" customHeight="1"/>
    <row r="329" spans="1:13" ht="11.65" customHeight="1"/>
    <row r="330" spans="1:13" ht="11.65" customHeight="1"/>
    <row r="331" spans="1:13" ht="11.65" customHeight="1"/>
    <row r="332" spans="1:13" ht="11.65" customHeight="1"/>
    <row r="333" spans="1:13" ht="11.65" customHeight="1">
      <c r="A333" s="68"/>
      <c r="B333" s="68"/>
      <c r="C333" s="69"/>
      <c r="D333" s="70"/>
      <c r="E333" s="71"/>
      <c r="F333" s="71"/>
      <c r="G333" s="71"/>
      <c r="H333" s="71"/>
      <c r="I333" s="71"/>
      <c r="J333" s="72"/>
      <c r="K333" s="72"/>
    </row>
    <row r="334" spans="1:13" ht="11.65" customHeight="1">
      <c r="A334" s="68"/>
      <c r="B334" s="68"/>
      <c r="C334" s="69"/>
      <c r="D334" s="70"/>
      <c r="E334" s="71"/>
      <c r="F334" s="71"/>
      <c r="G334" s="71"/>
      <c r="H334" s="71"/>
      <c r="I334" s="71"/>
      <c r="J334" s="72"/>
      <c r="K334" s="72"/>
    </row>
    <row r="335" spans="1:13" ht="11.65" customHeight="1">
      <c r="A335" s="68"/>
      <c r="B335" s="68"/>
      <c r="C335" s="69"/>
      <c r="D335" s="70"/>
      <c r="E335" s="71"/>
      <c r="F335" s="71"/>
      <c r="G335" s="71"/>
      <c r="H335" s="71"/>
      <c r="I335" s="71"/>
      <c r="J335" s="72"/>
      <c r="K335" s="72"/>
    </row>
    <row r="336" spans="1:13" ht="11.65" customHeight="1">
      <c r="A336" s="68"/>
      <c r="B336" s="68"/>
      <c r="C336" s="69"/>
      <c r="D336" s="70"/>
      <c r="E336" s="71"/>
      <c r="F336" s="71"/>
      <c r="G336" s="71"/>
      <c r="H336" s="71"/>
      <c r="I336" s="71"/>
      <c r="J336" s="72"/>
      <c r="K336" s="72"/>
    </row>
    <row r="337" spans="1:12" ht="11.65" customHeight="1">
      <c r="A337" s="68"/>
      <c r="B337" s="68"/>
      <c r="C337" s="69"/>
      <c r="D337" s="70"/>
      <c r="E337" s="71"/>
      <c r="F337" s="71"/>
      <c r="G337" s="71"/>
      <c r="H337" s="71"/>
      <c r="I337" s="71"/>
      <c r="J337" s="72"/>
      <c r="K337" s="72"/>
    </row>
    <row r="338" spans="1:12" ht="11.65" customHeight="1">
      <c r="A338" s="68"/>
      <c r="B338" s="68"/>
      <c r="C338" s="69"/>
      <c r="D338" s="70"/>
      <c r="E338" s="71"/>
      <c r="F338" s="71"/>
      <c r="G338" s="71"/>
      <c r="H338" s="71"/>
      <c r="I338" s="71"/>
      <c r="J338" s="72"/>
      <c r="K338" s="72"/>
    </row>
    <row r="339" spans="1:12" ht="11.65" customHeight="1">
      <c r="A339" s="68"/>
      <c r="B339" s="68"/>
      <c r="C339" s="69"/>
      <c r="D339" s="70"/>
      <c r="E339" s="71"/>
      <c r="F339" s="71"/>
      <c r="G339" s="71"/>
      <c r="H339" s="71"/>
      <c r="I339" s="71"/>
      <c r="J339" s="72"/>
      <c r="K339" s="72"/>
    </row>
    <row r="340" spans="1:12" ht="11.65" customHeight="1">
      <c r="A340" s="68"/>
      <c r="B340" s="68"/>
      <c r="C340" s="69"/>
      <c r="D340" s="70"/>
      <c r="E340" s="71"/>
      <c r="F340" s="71"/>
      <c r="G340" s="71"/>
      <c r="H340" s="71"/>
      <c r="I340" s="71"/>
      <c r="J340" s="72"/>
      <c r="K340" s="72"/>
    </row>
    <row r="341" spans="1:12" ht="11.65" customHeight="1">
      <c r="A341" s="68"/>
      <c r="B341" s="68"/>
      <c r="C341" s="69"/>
      <c r="D341" s="70"/>
      <c r="E341" s="71"/>
      <c r="F341" s="71"/>
      <c r="G341" s="71"/>
      <c r="H341" s="71"/>
      <c r="I341" s="71"/>
      <c r="J341" s="72"/>
      <c r="K341" s="72"/>
    </row>
    <row r="342" spans="1:12" ht="11.65" customHeight="1">
      <c r="A342" s="68"/>
      <c r="B342" s="68"/>
      <c r="C342" s="69"/>
      <c r="D342" s="70"/>
      <c r="E342" s="71"/>
      <c r="F342" s="71"/>
      <c r="G342" s="71"/>
      <c r="H342" s="71"/>
      <c r="I342" s="71"/>
      <c r="J342" s="72"/>
      <c r="K342" s="72"/>
    </row>
    <row r="343" spans="1:12" ht="11.65" customHeight="1">
      <c r="A343" s="68"/>
      <c r="B343" s="68"/>
      <c r="C343" s="69"/>
      <c r="D343" s="70"/>
      <c r="E343" s="71"/>
      <c r="F343" s="71"/>
      <c r="G343" s="71"/>
      <c r="H343" s="71"/>
      <c r="I343" s="71"/>
      <c r="J343" s="72"/>
      <c r="K343" s="72"/>
    </row>
    <row r="344" spans="1:12" ht="11.65" customHeight="1">
      <c r="A344" s="68"/>
      <c r="B344" s="68"/>
      <c r="C344" s="69"/>
      <c r="D344" s="70"/>
      <c r="E344" s="71"/>
      <c r="F344" s="71"/>
      <c r="G344" s="71"/>
      <c r="H344" s="71"/>
      <c r="I344" s="71"/>
      <c r="J344" s="72"/>
      <c r="K344" s="72"/>
    </row>
    <row r="345" spans="1:12" ht="11.65" customHeight="1">
      <c r="A345" s="68"/>
      <c r="B345" s="68"/>
      <c r="C345" s="69"/>
      <c r="D345" s="70"/>
      <c r="E345" s="71"/>
      <c r="F345" s="71"/>
      <c r="G345" s="71"/>
      <c r="H345" s="71"/>
      <c r="I345" s="71"/>
      <c r="J345" s="72"/>
      <c r="K345" s="72"/>
    </row>
    <row r="346" spans="1:12" ht="14.25" customHeight="1">
      <c r="A346" s="377"/>
      <c r="B346" s="377"/>
      <c r="C346" s="377"/>
      <c r="D346" s="377"/>
      <c r="E346" s="377"/>
      <c r="F346" s="377"/>
      <c r="G346" s="377"/>
      <c r="H346" s="377"/>
      <c r="I346" s="377"/>
      <c r="J346" s="377"/>
      <c r="K346" s="377"/>
    </row>
    <row r="347" spans="1:12" ht="14.25" customHeight="1">
      <c r="A347" s="377"/>
      <c r="B347" s="377"/>
      <c r="C347" s="377"/>
      <c r="D347" s="377"/>
      <c r="E347" s="377"/>
      <c r="F347" s="377"/>
      <c r="G347" s="377"/>
      <c r="H347" s="377"/>
      <c r="I347" s="377"/>
      <c r="J347" s="377"/>
      <c r="K347" s="377"/>
    </row>
    <row r="348" spans="1:12" ht="14.25" customHeight="1">
      <c r="A348" s="69"/>
      <c r="B348" s="69"/>
      <c r="C348" s="69"/>
      <c r="D348" s="69"/>
      <c r="E348" s="69"/>
      <c r="F348" s="69"/>
      <c r="G348" s="69"/>
      <c r="H348" s="69"/>
      <c r="I348" s="69"/>
      <c r="J348" s="69"/>
      <c r="K348" s="69"/>
    </row>
    <row r="349" spans="1:12" ht="12.75" customHeight="1">
      <c r="A349" s="379"/>
      <c r="B349" s="379"/>
      <c r="C349" s="379"/>
      <c r="D349" s="379"/>
      <c r="E349" s="379"/>
      <c r="F349" s="379"/>
      <c r="G349" s="379"/>
      <c r="H349" s="379"/>
      <c r="I349" s="379"/>
      <c r="J349" s="379"/>
      <c r="K349" s="379"/>
      <c r="L349" s="379"/>
    </row>
    <row r="350" spans="1:12">
      <c r="A350" s="377"/>
      <c r="B350" s="377"/>
      <c r="C350" s="377"/>
      <c r="D350" s="377"/>
      <c r="E350" s="377"/>
      <c r="F350" s="377"/>
      <c r="G350" s="377"/>
      <c r="H350" s="377"/>
      <c r="I350" s="377"/>
      <c r="J350" s="377"/>
      <c r="K350" s="377"/>
    </row>
  </sheetData>
  <mergeCells count="45">
    <mergeCell ref="A350:K350"/>
    <mergeCell ref="A317:K317"/>
    <mergeCell ref="A319:L319"/>
    <mergeCell ref="A320:K320"/>
    <mergeCell ref="A346:K346"/>
    <mergeCell ref="A347:K347"/>
    <mergeCell ref="A349:L349"/>
    <mergeCell ref="A316:L316"/>
    <mergeCell ref="A166:C166"/>
    <mergeCell ref="A191:C191"/>
    <mergeCell ref="A213:C213"/>
    <mergeCell ref="A224:C224"/>
    <mergeCell ref="A234:C234"/>
    <mergeCell ref="A238:C238"/>
    <mergeCell ref="A248:C248"/>
    <mergeCell ref="A263:C263"/>
    <mergeCell ref="A277:C277"/>
    <mergeCell ref="A287:C287"/>
    <mergeCell ref="A301:C301"/>
    <mergeCell ref="A144:C144"/>
    <mergeCell ref="D10:D11"/>
    <mergeCell ref="E10:E11"/>
    <mergeCell ref="G10:G11"/>
    <mergeCell ref="A14:C14"/>
    <mergeCell ref="A30:C30"/>
    <mergeCell ref="A39:C39"/>
    <mergeCell ref="A53:C53"/>
    <mergeCell ref="A64:C64"/>
    <mergeCell ref="A77:C77"/>
    <mergeCell ref="A116:C116"/>
    <mergeCell ref="A134:C134"/>
    <mergeCell ref="M6:P6"/>
    <mergeCell ref="M7:P7"/>
    <mergeCell ref="A9:A11"/>
    <mergeCell ref="B9:C11"/>
    <mergeCell ref="D9:E9"/>
    <mergeCell ref="H9:H11"/>
    <mergeCell ref="I9:I11"/>
    <mergeCell ref="J9:J11"/>
    <mergeCell ref="K9:L10"/>
    <mergeCell ref="A1:C1"/>
    <mergeCell ref="A2:L2"/>
    <mergeCell ref="A3:G3"/>
    <mergeCell ref="H3:L3"/>
    <mergeCell ref="M3:O3"/>
  </mergeCells>
  <printOptions horizontalCentered="1"/>
  <pageMargins left="0.39370078740157483" right="0.59055118110236227" top="0.59055118110236227" bottom="0.59055118110236227" header="0.19685039370078741" footer="0.19685039370078741"/>
  <pageSetup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C538-C4FD-489A-A00D-F573FC293E80}">
  <dimension ref="A1:W274"/>
  <sheetViews>
    <sheetView showGridLines="0" zoomScale="90" zoomScaleNormal="90" zoomScaleSheetLayoutView="80" workbookViewId="0">
      <selection activeCell="A6" sqref="A6"/>
    </sheetView>
  </sheetViews>
  <sheetFormatPr baseColWidth="10" defaultColWidth="11.42578125" defaultRowHeight="12.75"/>
  <cols>
    <col min="1" max="2" width="5" style="32" customWidth="1"/>
    <col min="3" max="3" width="44.140625" style="32" customWidth="1"/>
    <col min="4" max="4" width="18.7109375" style="76" customWidth="1"/>
    <col min="5" max="5" width="18.7109375" style="32" customWidth="1"/>
    <col min="6" max="6" width="2.42578125" style="32" customWidth="1"/>
    <col min="7" max="7" width="18.7109375" style="32" customWidth="1"/>
    <col min="8" max="10" width="13.7109375" style="32" customWidth="1"/>
    <col min="11" max="12" width="9.7109375" style="61" customWidth="1"/>
    <col min="13" max="13" width="11.28515625" style="32" bestFit="1" customWidth="1"/>
    <col min="14" max="14" width="12" style="32" bestFit="1" customWidth="1"/>
    <col min="15" max="15" width="11.42578125" style="32"/>
    <col min="16" max="17" width="9.140625" style="32" customWidth="1"/>
    <col min="18" max="18" width="9" style="32" customWidth="1"/>
    <col min="19" max="19" width="9.140625" style="32" customWidth="1"/>
    <col min="20" max="20" width="9.28515625" style="32" customWidth="1"/>
    <col min="21" max="23" width="9.140625" style="32" customWidth="1"/>
    <col min="24" max="16384" width="11.42578125" style="32"/>
  </cols>
  <sheetData>
    <row r="1" spans="1:23" s="170" customFormat="1" ht="43.5" customHeight="1">
      <c r="A1" s="341" t="s">
        <v>902</v>
      </c>
      <c r="B1" s="341"/>
      <c r="C1" s="341"/>
      <c r="D1" s="80" t="s">
        <v>904</v>
      </c>
      <c r="E1" s="80"/>
      <c r="F1" s="80"/>
      <c r="G1" s="241"/>
      <c r="H1" s="241"/>
      <c r="I1" s="241"/>
      <c r="J1" s="241"/>
      <c r="K1" s="241"/>
      <c r="L1" s="241"/>
      <c r="M1" s="241"/>
    </row>
    <row r="2" spans="1:23" s="1" customFormat="1" ht="36" customHeight="1" thickBot="1">
      <c r="A2" s="354" t="s">
        <v>903</v>
      </c>
      <c r="B2" s="354"/>
      <c r="C2" s="354"/>
      <c r="D2" s="354"/>
      <c r="E2" s="354"/>
      <c r="F2" s="354"/>
      <c r="G2" s="354"/>
      <c r="H2" s="354"/>
      <c r="I2" s="354"/>
      <c r="J2" s="354"/>
      <c r="K2" s="354"/>
      <c r="L2" s="354"/>
      <c r="N2" s="243"/>
      <c r="O2" s="243"/>
    </row>
    <row r="3" spans="1:23" customFormat="1" ht="6" customHeight="1">
      <c r="A3" s="342"/>
      <c r="B3" s="342"/>
      <c r="C3" s="342"/>
      <c r="D3" s="342"/>
      <c r="E3" s="342"/>
      <c r="F3" s="342"/>
      <c r="G3" s="342"/>
      <c r="H3" s="342"/>
      <c r="I3" s="342"/>
      <c r="J3" s="342"/>
      <c r="K3" s="342"/>
      <c r="L3" s="342"/>
      <c r="M3" s="343"/>
      <c r="N3" s="343"/>
      <c r="O3" s="343"/>
    </row>
    <row r="4" spans="1:23" s="22" customFormat="1" ht="17.100000000000001" customHeight="1">
      <c r="A4" s="249" t="s">
        <v>921</v>
      </c>
      <c r="B4" s="249"/>
      <c r="C4" s="249"/>
      <c r="D4" s="249"/>
      <c r="E4" s="249"/>
      <c r="F4" s="249"/>
      <c r="G4" s="249"/>
      <c r="H4" s="249"/>
      <c r="I4" s="249"/>
      <c r="J4" s="249"/>
      <c r="K4" s="249"/>
      <c r="L4" s="249"/>
    </row>
    <row r="5" spans="1:23" s="22" customFormat="1" ht="17.100000000000001" customHeight="1">
      <c r="A5" s="249" t="s">
        <v>926</v>
      </c>
      <c r="B5" s="249"/>
      <c r="C5" s="249"/>
      <c r="D5" s="249"/>
      <c r="E5" s="249"/>
      <c r="F5" s="249"/>
      <c r="G5" s="249"/>
      <c r="H5" s="249"/>
      <c r="I5" s="249"/>
      <c r="J5" s="249"/>
      <c r="K5" s="249"/>
      <c r="L5" s="249"/>
      <c r="M5" s="73">
        <v>19.948699999999999</v>
      </c>
    </row>
    <row r="6" spans="1:23" s="22" customFormat="1" ht="17.100000000000001" customHeight="1">
      <c r="A6" s="249" t="s">
        <v>2</v>
      </c>
      <c r="B6" s="249"/>
      <c r="C6" s="249"/>
      <c r="D6" s="249"/>
      <c r="E6" s="249"/>
      <c r="F6" s="249"/>
      <c r="G6" s="249"/>
      <c r="H6" s="249"/>
      <c r="I6" s="249"/>
      <c r="J6" s="249"/>
      <c r="K6" s="249"/>
      <c r="L6" s="249"/>
    </row>
    <row r="7" spans="1:23" s="22" customFormat="1" ht="17.100000000000001" customHeight="1">
      <c r="A7" s="249" t="s">
        <v>3</v>
      </c>
      <c r="B7" s="249"/>
      <c r="C7" s="249"/>
      <c r="D7" s="249"/>
      <c r="E7" s="249"/>
      <c r="F7" s="249"/>
      <c r="G7" s="249"/>
      <c r="H7" s="249"/>
      <c r="I7" s="249"/>
      <c r="J7" s="249"/>
      <c r="K7" s="249"/>
      <c r="L7" s="249"/>
    </row>
    <row r="8" spans="1:23" s="22" customFormat="1" ht="17.100000000000001" customHeight="1">
      <c r="A8" s="249" t="s">
        <v>922</v>
      </c>
      <c r="B8" s="249"/>
      <c r="C8" s="249"/>
      <c r="D8" s="249"/>
      <c r="E8" s="249"/>
      <c r="F8" s="249"/>
      <c r="G8" s="249"/>
      <c r="H8" s="249"/>
      <c r="I8" s="249"/>
      <c r="J8" s="249"/>
      <c r="K8" s="249"/>
      <c r="L8" s="249"/>
    </row>
    <row r="9" spans="1:23" ht="24">
      <c r="A9" s="373" t="s">
        <v>797</v>
      </c>
      <c r="B9" s="349" t="s">
        <v>918</v>
      </c>
      <c r="C9" s="349"/>
      <c r="D9" s="374" t="s">
        <v>798</v>
      </c>
      <c r="E9" s="374"/>
      <c r="F9" s="304"/>
      <c r="G9" s="262" t="s">
        <v>799</v>
      </c>
      <c r="H9" s="373" t="s">
        <v>919</v>
      </c>
      <c r="I9" s="373" t="s">
        <v>800</v>
      </c>
      <c r="J9" s="373" t="s">
        <v>920</v>
      </c>
      <c r="K9" s="373" t="s">
        <v>801</v>
      </c>
      <c r="L9" s="373"/>
      <c r="M9" s="60"/>
      <c r="N9" s="60"/>
      <c r="O9" s="60"/>
      <c r="P9" s="60"/>
      <c r="Q9" s="60"/>
      <c r="R9" s="60"/>
      <c r="S9" s="60"/>
      <c r="T9" s="60"/>
      <c r="U9" s="60"/>
      <c r="V9" s="60"/>
      <c r="W9" s="60"/>
    </row>
    <row r="10" spans="1:23" ht="4.9000000000000004" customHeight="1">
      <c r="A10" s="373"/>
      <c r="B10" s="349"/>
      <c r="C10" s="349"/>
      <c r="D10" s="373" t="s">
        <v>802</v>
      </c>
      <c r="E10" s="373" t="s">
        <v>803</v>
      </c>
      <c r="F10" s="304"/>
      <c r="G10" s="373" t="s">
        <v>803</v>
      </c>
      <c r="H10" s="373"/>
      <c r="I10" s="373"/>
      <c r="J10" s="373"/>
      <c r="K10" s="374"/>
      <c r="L10" s="374"/>
    </row>
    <row r="11" spans="1:23" ht="30.75" customHeight="1" thickBot="1">
      <c r="A11" s="374"/>
      <c r="B11" s="370"/>
      <c r="C11" s="370"/>
      <c r="D11" s="374"/>
      <c r="E11" s="374"/>
      <c r="F11" s="304"/>
      <c r="G11" s="374"/>
      <c r="H11" s="374"/>
      <c r="I11" s="374"/>
      <c r="J11" s="374"/>
      <c r="K11" s="263" t="s">
        <v>804</v>
      </c>
      <c r="L11" s="263" t="s">
        <v>805</v>
      </c>
    </row>
    <row r="12" spans="1:23" ht="4.5" customHeight="1" thickBot="1">
      <c r="A12" s="305"/>
      <c r="B12" s="306"/>
      <c r="C12" s="306"/>
      <c r="D12" s="305"/>
      <c r="E12" s="305"/>
      <c r="F12" s="305"/>
      <c r="G12" s="305"/>
      <c r="H12" s="305"/>
      <c r="I12" s="305"/>
      <c r="J12" s="305"/>
      <c r="K12" s="306"/>
      <c r="L12" s="306"/>
    </row>
    <row r="13" spans="1:23">
      <c r="A13" s="189"/>
      <c r="B13" s="189"/>
      <c r="C13" s="190" t="s">
        <v>25</v>
      </c>
      <c r="D13" s="329">
        <f>D14+D16+D29+D35+D38+D41+D43+D46+D48+D50+D53+D56+D59+D62</f>
        <v>592666.94066065573</v>
      </c>
      <c r="E13" s="329">
        <f>E14+E16+E29+E35+E38+E41+E43+E46+E48+E50+E53+E56+E59+E62</f>
        <v>592666.94066065573</v>
      </c>
      <c r="F13" s="329"/>
      <c r="G13" s="329">
        <f>G14+G16+G29+G35+G38+G41+G43+G46+G48+G50+G53+G56+G59+G62</f>
        <v>592666.94066065573</v>
      </c>
      <c r="H13" s="330"/>
      <c r="I13" s="331"/>
      <c r="J13" s="331"/>
      <c r="K13" s="331"/>
      <c r="L13" s="331"/>
      <c r="N13" s="74"/>
    </row>
    <row r="14" spans="1:23" ht="13.5">
      <c r="A14" s="320" t="s">
        <v>923</v>
      </c>
      <c r="B14" s="229"/>
      <c r="C14" s="194"/>
      <c r="D14" s="318">
        <f>SUM(D15)</f>
        <v>2563.6011531594995</v>
      </c>
      <c r="E14" s="318">
        <f>SUM(E15)</f>
        <v>2563.6011531594995</v>
      </c>
      <c r="F14" s="318"/>
      <c r="G14" s="318">
        <f>SUM(G15)</f>
        <v>2563.6011531594995</v>
      </c>
      <c r="H14" s="233"/>
      <c r="I14" s="233"/>
      <c r="J14" s="233"/>
      <c r="K14" s="233"/>
      <c r="L14" s="233"/>
    </row>
    <row r="15" spans="1:23">
      <c r="A15" s="332">
        <v>1</v>
      </c>
      <c r="B15" s="233" t="s">
        <v>761</v>
      </c>
      <c r="C15" s="194" t="s">
        <v>762</v>
      </c>
      <c r="D15" s="316">
        <v>2563.6011531594995</v>
      </c>
      <c r="E15" s="316">
        <v>2563.6011531594995</v>
      </c>
      <c r="F15" s="316"/>
      <c r="G15" s="316">
        <v>2563.6011531594995</v>
      </c>
      <c r="H15" s="317">
        <v>36274</v>
      </c>
      <c r="I15" s="317">
        <v>36274</v>
      </c>
      <c r="J15" s="317">
        <v>47446</v>
      </c>
      <c r="K15" s="333">
        <v>30</v>
      </c>
      <c r="L15" s="333">
        <v>6</v>
      </c>
    </row>
    <row r="16" spans="1:23" ht="17.100000000000001" customHeight="1">
      <c r="A16" s="320" t="s">
        <v>807</v>
      </c>
      <c r="B16" s="229"/>
      <c r="C16" s="194"/>
      <c r="D16" s="318">
        <f>SUM(D17:D28)</f>
        <v>149734.84076086048</v>
      </c>
      <c r="E16" s="318">
        <f>SUM(E17:E28)</f>
        <v>149734.84076086048</v>
      </c>
      <c r="F16" s="318"/>
      <c r="G16" s="318">
        <f>SUM(G17:G28)</f>
        <v>149734.84076086048</v>
      </c>
      <c r="H16" s="233"/>
      <c r="I16" s="233"/>
      <c r="J16" s="233"/>
      <c r="K16" s="233"/>
      <c r="L16" s="233"/>
    </row>
    <row r="17" spans="1:13" ht="17.100000000000001" customHeight="1">
      <c r="A17" s="332">
        <v>2</v>
      </c>
      <c r="B17" s="233" t="s">
        <v>118</v>
      </c>
      <c r="C17" s="229" t="s">
        <v>763</v>
      </c>
      <c r="D17" s="316">
        <v>18074.407244024198</v>
      </c>
      <c r="E17" s="316">
        <v>18074.407244024198</v>
      </c>
      <c r="F17" s="316"/>
      <c r="G17" s="316">
        <v>18074.407244024198</v>
      </c>
      <c r="H17" s="317">
        <v>37390</v>
      </c>
      <c r="I17" s="317">
        <v>37390</v>
      </c>
      <c r="J17" s="317">
        <v>46552</v>
      </c>
      <c r="K17" s="333">
        <v>25</v>
      </c>
      <c r="L17" s="333">
        <v>0</v>
      </c>
    </row>
    <row r="18" spans="1:13" ht="17.100000000000001" customHeight="1">
      <c r="A18" s="332">
        <v>3</v>
      </c>
      <c r="B18" s="233" t="s">
        <v>118</v>
      </c>
      <c r="C18" s="229" t="s">
        <v>764</v>
      </c>
      <c r="D18" s="316">
        <v>21703.5361700715</v>
      </c>
      <c r="E18" s="316">
        <v>21703.5361700715</v>
      </c>
      <c r="F18" s="316"/>
      <c r="G18" s="316">
        <v>21703.5361700715</v>
      </c>
      <c r="H18" s="317">
        <v>37324</v>
      </c>
      <c r="I18" s="317">
        <v>37324</v>
      </c>
      <c r="J18" s="317">
        <v>46486</v>
      </c>
      <c r="K18" s="333">
        <v>25</v>
      </c>
      <c r="L18" s="333">
        <v>0</v>
      </c>
    </row>
    <row r="19" spans="1:13" ht="17.100000000000001" customHeight="1">
      <c r="A19" s="332">
        <v>4</v>
      </c>
      <c r="B19" s="233" t="s">
        <v>118</v>
      </c>
      <c r="C19" s="229" t="s">
        <v>765</v>
      </c>
      <c r="D19" s="316">
        <v>6649.1098148383999</v>
      </c>
      <c r="E19" s="316">
        <v>6649.1098148383999</v>
      </c>
      <c r="F19" s="316"/>
      <c r="G19" s="316">
        <v>6649.1098148383999</v>
      </c>
      <c r="H19" s="317">
        <v>37799</v>
      </c>
      <c r="I19" s="317">
        <v>37769</v>
      </c>
      <c r="J19" s="317">
        <v>46932</v>
      </c>
      <c r="K19" s="333">
        <v>25</v>
      </c>
      <c r="L19" s="333">
        <v>0</v>
      </c>
    </row>
    <row r="20" spans="1:13" ht="17.100000000000001" customHeight="1">
      <c r="A20" s="332">
        <v>5</v>
      </c>
      <c r="B20" s="233" t="s">
        <v>118</v>
      </c>
      <c r="C20" s="229" t="s">
        <v>874</v>
      </c>
      <c r="D20" s="316">
        <v>7775.9051123959989</v>
      </c>
      <c r="E20" s="316">
        <v>7775.9051123959989</v>
      </c>
      <c r="F20" s="316"/>
      <c r="G20" s="316">
        <v>7775.9051123959989</v>
      </c>
      <c r="H20" s="317">
        <v>37165</v>
      </c>
      <c r="I20" s="317">
        <v>37165</v>
      </c>
      <c r="J20" s="317">
        <v>46328</v>
      </c>
      <c r="K20" s="333">
        <v>25</v>
      </c>
      <c r="L20" s="333">
        <v>0</v>
      </c>
      <c r="M20" s="74"/>
    </row>
    <row r="21" spans="1:13" ht="17.100000000000001" customHeight="1">
      <c r="A21" s="332">
        <v>6</v>
      </c>
      <c r="B21" s="233" t="s">
        <v>126</v>
      </c>
      <c r="C21" s="229" t="s">
        <v>767</v>
      </c>
      <c r="D21" s="316">
        <v>11326.152410134498</v>
      </c>
      <c r="E21" s="316">
        <v>11326.152410134498</v>
      </c>
      <c r="F21" s="316"/>
      <c r="G21" s="316">
        <v>11326.152410134498</v>
      </c>
      <c r="H21" s="317">
        <v>36686</v>
      </c>
      <c r="I21" s="317">
        <v>36686</v>
      </c>
      <c r="J21" s="317">
        <v>45992</v>
      </c>
      <c r="K21" s="333">
        <v>25</v>
      </c>
      <c r="L21" s="333">
        <v>0</v>
      </c>
    </row>
    <row r="22" spans="1:13" ht="17.100000000000001" customHeight="1">
      <c r="A22" s="332">
        <v>7</v>
      </c>
      <c r="B22" s="233" t="s">
        <v>118</v>
      </c>
      <c r="C22" s="229" t="s">
        <v>875</v>
      </c>
      <c r="D22" s="316">
        <v>19010.8962724497</v>
      </c>
      <c r="E22" s="316">
        <v>19010.8962724497</v>
      </c>
      <c r="F22" s="316"/>
      <c r="G22" s="316">
        <v>19010.8962724497</v>
      </c>
      <c r="H22" s="317">
        <v>37342</v>
      </c>
      <c r="I22" s="317">
        <v>37342</v>
      </c>
      <c r="J22" s="317">
        <v>46504</v>
      </c>
      <c r="K22" s="333">
        <v>25</v>
      </c>
      <c r="L22" s="333">
        <v>0</v>
      </c>
    </row>
    <row r="23" spans="1:13" ht="17.100000000000001" customHeight="1">
      <c r="A23" s="332">
        <v>8</v>
      </c>
      <c r="B23" s="233" t="s">
        <v>118</v>
      </c>
      <c r="C23" s="229" t="s">
        <v>876</v>
      </c>
      <c r="D23" s="316">
        <v>11022.454518461698</v>
      </c>
      <c r="E23" s="316">
        <v>11022.454518461698</v>
      </c>
      <c r="F23" s="316"/>
      <c r="G23" s="316">
        <v>11022.454518461698</v>
      </c>
      <c r="H23" s="317">
        <v>37898</v>
      </c>
      <c r="I23" s="317">
        <v>37898</v>
      </c>
      <c r="J23" s="317">
        <v>47063</v>
      </c>
      <c r="K23" s="333">
        <v>25</v>
      </c>
      <c r="L23" s="333">
        <v>0</v>
      </c>
    </row>
    <row r="24" spans="1:13" ht="17.100000000000001" customHeight="1">
      <c r="A24" s="332">
        <v>9</v>
      </c>
      <c r="B24" s="233" t="s">
        <v>118</v>
      </c>
      <c r="C24" s="229" t="s">
        <v>877</v>
      </c>
      <c r="D24" s="316">
        <v>14329.534803552298</v>
      </c>
      <c r="E24" s="316">
        <v>14329.534803552298</v>
      </c>
      <c r="F24" s="316"/>
      <c r="G24" s="316">
        <v>14329.534803552298</v>
      </c>
      <c r="H24" s="317">
        <v>37274</v>
      </c>
      <c r="I24" s="317">
        <v>37274</v>
      </c>
      <c r="J24" s="317">
        <v>46405</v>
      </c>
      <c r="K24" s="333">
        <v>24</v>
      </c>
      <c r="L24" s="333">
        <v>11</v>
      </c>
    </row>
    <row r="25" spans="1:13" ht="17.100000000000001" customHeight="1">
      <c r="A25" s="332">
        <v>10</v>
      </c>
      <c r="B25" s="233" t="s">
        <v>118</v>
      </c>
      <c r="C25" s="229" t="s">
        <v>878</v>
      </c>
      <c r="D25" s="316">
        <v>8005.0269435784003</v>
      </c>
      <c r="E25" s="316">
        <v>8005.0269435784003</v>
      </c>
      <c r="F25" s="316"/>
      <c r="G25" s="316">
        <v>8005.0269435784003</v>
      </c>
      <c r="H25" s="317">
        <v>37822</v>
      </c>
      <c r="I25" s="317">
        <v>37822</v>
      </c>
      <c r="J25" s="317">
        <v>46954</v>
      </c>
      <c r="K25" s="333">
        <v>24</v>
      </c>
      <c r="L25" s="333">
        <v>11</v>
      </c>
    </row>
    <row r="26" spans="1:13" ht="17.100000000000001" customHeight="1">
      <c r="A26" s="332">
        <v>11</v>
      </c>
      <c r="B26" s="233" t="s">
        <v>118</v>
      </c>
      <c r="C26" s="229" t="s">
        <v>772</v>
      </c>
      <c r="D26" s="316">
        <v>8213.8477807187992</v>
      </c>
      <c r="E26" s="316">
        <v>8213.8477807187992</v>
      </c>
      <c r="F26" s="316"/>
      <c r="G26" s="316">
        <v>8213.8477807187992</v>
      </c>
      <c r="H26" s="317">
        <v>37214</v>
      </c>
      <c r="I26" s="317">
        <v>37214</v>
      </c>
      <c r="J26" s="317">
        <v>46345</v>
      </c>
      <c r="K26" s="333">
        <v>24</v>
      </c>
      <c r="L26" s="333">
        <v>11</v>
      </c>
    </row>
    <row r="27" spans="1:13" ht="17.100000000000001" customHeight="1">
      <c r="A27" s="332">
        <v>12</v>
      </c>
      <c r="B27" s="233" t="s">
        <v>118</v>
      </c>
      <c r="C27" s="229" t="s">
        <v>773</v>
      </c>
      <c r="D27" s="316">
        <v>21438.064376312697</v>
      </c>
      <c r="E27" s="316">
        <v>21438.064376312697</v>
      </c>
      <c r="F27" s="316"/>
      <c r="G27" s="316">
        <v>21438.064376312697</v>
      </c>
      <c r="H27" s="317">
        <v>37240</v>
      </c>
      <c r="I27" s="317">
        <v>37240</v>
      </c>
      <c r="J27" s="317">
        <v>46371</v>
      </c>
      <c r="K27" s="333">
        <v>25</v>
      </c>
      <c r="L27" s="333">
        <v>0</v>
      </c>
    </row>
    <row r="28" spans="1:13" ht="17.100000000000001" customHeight="1">
      <c r="A28" s="332">
        <v>13</v>
      </c>
      <c r="B28" s="233" t="s">
        <v>761</v>
      </c>
      <c r="C28" s="229" t="s">
        <v>879</v>
      </c>
      <c r="D28" s="316">
        <v>2185.9053143223</v>
      </c>
      <c r="E28" s="316">
        <v>2185.9053143223</v>
      </c>
      <c r="F28" s="316"/>
      <c r="G28" s="316">
        <v>2185.9053143223</v>
      </c>
      <c r="H28" s="317">
        <v>36433</v>
      </c>
      <c r="I28" s="317">
        <v>36433</v>
      </c>
      <c r="J28" s="317">
        <v>45756</v>
      </c>
      <c r="K28" s="333">
        <v>25</v>
      </c>
      <c r="L28" s="333">
        <v>7</v>
      </c>
    </row>
    <row r="29" spans="1:13" ht="17.100000000000001" customHeight="1">
      <c r="A29" s="320" t="s">
        <v>808</v>
      </c>
      <c r="B29" s="229"/>
      <c r="C29" s="194"/>
      <c r="D29" s="318">
        <f>SUM(D30:D34)</f>
        <v>112271.200613408</v>
      </c>
      <c r="E29" s="318">
        <f>SUM(E30:E34)</f>
        <v>112271.200613408</v>
      </c>
      <c r="F29" s="318"/>
      <c r="G29" s="318">
        <f>SUM(G30:G34)</f>
        <v>112271.200613408</v>
      </c>
      <c r="H29" s="233"/>
      <c r="I29" s="233"/>
      <c r="J29" s="233"/>
      <c r="K29" s="233"/>
      <c r="L29" s="233"/>
    </row>
    <row r="30" spans="1:13" ht="17.100000000000001" customHeight="1">
      <c r="A30" s="332">
        <v>15</v>
      </c>
      <c r="B30" s="233" t="s">
        <v>118</v>
      </c>
      <c r="C30" s="194" t="s">
        <v>775</v>
      </c>
      <c r="D30" s="316">
        <v>38332.006459991499</v>
      </c>
      <c r="E30" s="316">
        <v>38332.006459991499</v>
      </c>
      <c r="F30" s="316"/>
      <c r="G30" s="316">
        <v>38332.006459991499</v>
      </c>
      <c r="H30" s="317">
        <v>37979</v>
      </c>
      <c r="I30" s="317">
        <v>37979</v>
      </c>
      <c r="J30" s="317">
        <v>47116</v>
      </c>
      <c r="K30" s="333">
        <v>24</v>
      </c>
      <c r="L30" s="333">
        <v>11</v>
      </c>
    </row>
    <row r="31" spans="1:13" ht="17.100000000000001" customHeight="1">
      <c r="A31" s="332">
        <v>16</v>
      </c>
      <c r="B31" s="233" t="s">
        <v>118</v>
      </c>
      <c r="C31" s="194" t="s">
        <v>880</v>
      </c>
      <c r="D31" s="316">
        <v>8787.6187534975998</v>
      </c>
      <c r="E31" s="316">
        <v>8787.6187534975998</v>
      </c>
      <c r="F31" s="316"/>
      <c r="G31" s="316">
        <v>8787.6187534975998</v>
      </c>
      <c r="H31" s="317">
        <v>37873</v>
      </c>
      <c r="I31" s="317">
        <v>37873</v>
      </c>
      <c r="J31" s="317">
        <v>47035</v>
      </c>
      <c r="K31" s="333">
        <v>25</v>
      </c>
      <c r="L31" s="333">
        <v>0</v>
      </c>
    </row>
    <row r="32" spans="1:13" ht="17.100000000000001" customHeight="1">
      <c r="A32" s="332">
        <v>17</v>
      </c>
      <c r="B32" s="233" t="s">
        <v>118</v>
      </c>
      <c r="C32" s="194" t="s">
        <v>777</v>
      </c>
      <c r="D32" s="316">
        <v>18207.183876149</v>
      </c>
      <c r="E32" s="316">
        <v>18207.183876149</v>
      </c>
      <c r="F32" s="316"/>
      <c r="G32" s="316">
        <v>18207.183876149</v>
      </c>
      <c r="H32" s="317">
        <v>38464</v>
      </c>
      <c r="I32" s="317">
        <v>38464</v>
      </c>
      <c r="J32" s="317">
        <v>47625</v>
      </c>
      <c r="K32" s="333">
        <v>25</v>
      </c>
      <c r="L32" s="333">
        <v>0</v>
      </c>
    </row>
    <row r="33" spans="1:12" ht="17.100000000000001" customHeight="1">
      <c r="A33" s="332">
        <v>18</v>
      </c>
      <c r="B33" s="233" t="s">
        <v>118</v>
      </c>
      <c r="C33" s="194" t="s">
        <v>778</v>
      </c>
      <c r="D33" s="316">
        <v>13833.000589023799</v>
      </c>
      <c r="E33" s="316">
        <v>13833.000589023799</v>
      </c>
      <c r="F33" s="316"/>
      <c r="G33" s="316">
        <v>13833.000589023799</v>
      </c>
      <c r="H33" s="317">
        <v>38078</v>
      </c>
      <c r="I33" s="317">
        <v>38078</v>
      </c>
      <c r="J33" s="317">
        <v>47239</v>
      </c>
      <c r="K33" s="333">
        <v>25</v>
      </c>
      <c r="L33" s="333">
        <v>0</v>
      </c>
    </row>
    <row r="34" spans="1:12" ht="17.100000000000001" customHeight="1">
      <c r="A34" s="332">
        <v>19</v>
      </c>
      <c r="B34" s="233" t="s">
        <v>118</v>
      </c>
      <c r="C34" s="194" t="s">
        <v>881</v>
      </c>
      <c r="D34" s="316">
        <v>33111.390934746101</v>
      </c>
      <c r="E34" s="316">
        <v>33111.390934746101</v>
      </c>
      <c r="F34" s="316"/>
      <c r="G34" s="316">
        <v>33111.390934746101</v>
      </c>
      <c r="H34" s="317">
        <v>37764</v>
      </c>
      <c r="I34" s="317">
        <v>37764</v>
      </c>
      <c r="J34" s="317">
        <v>46927</v>
      </c>
      <c r="K34" s="333">
        <v>25</v>
      </c>
      <c r="L34" s="333">
        <v>0</v>
      </c>
    </row>
    <row r="35" spans="1:12" ht="17.100000000000001" customHeight="1">
      <c r="A35" s="320" t="s">
        <v>809</v>
      </c>
      <c r="B35" s="229"/>
      <c r="C35" s="194"/>
      <c r="D35" s="318">
        <f>SUM(D36:D37)</f>
        <v>84655.832308060199</v>
      </c>
      <c r="E35" s="318">
        <f>SUM(E36:E37)</f>
        <v>84655.832308060199</v>
      </c>
      <c r="F35" s="318"/>
      <c r="G35" s="318">
        <f>SUM(G36:G37)</f>
        <v>84655.832308060199</v>
      </c>
      <c r="H35" s="233"/>
      <c r="I35" s="233"/>
      <c r="J35" s="233"/>
      <c r="K35" s="233"/>
      <c r="L35" s="233"/>
    </row>
    <row r="36" spans="1:12" ht="17.100000000000001" customHeight="1">
      <c r="A36" s="332">
        <v>20</v>
      </c>
      <c r="B36" s="233" t="s">
        <v>118</v>
      </c>
      <c r="C36" s="194" t="s">
        <v>780</v>
      </c>
      <c r="D36" s="316">
        <v>31964.378687019598</v>
      </c>
      <c r="E36" s="316">
        <v>31964.378687019598</v>
      </c>
      <c r="F36" s="316"/>
      <c r="G36" s="316">
        <v>31964.378687019598</v>
      </c>
      <c r="H36" s="317">
        <v>39022</v>
      </c>
      <c r="I36" s="317">
        <v>39022</v>
      </c>
      <c r="J36" s="317">
        <v>48182</v>
      </c>
      <c r="K36" s="333">
        <v>25</v>
      </c>
      <c r="L36" s="333">
        <v>0</v>
      </c>
    </row>
    <row r="37" spans="1:12" ht="17.100000000000001" customHeight="1">
      <c r="A37" s="332">
        <v>21</v>
      </c>
      <c r="B37" s="233" t="s">
        <v>118</v>
      </c>
      <c r="C37" s="194" t="s">
        <v>781</v>
      </c>
      <c r="D37" s="316">
        <v>52691.453621040593</v>
      </c>
      <c r="E37" s="316">
        <v>52691.453621040593</v>
      </c>
      <c r="F37" s="316"/>
      <c r="G37" s="316">
        <v>52691.453621040593</v>
      </c>
      <c r="H37" s="317">
        <v>39234</v>
      </c>
      <c r="I37" s="317">
        <v>39234</v>
      </c>
      <c r="J37" s="317">
        <v>48396</v>
      </c>
      <c r="K37" s="333">
        <v>25</v>
      </c>
      <c r="L37" s="333">
        <v>0</v>
      </c>
    </row>
    <row r="38" spans="1:12" ht="17.100000000000001" customHeight="1">
      <c r="A38" s="320" t="s">
        <v>810</v>
      </c>
      <c r="B38" s="229"/>
      <c r="C38" s="194"/>
      <c r="D38" s="318">
        <f>SUM(D39:D40)</f>
        <v>40483.503917425893</v>
      </c>
      <c r="E38" s="318">
        <f>SUM(E39:E40)</f>
        <v>40483.503917425893</v>
      </c>
      <c r="F38" s="318"/>
      <c r="G38" s="318">
        <f>SUM(G39:G40)</f>
        <v>40483.503917425893</v>
      </c>
      <c r="H38" s="233"/>
      <c r="I38" s="233"/>
      <c r="J38" s="233"/>
      <c r="K38" s="233"/>
      <c r="L38" s="233"/>
    </row>
    <row r="39" spans="1:12" ht="17.100000000000001" customHeight="1">
      <c r="A39" s="332">
        <v>24</v>
      </c>
      <c r="B39" s="233" t="s">
        <v>118</v>
      </c>
      <c r="C39" s="194" t="s">
        <v>782</v>
      </c>
      <c r="D39" s="316">
        <v>16176.920373942799</v>
      </c>
      <c r="E39" s="316">
        <v>16176.920373942799</v>
      </c>
      <c r="F39" s="316"/>
      <c r="G39" s="316">
        <v>16176.920373942799</v>
      </c>
      <c r="H39" s="317">
        <v>38443</v>
      </c>
      <c r="I39" s="317">
        <v>38443</v>
      </c>
      <c r="J39" s="317">
        <v>47604</v>
      </c>
      <c r="K39" s="333">
        <v>25</v>
      </c>
      <c r="L39" s="333">
        <v>0</v>
      </c>
    </row>
    <row r="40" spans="1:12" ht="17.100000000000001" customHeight="1">
      <c r="A40" s="332">
        <v>25</v>
      </c>
      <c r="B40" s="233" t="s">
        <v>118</v>
      </c>
      <c r="C40" s="194" t="s">
        <v>882</v>
      </c>
      <c r="D40" s="316">
        <v>24306.583543483095</v>
      </c>
      <c r="E40" s="316">
        <v>24306.583543483095</v>
      </c>
      <c r="F40" s="316"/>
      <c r="G40" s="316">
        <v>24306.583543483095</v>
      </c>
      <c r="H40" s="317">
        <v>38961</v>
      </c>
      <c r="I40" s="317">
        <v>38961</v>
      </c>
      <c r="J40" s="317">
        <v>48122</v>
      </c>
      <c r="K40" s="333">
        <v>25</v>
      </c>
      <c r="L40" s="333">
        <v>0</v>
      </c>
    </row>
    <row r="41" spans="1:12" ht="17.100000000000001" customHeight="1">
      <c r="A41" s="320" t="s">
        <v>812</v>
      </c>
      <c r="B41" s="229"/>
      <c r="C41" s="194"/>
      <c r="D41" s="318">
        <f>SUM(D42)</f>
        <v>21969.323652007799</v>
      </c>
      <c r="E41" s="318">
        <f>SUM(E42)</f>
        <v>21969.323652007799</v>
      </c>
      <c r="F41" s="318"/>
      <c r="G41" s="318">
        <f>SUM(G42)</f>
        <v>21969.323652007799</v>
      </c>
      <c r="H41" s="233"/>
      <c r="I41" s="233"/>
      <c r="J41" s="233"/>
      <c r="K41" s="233"/>
      <c r="L41" s="233"/>
    </row>
    <row r="42" spans="1:12" ht="17.100000000000001" customHeight="1">
      <c r="A42" s="332">
        <v>26</v>
      </c>
      <c r="B42" s="233" t="s">
        <v>118</v>
      </c>
      <c r="C42" s="194" t="s">
        <v>883</v>
      </c>
      <c r="D42" s="316">
        <v>21969.323652007799</v>
      </c>
      <c r="E42" s="316">
        <v>21969.323652007799</v>
      </c>
      <c r="F42" s="316"/>
      <c r="G42" s="316">
        <v>21969.323652007799</v>
      </c>
      <c r="H42" s="317">
        <v>38869</v>
      </c>
      <c r="I42" s="317">
        <v>38869</v>
      </c>
      <c r="J42" s="317">
        <v>48030</v>
      </c>
      <c r="K42" s="333">
        <v>25</v>
      </c>
      <c r="L42" s="333">
        <v>0</v>
      </c>
    </row>
    <row r="43" spans="1:12" ht="17.100000000000001" customHeight="1">
      <c r="A43" s="320" t="s">
        <v>817</v>
      </c>
      <c r="B43" s="194"/>
      <c r="C43" s="194"/>
      <c r="D43" s="314">
        <f>SUM(D44:D45)</f>
        <v>35649.549994694396</v>
      </c>
      <c r="E43" s="314">
        <f>SUM(E44:E45)</f>
        <v>35649.549994694396</v>
      </c>
      <c r="F43" s="314"/>
      <c r="G43" s="314">
        <f>SUM(G44:G45)</f>
        <v>35649.549994694396</v>
      </c>
      <c r="H43" s="233"/>
      <c r="I43" s="233"/>
      <c r="J43" s="233"/>
      <c r="K43" s="233"/>
      <c r="L43" s="233"/>
    </row>
    <row r="44" spans="1:12" ht="17.100000000000001" customHeight="1">
      <c r="A44" s="332">
        <v>28</v>
      </c>
      <c r="B44" s="233" t="s">
        <v>184</v>
      </c>
      <c r="C44" s="194" t="s">
        <v>884</v>
      </c>
      <c r="D44" s="316">
        <v>10425.758679181199</v>
      </c>
      <c r="E44" s="316">
        <v>10425.758679181199</v>
      </c>
      <c r="F44" s="316"/>
      <c r="G44" s="316">
        <v>10425.758679181199</v>
      </c>
      <c r="H44" s="317">
        <v>41487</v>
      </c>
      <c r="I44" s="317">
        <v>41486</v>
      </c>
      <c r="J44" s="317">
        <v>50587</v>
      </c>
      <c r="K44" s="333">
        <v>24</v>
      </c>
      <c r="L44" s="333">
        <v>11</v>
      </c>
    </row>
    <row r="45" spans="1:12" ht="17.100000000000001" customHeight="1">
      <c r="A45" s="332">
        <v>29</v>
      </c>
      <c r="B45" s="233" t="s">
        <v>184</v>
      </c>
      <c r="C45" s="194" t="s">
        <v>217</v>
      </c>
      <c r="D45" s="316">
        <v>25223.791315513197</v>
      </c>
      <c r="E45" s="316">
        <v>25223.791315513197</v>
      </c>
      <c r="F45" s="316"/>
      <c r="G45" s="316">
        <v>25223.791315513197</v>
      </c>
      <c r="H45" s="317">
        <v>40392</v>
      </c>
      <c r="I45" s="317">
        <v>40389</v>
      </c>
      <c r="J45" s="317">
        <v>49151</v>
      </c>
      <c r="K45" s="333">
        <v>23</v>
      </c>
      <c r="L45" s="333">
        <v>10</v>
      </c>
    </row>
    <row r="46" spans="1:12" ht="17.100000000000001" customHeight="1">
      <c r="A46" s="320" t="s">
        <v>823</v>
      </c>
      <c r="B46" s="194"/>
      <c r="C46" s="194"/>
      <c r="D46" s="334">
        <f>SUM(D47)</f>
        <v>727.76063356089992</v>
      </c>
      <c r="E46" s="334">
        <f>SUM(E47)</f>
        <v>727.76063356089992</v>
      </c>
      <c r="F46" s="334"/>
      <c r="G46" s="334">
        <f>SUM(G47)</f>
        <v>727.76063356089992</v>
      </c>
      <c r="H46" s="233"/>
      <c r="I46" s="233"/>
      <c r="J46" s="233"/>
      <c r="K46" s="233"/>
      <c r="L46" s="233"/>
    </row>
    <row r="47" spans="1:12" ht="17.100000000000001" customHeight="1">
      <c r="A47" s="332">
        <v>31</v>
      </c>
      <c r="B47" s="233" t="s">
        <v>786</v>
      </c>
      <c r="C47" s="194" t="s">
        <v>885</v>
      </c>
      <c r="D47" s="316">
        <v>727.76063356089992</v>
      </c>
      <c r="E47" s="316">
        <v>727.76063356089992</v>
      </c>
      <c r="F47" s="316"/>
      <c r="G47" s="316">
        <v>727.76063356089992</v>
      </c>
      <c r="H47" s="317">
        <v>41186</v>
      </c>
      <c r="I47" s="317">
        <v>41185</v>
      </c>
      <c r="J47" s="317">
        <v>50041</v>
      </c>
      <c r="K47" s="333">
        <v>24</v>
      </c>
      <c r="L47" s="333">
        <v>2</v>
      </c>
    </row>
    <row r="48" spans="1:12" ht="17.100000000000001" customHeight="1">
      <c r="A48" s="320" t="s">
        <v>824</v>
      </c>
      <c r="B48" s="194"/>
      <c r="C48" s="194"/>
      <c r="D48" s="334">
        <f>SUM(D49)</f>
        <v>1568.6017298398999</v>
      </c>
      <c r="E48" s="334">
        <f>SUM(E49)</f>
        <v>1568.6017298398999</v>
      </c>
      <c r="F48" s="334"/>
      <c r="G48" s="334">
        <f>SUM(G49)</f>
        <v>1568.6017298398999</v>
      </c>
      <c r="H48" s="233"/>
      <c r="I48" s="233"/>
      <c r="J48" s="233"/>
      <c r="K48" s="233"/>
      <c r="L48" s="233"/>
    </row>
    <row r="49" spans="1:12" ht="17.100000000000001" customHeight="1">
      <c r="A49" s="332">
        <v>33</v>
      </c>
      <c r="B49" s="233" t="s">
        <v>786</v>
      </c>
      <c r="C49" s="229" t="s">
        <v>886</v>
      </c>
      <c r="D49" s="316">
        <v>1568.6017298398999</v>
      </c>
      <c r="E49" s="316">
        <v>1568.6017298398999</v>
      </c>
      <c r="F49" s="316"/>
      <c r="G49" s="316">
        <v>1568.6017298398999</v>
      </c>
      <c r="H49" s="317">
        <v>41179</v>
      </c>
      <c r="I49" s="317">
        <v>41178</v>
      </c>
      <c r="J49" s="317">
        <v>47774</v>
      </c>
      <c r="K49" s="333">
        <v>18</v>
      </c>
      <c r="L49" s="333">
        <v>0</v>
      </c>
    </row>
    <row r="50" spans="1:12" ht="17.100000000000001" customHeight="1">
      <c r="A50" s="320" t="s">
        <v>827</v>
      </c>
      <c r="B50" s="194"/>
      <c r="C50" s="194"/>
      <c r="D50" s="314">
        <f>SUM(D51:D52)</f>
        <v>7639.2493558126989</v>
      </c>
      <c r="E50" s="314">
        <f>SUM(E51:E52)</f>
        <v>7639.2493558126989</v>
      </c>
      <c r="F50" s="314"/>
      <c r="G50" s="314">
        <f>SUM(G51:G52)</f>
        <v>7639.2493558126989</v>
      </c>
      <c r="H50" s="233"/>
      <c r="I50" s="233"/>
      <c r="J50" s="233"/>
      <c r="K50" s="233"/>
      <c r="L50" s="233"/>
    </row>
    <row r="51" spans="1:12" ht="17.100000000000001" customHeight="1">
      <c r="A51" s="332">
        <v>34</v>
      </c>
      <c r="B51" s="233" t="s">
        <v>786</v>
      </c>
      <c r="C51" s="194" t="s">
        <v>887</v>
      </c>
      <c r="D51" s="316">
        <v>4130.8293751069996</v>
      </c>
      <c r="E51" s="316">
        <v>4130.8293751069996</v>
      </c>
      <c r="F51" s="316"/>
      <c r="G51" s="316">
        <v>4130.8293751069996</v>
      </c>
      <c r="H51" s="317">
        <v>40939</v>
      </c>
      <c r="I51" s="317">
        <v>40938</v>
      </c>
      <c r="J51" s="317">
        <v>48579</v>
      </c>
      <c r="K51" s="333">
        <v>20</v>
      </c>
      <c r="L51" s="333">
        <v>10</v>
      </c>
    </row>
    <row r="52" spans="1:12" ht="17.100000000000001" customHeight="1">
      <c r="A52" s="332">
        <v>36</v>
      </c>
      <c r="B52" s="233" t="s">
        <v>118</v>
      </c>
      <c r="C52" s="194" t="s">
        <v>888</v>
      </c>
      <c r="D52" s="316">
        <v>3508.4199807056998</v>
      </c>
      <c r="E52" s="316">
        <v>3508.4199807056998</v>
      </c>
      <c r="F52" s="316"/>
      <c r="G52" s="316">
        <v>3508.4199807056998</v>
      </c>
      <c r="H52" s="317">
        <v>42751</v>
      </c>
      <c r="I52" s="317">
        <v>42749</v>
      </c>
      <c r="J52" s="317">
        <v>51517</v>
      </c>
      <c r="K52" s="333">
        <v>24</v>
      </c>
      <c r="L52" s="333">
        <v>0</v>
      </c>
    </row>
    <row r="53" spans="1:12" ht="17.100000000000001" customHeight="1">
      <c r="A53" s="320" t="s">
        <v>839</v>
      </c>
      <c r="B53" s="194"/>
      <c r="C53" s="194"/>
      <c r="D53" s="314">
        <f>SUM(D54:D55)</f>
        <v>18851.823244036197</v>
      </c>
      <c r="E53" s="314">
        <f>SUM(E54:E55)</f>
        <v>18851.823244036197</v>
      </c>
      <c r="F53" s="314"/>
      <c r="G53" s="314">
        <f>SUM(G54:G55)</f>
        <v>18851.823244036197</v>
      </c>
      <c r="H53" s="233"/>
      <c r="I53" s="233"/>
      <c r="J53" s="233"/>
      <c r="K53" s="233"/>
      <c r="L53" s="233"/>
    </row>
    <row r="54" spans="1:12" ht="17.100000000000001" customHeight="1">
      <c r="A54" s="332">
        <v>38</v>
      </c>
      <c r="B54" s="233" t="s">
        <v>118</v>
      </c>
      <c r="C54" s="194" t="s">
        <v>889</v>
      </c>
      <c r="D54" s="316">
        <v>17216.049254121299</v>
      </c>
      <c r="E54" s="316">
        <v>17216.049254121299</v>
      </c>
      <c r="F54" s="316"/>
      <c r="G54" s="316">
        <v>17216.049254121299</v>
      </c>
      <c r="H54" s="317">
        <v>44166</v>
      </c>
      <c r="I54" s="317">
        <v>44165</v>
      </c>
      <c r="J54" s="317">
        <v>54056</v>
      </c>
      <c r="K54" s="333">
        <v>27</v>
      </c>
      <c r="L54" s="333">
        <v>0</v>
      </c>
    </row>
    <row r="55" spans="1:12" ht="17.100000000000001" customHeight="1">
      <c r="A55" s="332">
        <v>40</v>
      </c>
      <c r="B55" s="233" t="s">
        <v>786</v>
      </c>
      <c r="C55" s="194" t="s">
        <v>890</v>
      </c>
      <c r="D55" s="316">
        <v>1635.7739899148999</v>
      </c>
      <c r="E55" s="316">
        <v>1635.7739899148999</v>
      </c>
      <c r="F55" s="316"/>
      <c r="G55" s="316">
        <v>1635.7739899148999</v>
      </c>
      <c r="H55" s="317">
        <v>43099</v>
      </c>
      <c r="I55" s="317">
        <v>43069</v>
      </c>
      <c r="J55" s="317">
        <v>50769</v>
      </c>
      <c r="K55" s="333">
        <v>21</v>
      </c>
      <c r="L55" s="333">
        <v>0</v>
      </c>
    </row>
    <row r="56" spans="1:12" ht="17.100000000000001" customHeight="1">
      <c r="A56" s="320" t="s">
        <v>840</v>
      </c>
      <c r="B56" s="194"/>
      <c r="C56" s="194"/>
      <c r="D56" s="314">
        <f>SUM(D57:D58)</f>
        <v>33644.007280604797</v>
      </c>
      <c r="E56" s="314">
        <f>SUM(E57:E58)</f>
        <v>33644.007280604797</v>
      </c>
      <c r="F56" s="314"/>
      <c r="G56" s="314">
        <f>SUM(G57:G58)</f>
        <v>33644.007280604797</v>
      </c>
      <c r="H56" s="233"/>
      <c r="I56" s="233"/>
      <c r="J56" s="233"/>
      <c r="K56" s="233"/>
      <c r="L56" s="233"/>
    </row>
    <row r="57" spans="1:12" ht="17.100000000000001" customHeight="1">
      <c r="A57" s="332">
        <v>42</v>
      </c>
      <c r="B57" s="233" t="s">
        <v>118</v>
      </c>
      <c r="C57" s="194" t="s">
        <v>793</v>
      </c>
      <c r="D57" s="316">
        <v>20509.356039091697</v>
      </c>
      <c r="E57" s="316">
        <v>20509.356039091697</v>
      </c>
      <c r="F57" s="316"/>
      <c r="G57" s="316">
        <v>20509.356039091697</v>
      </c>
      <c r="H57" s="317">
        <v>43861</v>
      </c>
      <c r="I57" s="317">
        <v>43832</v>
      </c>
      <c r="J57" s="317">
        <v>53695</v>
      </c>
      <c r="K57" s="333">
        <v>27</v>
      </c>
      <c r="L57" s="333">
        <v>0</v>
      </c>
    </row>
    <row r="58" spans="1:12" ht="17.100000000000001" customHeight="1">
      <c r="A58" s="332">
        <v>43</v>
      </c>
      <c r="B58" s="233" t="s">
        <v>118</v>
      </c>
      <c r="C58" s="194" t="s">
        <v>794</v>
      </c>
      <c r="D58" s="316">
        <v>13134.6512415131</v>
      </c>
      <c r="E58" s="316">
        <v>13134.6512415131</v>
      </c>
      <c r="F58" s="316"/>
      <c r="G58" s="316">
        <v>13134.6512415131</v>
      </c>
      <c r="H58" s="317">
        <v>43922</v>
      </c>
      <c r="I58" s="317">
        <v>43920</v>
      </c>
      <c r="J58" s="317">
        <v>53812</v>
      </c>
      <c r="K58" s="333">
        <v>27</v>
      </c>
      <c r="L58" s="333">
        <v>0</v>
      </c>
    </row>
    <row r="59" spans="1:12" ht="17.100000000000001" customHeight="1">
      <c r="A59" s="320" t="s">
        <v>841</v>
      </c>
      <c r="B59" s="229"/>
      <c r="C59" s="194"/>
      <c r="D59" s="318">
        <f>SUM(D60:D61)</f>
        <v>78734.085848422197</v>
      </c>
      <c r="E59" s="318">
        <f>SUM(E60:E61)</f>
        <v>78734.085848422197</v>
      </c>
      <c r="F59" s="318"/>
      <c r="G59" s="318">
        <f>SUM(G60:G61)</f>
        <v>78734.085848422197</v>
      </c>
      <c r="H59" s="233"/>
      <c r="I59" s="233"/>
      <c r="J59" s="233"/>
      <c r="K59" s="233"/>
      <c r="L59" s="233"/>
    </row>
    <row r="60" spans="1:12" ht="17.100000000000001" customHeight="1">
      <c r="A60" s="332">
        <v>45</v>
      </c>
      <c r="B60" s="233" t="s">
        <v>118</v>
      </c>
      <c r="C60" s="229" t="s">
        <v>795</v>
      </c>
      <c r="D60" s="316">
        <v>12377.114978845198</v>
      </c>
      <c r="E60" s="316">
        <v>12377.114978845198</v>
      </c>
      <c r="F60" s="316"/>
      <c r="G60" s="316">
        <v>12377.114978845198</v>
      </c>
      <c r="H60" s="317">
        <v>43860</v>
      </c>
      <c r="I60" s="317">
        <v>43831</v>
      </c>
      <c r="J60" s="317">
        <v>53509</v>
      </c>
      <c r="K60" s="333">
        <v>26</v>
      </c>
      <c r="L60" s="333">
        <v>6</v>
      </c>
    </row>
    <row r="61" spans="1:12" ht="24">
      <c r="A61" s="233">
        <v>303</v>
      </c>
      <c r="B61" s="233" t="s">
        <v>844</v>
      </c>
      <c r="C61" s="335" t="s">
        <v>891</v>
      </c>
      <c r="D61" s="316">
        <v>66356.970869576995</v>
      </c>
      <c r="E61" s="316">
        <v>66356.970869576995</v>
      </c>
      <c r="F61" s="316"/>
      <c r="G61" s="316">
        <v>66356.970869576995</v>
      </c>
      <c r="H61" s="317">
        <v>44710</v>
      </c>
      <c r="I61" s="317">
        <v>44709</v>
      </c>
      <c r="J61" s="317">
        <v>53841</v>
      </c>
      <c r="K61" s="333">
        <v>25</v>
      </c>
      <c r="L61" s="333">
        <v>0</v>
      </c>
    </row>
    <row r="62" spans="1:12" ht="17.100000000000001" customHeight="1">
      <c r="A62" s="320" t="s">
        <v>853</v>
      </c>
      <c r="B62" s="229"/>
      <c r="C62" s="194"/>
      <c r="D62" s="318">
        <f>SUM(D63:D63)</f>
        <v>4173.5601687627995</v>
      </c>
      <c r="E62" s="318">
        <f>SUM(E63:E63)</f>
        <v>4173.5601687627995</v>
      </c>
      <c r="F62" s="318"/>
      <c r="G62" s="318">
        <f>SUM(G63:G63)</f>
        <v>4173.5601687627995</v>
      </c>
      <c r="H62" s="233"/>
      <c r="I62" s="233"/>
      <c r="J62" s="233"/>
      <c r="K62" s="233"/>
      <c r="L62" s="233"/>
    </row>
    <row r="63" spans="1:12" ht="17.100000000000001" customHeight="1" thickBot="1">
      <c r="A63" s="336">
        <v>49</v>
      </c>
      <c r="B63" s="336" t="s">
        <v>786</v>
      </c>
      <c r="C63" s="337" t="s">
        <v>892</v>
      </c>
      <c r="D63" s="322">
        <v>4173.5601687627995</v>
      </c>
      <c r="E63" s="322">
        <v>4173.5601687627995</v>
      </c>
      <c r="F63" s="322"/>
      <c r="G63" s="322">
        <v>4173.5601687627995</v>
      </c>
      <c r="H63" s="323">
        <v>44287</v>
      </c>
      <c r="I63" s="323">
        <v>44285</v>
      </c>
      <c r="J63" s="323">
        <v>51622</v>
      </c>
      <c r="K63" s="338">
        <v>20</v>
      </c>
      <c r="L63" s="338">
        <v>0</v>
      </c>
    </row>
    <row r="64" spans="1:12" ht="13.5" customHeight="1">
      <c r="A64" s="204" t="s">
        <v>404</v>
      </c>
      <c r="B64" s="177"/>
      <c r="C64" s="177"/>
      <c r="D64" s="326"/>
      <c r="E64" s="326"/>
      <c r="F64" s="326"/>
      <c r="G64" s="326"/>
      <c r="H64" s="297"/>
      <c r="I64" s="297"/>
      <c r="J64" s="327"/>
      <c r="K64" s="328"/>
      <c r="L64" s="328"/>
    </row>
    <row r="65" spans="1:12" s="25" customFormat="1" ht="12.95" customHeight="1">
      <c r="A65" s="375" t="s">
        <v>893</v>
      </c>
      <c r="B65" s="375"/>
      <c r="C65" s="375"/>
      <c r="D65" s="375"/>
      <c r="E65" s="375"/>
      <c r="F65" s="375"/>
      <c r="G65" s="375"/>
      <c r="H65" s="375"/>
      <c r="I65" s="375"/>
      <c r="J65" s="375"/>
      <c r="K65" s="375"/>
      <c r="L65" s="375"/>
    </row>
    <row r="66" spans="1:12" s="25" customFormat="1" ht="12.95" customHeight="1">
      <c r="A66" s="378" t="s">
        <v>924</v>
      </c>
      <c r="B66" s="378"/>
      <c r="C66" s="378"/>
      <c r="D66" s="378"/>
      <c r="E66" s="378"/>
      <c r="F66" s="378"/>
      <c r="G66" s="378"/>
      <c r="H66" s="378"/>
      <c r="I66" s="378"/>
      <c r="J66" s="378"/>
      <c r="K66" s="378"/>
      <c r="L66" s="99"/>
    </row>
    <row r="67" spans="1:12" s="25" customFormat="1" ht="12.95" customHeight="1">
      <c r="A67" s="177" t="s">
        <v>894</v>
      </c>
      <c r="B67" s="177"/>
      <c r="C67" s="177"/>
      <c r="D67" s="177"/>
      <c r="E67" s="177"/>
      <c r="F67" s="177"/>
      <c r="G67" s="177"/>
      <c r="H67" s="177"/>
      <c r="I67" s="177"/>
      <c r="J67" s="177"/>
      <c r="K67" s="99"/>
      <c r="L67" s="99"/>
    </row>
    <row r="68" spans="1:12" s="25" customFormat="1" ht="12.95" customHeight="1">
      <c r="A68" s="375" t="s">
        <v>895</v>
      </c>
      <c r="B68" s="375"/>
      <c r="C68" s="375"/>
      <c r="D68" s="375"/>
      <c r="E68" s="375"/>
      <c r="F68" s="375"/>
      <c r="G68" s="375"/>
      <c r="H68" s="375"/>
      <c r="I68" s="375"/>
      <c r="J68" s="375"/>
      <c r="K68" s="375"/>
      <c r="L68" s="375"/>
    </row>
    <row r="69" spans="1:12" s="25" customFormat="1" ht="12.95" customHeight="1">
      <c r="A69" s="378" t="s">
        <v>401</v>
      </c>
      <c r="B69" s="378"/>
      <c r="C69" s="378"/>
      <c r="D69" s="378"/>
      <c r="E69" s="378"/>
      <c r="F69" s="378"/>
      <c r="G69" s="378"/>
      <c r="H69" s="378"/>
      <c r="I69" s="378"/>
      <c r="J69" s="378"/>
      <c r="K69" s="378"/>
      <c r="L69" s="99"/>
    </row>
    <row r="70" spans="1:12" ht="12.75" customHeight="1">
      <c r="A70" s="205"/>
      <c r="B70" s="205"/>
      <c r="C70" s="205"/>
      <c r="D70" s="324"/>
      <c r="E70" s="296"/>
      <c r="F70" s="296"/>
      <c r="G70" s="296"/>
      <c r="H70" s="296"/>
      <c r="I70" s="296"/>
      <c r="J70" s="325"/>
      <c r="K70" s="325"/>
      <c r="L70" s="295"/>
    </row>
    <row r="71" spans="1:12" ht="12.75" customHeight="1">
      <c r="A71" s="75"/>
      <c r="E71" s="62"/>
      <c r="F71" s="62"/>
      <c r="G71" s="62"/>
      <c r="H71" s="62"/>
      <c r="I71" s="62"/>
      <c r="J71" s="77"/>
      <c r="K71" s="77"/>
    </row>
    <row r="72" spans="1:12" ht="12.75" customHeight="1">
      <c r="A72" s="75"/>
      <c r="E72" s="62"/>
      <c r="F72" s="62"/>
      <c r="G72" s="62"/>
      <c r="H72" s="62"/>
      <c r="I72" s="62"/>
      <c r="J72" s="77"/>
      <c r="K72" s="77"/>
    </row>
    <row r="73" spans="1:12" ht="12.75" customHeight="1">
      <c r="A73" s="75"/>
      <c r="E73" s="62"/>
      <c r="F73" s="62"/>
      <c r="G73" s="62"/>
      <c r="H73" s="62"/>
      <c r="I73" s="62"/>
      <c r="J73" s="77"/>
      <c r="K73" s="77"/>
    </row>
    <row r="74" spans="1:12" ht="12.75" customHeight="1">
      <c r="A74" s="75"/>
      <c r="E74" s="62"/>
      <c r="F74" s="62"/>
      <c r="G74" s="62"/>
      <c r="H74" s="62"/>
      <c r="I74" s="62"/>
      <c r="J74" s="77"/>
      <c r="K74" s="77"/>
    </row>
    <row r="75" spans="1:12" ht="12.75" customHeight="1">
      <c r="A75" s="75"/>
      <c r="E75" s="62"/>
      <c r="F75" s="62"/>
      <c r="G75" s="62"/>
      <c r="H75" s="62"/>
      <c r="I75" s="62"/>
      <c r="J75" s="77"/>
      <c r="K75" s="77"/>
    </row>
    <row r="76" spans="1:12">
      <c r="A76" s="75"/>
      <c r="E76" s="62"/>
      <c r="F76" s="62"/>
      <c r="G76" s="62"/>
      <c r="H76" s="62"/>
      <c r="I76" s="62"/>
      <c r="J76" s="77"/>
      <c r="K76" s="77"/>
    </row>
    <row r="77" spans="1:12">
      <c r="A77" s="75"/>
      <c r="B77" s="75"/>
      <c r="E77" s="65"/>
      <c r="F77" s="65"/>
      <c r="G77" s="65"/>
      <c r="H77" s="65"/>
      <c r="I77" s="65"/>
      <c r="J77" s="65"/>
      <c r="K77" s="63"/>
    </row>
    <row r="78" spans="1:12">
      <c r="A78" s="380"/>
      <c r="B78" s="380"/>
      <c r="C78" s="381"/>
      <c r="D78" s="381"/>
      <c r="E78" s="381"/>
      <c r="F78" s="381"/>
      <c r="G78" s="381"/>
      <c r="H78" s="381"/>
      <c r="I78" s="381"/>
      <c r="J78" s="381"/>
      <c r="K78" s="381"/>
    </row>
    <row r="86" spans="1:12" ht="12.75" customHeight="1"/>
    <row r="87" spans="1:12" ht="12.75" customHeight="1"/>
    <row r="88" spans="1:12" ht="12.75" customHeight="1"/>
    <row r="89" spans="1:12" ht="12.75" customHeight="1"/>
    <row r="90" spans="1:12" ht="12.75" customHeight="1">
      <c r="A90" s="35"/>
      <c r="B90" s="35"/>
      <c r="C90" s="35"/>
      <c r="D90" s="78"/>
      <c r="E90" s="35"/>
      <c r="F90" s="35"/>
      <c r="G90" s="35"/>
      <c r="H90" s="35"/>
      <c r="I90" s="35"/>
      <c r="J90" s="35"/>
      <c r="K90" s="54"/>
      <c r="L90" s="54"/>
    </row>
    <row r="91" spans="1:12" ht="12.75" customHeight="1">
      <c r="A91" s="35"/>
      <c r="B91" s="35"/>
      <c r="C91" s="35"/>
      <c r="D91" s="78"/>
      <c r="E91" s="35"/>
      <c r="F91" s="35"/>
      <c r="G91" s="35"/>
      <c r="H91" s="35"/>
      <c r="I91" s="35"/>
      <c r="J91" s="35"/>
      <c r="K91" s="54"/>
      <c r="L91" s="54"/>
    </row>
    <row r="92" spans="1:12" ht="12.75" customHeight="1">
      <c r="A92" s="35"/>
      <c r="B92" s="25"/>
      <c r="C92" s="25"/>
      <c r="D92" s="78"/>
      <c r="E92" s="35"/>
      <c r="F92" s="35"/>
      <c r="G92" s="35"/>
      <c r="H92" s="35"/>
      <c r="I92" s="35"/>
      <c r="J92" s="35"/>
      <c r="K92" s="54"/>
      <c r="L92" s="54"/>
    </row>
    <row r="93" spans="1:12" ht="12.75" customHeight="1">
      <c r="A93" s="35"/>
      <c r="B93" s="25"/>
      <c r="C93" s="25"/>
      <c r="D93" s="78"/>
      <c r="E93" s="35"/>
      <c r="F93" s="35"/>
      <c r="G93" s="35"/>
      <c r="H93" s="35"/>
      <c r="I93" s="35"/>
      <c r="J93" s="35"/>
      <c r="K93" s="54"/>
      <c r="L93" s="54"/>
    </row>
    <row r="94" spans="1:12" ht="12.75" customHeight="1">
      <c r="A94" s="35"/>
      <c r="B94" s="25"/>
      <c r="C94" s="25"/>
      <c r="D94" s="78"/>
      <c r="E94" s="35"/>
      <c r="F94" s="35"/>
      <c r="G94" s="35"/>
      <c r="H94" s="35"/>
      <c r="I94" s="35"/>
      <c r="J94" s="35"/>
      <c r="K94" s="54"/>
      <c r="L94" s="54"/>
    </row>
    <row r="95" spans="1:12" ht="12.75" customHeight="1">
      <c r="A95" s="35"/>
      <c r="B95" s="25"/>
      <c r="C95" s="25"/>
      <c r="D95" s="78"/>
      <c r="E95" s="35"/>
      <c r="F95" s="35"/>
      <c r="G95" s="35"/>
      <c r="H95" s="35"/>
      <c r="I95" s="35"/>
      <c r="J95" s="35"/>
      <c r="K95" s="54"/>
      <c r="L95" s="54"/>
    </row>
    <row r="96" spans="1:12" ht="12.75" customHeight="1">
      <c r="A96" s="35"/>
      <c r="B96" s="25"/>
      <c r="C96" s="25"/>
      <c r="D96" s="78"/>
      <c r="E96" s="35"/>
      <c r="F96" s="35"/>
      <c r="G96" s="35"/>
      <c r="H96" s="35"/>
      <c r="I96" s="35"/>
      <c r="J96" s="35"/>
      <c r="K96" s="54"/>
      <c r="L96" s="54"/>
    </row>
    <row r="97" spans="1:12" ht="12.75" customHeight="1">
      <c r="A97" s="35"/>
      <c r="B97" s="25"/>
      <c r="C97" s="25"/>
      <c r="D97" s="78"/>
      <c r="E97" s="35"/>
      <c r="F97" s="35"/>
      <c r="G97" s="35"/>
      <c r="H97" s="35"/>
      <c r="I97" s="35"/>
      <c r="J97" s="35"/>
      <c r="K97" s="54"/>
      <c r="L97" s="54"/>
    </row>
    <row r="98" spans="1:12" ht="12.75" customHeight="1">
      <c r="A98" s="35"/>
      <c r="B98" s="25"/>
      <c r="C98" s="25"/>
      <c r="D98" s="78"/>
      <c r="E98" s="35"/>
      <c r="F98" s="35"/>
      <c r="G98" s="35"/>
      <c r="H98" s="35"/>
      <c r="I98" s="35"/>
      <c r="J98" s="35"/>
      <c r="K98" s="54"/>
      <c r="L98" s="54"/>
    </row>
    <row r="99" spans="1:12" ht="12.75" customHeight="1">
      <c r="A99" s="35"/>
      <c r="B99" s="25"/>
      <c r="C99" s="25"/>
      <c r="D99" s="78"/>
      <c r="E99" s="35"/>
      <c r="F99" s="35"/>
      <c r="G99" s="35"/>
      <c r="H99" s="35"/>
      <c r="I99" s="35"/>
      <c r="J99" s="35"/>
      <c r="K99" s="54"/>
      <c r="L99" s="54"/>
    </row>
    <row r="100" spans="1:12" ht="12.75" customHeight="1">
      <c r="A100" s="35"/>
      <c r="B100" s="25"/>
      <c r="C100" s="25"/>
      <c r="D100" s="78"/>
      <c r="E100" s="35"/>
      <c r="F100" s="35"/>
      <c r="G100" s="35"/>
      <c r="H100" s="35"/>
      <c r="I100" s="35"/>
      <c r="J100" s="35"/>
      <c r="K100" s="54"/>
      <c r="L100" s="54"/>
    </row>
    <row r="101" spans="1:12" ht="12.75" customHeight="1">
      <c r="A101" s="35"/>
      <c r="B101" s="25"/>
      <c r="C101" s="25"/>
      <c r="D101" s="78"/>
      <c r="E101" s="35"/>
      <c r="F101" s="35"/>
      <c r="G101" s="35"/>
      <c r="H101" s="35"/>
      <c r="I101" s="35"/>
      <c r="J101" s="35"/>
      <c r="K101" s="54"/>
      <c r="L101" s="54"/>
    </row>
    <row r="102" spans="1:12" ht="12.75" customHeight="1">
      <c r="A102" s="35"/>
      <c r="B102" s="25"/>
      <c r="C102" s="25"/>
      <c r="D102" s="78"/>
      <c r="E102" s="35"/>
      <c r="F102" s="35"/>
      <c r="G102" s="35"/>
      <c r="H102" s="35"/>
      <c r="I102" s="35"/>
      <c r="J102" s="35"/>
      <c r="K102" s="54"/>
      <c r="L102" s="54"/>
    </row>
    <row r="103" spans="1:12" ht="12.75" customHeight="1">
      <c r="A103" s="35"/>
      <c r="B103" s="25"/>
      <c r="C103" s="25"/>
      <c r="D103" s="78"/>
      <c r="E103" s="35"/>
      <c r="F103" s="35"/>
      <c r="G103" s="35"/>
      <c r="H103" s="35"/>
      <c r="I103" s="35"/>
      <c r="J103" s="35"/>
      <c r="K103" s="54"/>
      <c r="L103" s="54"/>
    </row>
    <row r="104" spans="1:12" ht="12.75" customHeight="1">
      <c r="A104" s="35"/>
      <c r="B104" s="25"/>
      <c r="C104" s="25"/>
      <c r="D104" s="78"/>
      <c r="E104" s="35"/>
      <c r="F104" s="35"/>
      <c r="G104" s="35"/>
      <c r="H104" s="35"/>
      <c r="I104" s="35"/>
      <c r="J104" s="35"/>
      <c r="K104" s="54"/>
      <c r="L104" s="54"/>
    </row>
    <row r="105" spans="1:12" ht="12.75" customHeight="1">
      <c r="A105" s="35"/>
      <c r="B105" s="25"/>
      <c r="C105" s="25"/>
      <c r="D105" s="78"/>
      <c r="E105" s="35"/>
      <c r="F105" s="35"/>
      <c r="G105" s="35"/>
      <c r="H105" s="35"/>
      <c r="I105" s="35"/>
      <c r="J105" s="35"/>
      <c r="K105" s="54"/>
      <c r="L105" s="54"/>
    </row>
    <row r="106" spans="1:12" ht="12.75" customHeight="1">
      <c r="A106" s="35"/>
      <c r="B106" s="25"/>
      <c r="C106" s="25"/>
      <c r="D106" s="78"/>
      <c r="E106" s="35"/>
      <c r="F106" s="35"/>
      <c r="G106" s="35"/>
      <c r="H106" s="35"/>
      <c r="I106" s="35"/>
      <c r="J106" s="35"/>
      <c r="K106" s="54"/>
      <c r="L106" s="54"/>
    </row>
    <row r="107" spans="1:12" ht="12.75" customHeight="1">
      <c r="A107" s="35"/>
      <c r="B107" s="25"/>
      <c r="C107" s="25"/>
      <c r="D107" s="78"/>
      <c r="E107" s="35"/>
      <c r="F107" s="35"/>
      <c r="G107" s="35"/>
      <c r="H107" s="35"/>
      <c r="I107" s="35"/>
      <c r="J107" s="35"/>
      <c r="K107" s="54"/>
      <c r="L107" s="54"/>
    </row>
    <row r="108" spans="1:12" ht="12.75" customHeight="1">
      <c r="A108" s="35"/>
      <c r="B108" s="25"/>
      <c r="C108" s="25"/>
      <c r="D108" s="78"/>
      <c r="E108" s="35"/>
      <c r="F108" s="35"/>
      <c r="G108" s="35"/>
      <c r="H108" s="35"/>
      <c r="I108" s="35"/>
      <c r="J108" s="35"/>
      <c r="K108" s="54"/>
      <c r="L108" s="54"/>
    </row>
    <row r="109" spans="1:12" ht="12.75" customHeight="1">
      <c r="A109" s="35"/>
      <c r="B109" s="25"/>
      <c r="C109" s="25"/>
      <c r="D109" s="78"/>
      <c r="E109" s="35"/>
      <c r="F109" s="35"/>
      <c r="G109" s="35"/>
      <c r="H109" s="35"/>
      <c r="I109" s="35"/>
      <c r="J109" s="35"/>
      <c r="K109" s="54"/>
      <c r="L109" s="54"/>
    </row>
    <row r="110" spans="1:12" ht="12.75" customHeight="1">
      <c r="A110" s="35"/>
      <c r="B110" s="25"/>
      <c r="C110" s="25"/>
      <c r="D110" s="78"/>
      <c r="E110" s="35"/>
      <c r="F110" s="35"/>
      <c r="G110" s="35"/>
      <c r="H110" s="35"/>
      <c r="I110" s="35"/>
      <c r="J110" s="35"/>
      <c r="K110" s="54"/>
      <c r="L110" s="54"/>
    </row>
    <row r="111" spans="1:12" ht="12.75" customHeight="1">
      <c r="A111" s="35"/>
      <c r="B111" s="25"/>
      <c r="C111" s="25"/>
      <c r="D111" s="78"/>
      <c r="E111" s="35"/>
      <c r="F111" s="35"/>
      <c r="G111" s="35"/>
      <c r="H111" s="35"/>
      <c r="I111" s="35"/>
      <c r="J111" s="35"/>
      <c r="K111" s="54"/>
      <c r="L111" s="54"/>
    </row>
    <row r="112" spans="1:12" ht="12.75" customHeight="1">
      <c r="A112" s="35"/>
      <c r="B112" s="25"/>
      <c r="C112" s="25"/>
      <c r="D112" s="78"/>
      <c r="E112" s="35"/>
      <c r="F112" s="35"/>
      <c r="G112" s="35"/>
      <c r="H112" s="35"/>
      <c r="I112" s="35"/>
      <c r="J112" s="35"/>
      <c r="K112" s="54"/>
      <c r="L112" s="54"/>
    </row>
    <row r="113" spans="1:12" ht="12.75" customHeight="1">
      <c r="A113" s="35"/>
      <c r="B113" s="25"/>
      <c r="C113" s="25"/>
      <c r="D113" s="78"/>
      <c r="E113" s="35"/>
      <c r="F113" s="35"/>
      <c r="G113" s="35"/>
      <c r="H113" s="35"/>
      <c r="I113" s="35"/>
      <c r="J113" s="35"/>
      <c r="K113" s="54"/>
      <c r="L113" s="54"/>
    </row>
    <row r="114" spans="1:12" ht="12.75" customHeight="1">
      <c r="A114" s="35"/>
      <c r="B114" s="25"/>
      <c r="C114" s="25"/>
      <c r="D114" s="78"/>
      <c r="E114" s="35"/>
      <c r="F114" s="35"/>
      <c r="G114" s="35"/>
      <c r="H114" s="35"/>
      <c r="I114" s="35"/>
      <c r="J114" s="35"/>
      <c r="K114" s="54"/>
      <c r="L114" s="54"/>
    </row>
    <row r="115" spans="1:12" ht="12.75" customHeight="1">
      <c r="A115" s="35"/>
      <c r="B115" s="25"/>
      <c r="C115" s="25"/>
      <c r="D115" s="78"/>
      <c r="E115" s="35"/>
      <c r="F115" s="35"/>
      <c r="G115" s="35"/>
      <c r="H115" s="35"/>
      <c r="I115" s="35"/>
      <c r="J115" s="35"/>
      <c r="K115" s="54"/>
      <c r="L115" s="54"/>
    </row>
    <row r="116" spans="1:12" ht="12.75" customHeight="1">
      <c r="A116" s="35"/>
      <c r="B116" s="25"/>
      <c r="C116" s="25"/>
      <c r="D116" s="78"/>
      <c r="E116" s="35"/>
      <c r="F116" s="35"/>
      <c r="G116" s="35"/>
      <c r="H116" s="35"/>
      <c r="I116" s="35"/>
      <c r="J116" s="35"/>
      <c r="K116" s="54"/>
      <c r="L116" s="54"/>
    </row>
    <row r="117" spans="1:12" ht="12.75" customHeight="1">
      <c r="A117" s="35"/>
      <c r="B117" s="25"/>
      <c r="C117" s="25"/>
      <c r="D117" s="78"/>
      <c r="E117" s="35"/>
      <c r="F117" s="35"/>
      <c r="G117" s="35"/>
      <c r="H117" s="35"/>
      <c r="I117" s="35"/>
      <c r="J117" s="35"/>
      <c r="K117" s="54"/>
      <c r="L117" s="54"/>
    </row>
    <row r="118" spans="1:12" ht="12.75" customHeight="1">
      <c r="A118" s="35"/>
      <c r="B118" s="25"/>
      <c r="C118" s="25"/>
      <c r="D118" s="78"/>
      <c r="E118" s="35"/>
      <c r="F118" s="35"/>
      <c r="G118" s="35"/>
      <c r="H118" s="35"/>
      <c r="I118" s="35"/>
      <c r="J118" s="35"/>
      <c r="K118" s="54"/>
      <c r="L118" s="54"/>
    </row>
    <row r="119" spans="1:12" ht="12.75" customHeight="1">
      <c r="A119" s="35"/>
      <c r="B119" s="25"/>
      <c r="C119" s="25"/>
      <c r="D119" s="78"/>
      <c r="E119" s="35"/>
      <c r="F119" s="35"/>
      <c r="G119" s="35"/>
      <c r="H119" s="35"/>
      <c r="I119" s="35"/>
      <c r="J119" s="35"/>
      <c r="K119" s="54"/>
      <c r="L119" s="54"/>
    </row>
    <row r="120" spans="1:12" ht="12.75" customHeight="1">
      <c r="A120" s="35"/>
      <c r="B120" s="25"/>
      <c r="C120" s="25"/>
      <c r="D120" s="78"/>
      <c r="E120" s="35"/>
      <c r="F120" s="35"/>
      <c r="G120" s="35"/>
      <c r="H120" s="35"/>
      <c r="I120" s="35"/>
      <c r="J120" s="35"/>
      <c r="K120" s="54"/>
      <c r="L120" s="54"/>
    </row>
    <row r="121" spans="1:12" ht="12.75" customHeight="1">
      <c r="A121" s="35"/>
      <c r="B121" s="25"/>
      <c r="C121" s="25"/>
      <c r="D121" s="78"/>
      <c r="E121" s="35"/>
      <c r="F121" s="35"/>
      <c r="G121" s="35"/>
      <c r="H121" s="35"/>
      <c r="I121" s="35"/>
      <c r="J121" s="35"/>
      <c r="K121" s="54"/>
      <c r="L121" s="54"/>
    </row>
    <row r="122" spans="1:12" ht="12.75" customHeight="1">
      <c r="A122" s="35"/>
      <c r="B122" s="25"/>
      <c r="C122" s="25"/>
      <c r="D122" s="78"/>
      <c r="E122" s="35"/>
      <c r="F122" s="35"/>
      <c r="G122" s="35"/>
      <c r="H122" s="35"/>
      <c r="I122" s="35"/>
      <c r="J122" s="35"/>
      <c r="K122" s="54"/>
      <c r="L122" s="54"/>
    </row>
    <row r="123" spans="1:12" ht="12.75" customHeight="1">
      <c r="A123" s="35"/>
      <c r="B123" s="25"/>
      <c r="C123" s="25"/>
      <c r="D123" s="78"/>
      <c r="E123" s="35"/>
      <c r="F123" s="35"/>
      <c r="G123" s="35"/>
      <c r="H123" s="35"/>
      <c r="I123" s="35"/>
      <c r="J123" s="35"/>
      <c r="K123" s="54"/>
      <c r="L123" s="54"/>
    </row>
    <row r="124" spans="1:12">
      <c r="A124" s="35"/>
      <c r="B124" s="25"/>
      <c r="C124" s="25"/>
      <c r="D124" s="78"/>
      <c r="E124" s="35"/>
      <c r="F124" s="35"/>
      <c r="G124" s="35"/>
      <c r="H124" s="35"/>
      <c r="I124" s="35"/>
      <c r="J124" s="35"/>
      <c r="K124" s="54"/>
      <c r="L124" s="54"/>
    </row>
    <row r="125" spans="1:12">
      <c r="A125" s="35"/>
      <c r="B125" s="25"/>
      <c r="C125" s="25"/>
      <c r="D125" s="78"/>
      <c r="E125" s="35"/>
      <c r="F125" s="35"/>
      <c r="G125" s="35"/>
      <c r="H125" s="35"/>
      <c r="I125" s="35"/>
      <c r="J125" s="35"/>
      <c r="K125" s="54"/>
      <c r="L125" s="54"/>
    </row>
    <row r="126" spans="1:12" ht="12.75" customHeight="1">
      <c r="A126" s="35"/>
      <c r="B126" s="25"/>
      <c r="C126" s="25"/>
      <c r="D126" s="78"/>
      <c r="E126" s="35"/>
      <c r="F126" s="35"/>
      <c r="G126" s="35"/>
      <c r="H126" s="35"/>
      <c r="I126" s="35"/>
      <c r="J126" s="35"/>
      <c r="K126" s="54"/>
      <c r="L126" s="54"/>
    </row>
    <row r="127" spans="1:12" ht="12.75" customHeight="1">
      <c r="A127" s="35"/>
      <c r="B127" s="25"/>
      <c r="C127" s="25"/>
      <c r="D127" s="78"/>
      <c r="E127" s="35"/>
      <c r="F127" s="35"/>
      <c r="G127" s="35"/>
      <c r="H127" s="35"/>
      <c r="I127" s="35"/>
      <c r="J127" s="35"/>
      <c r="K127" s="54"/>
      <c r="L127" s="54"/>
    </row>
    <row r="128" spans="1:12" ht="12.75" customHeight="1">
      <c r="A128" s="35"/>
      <c r="B128" s="25"/>
      <c r="C128" s="25"/>
      <c r="D128" s="78"/>
      <c r="E128" s="35"/>
      <c r="F128" s="35"/>
      <c r="G128" s="35"/>
      <c r="H128" s="35"/>
      <c r="I128" s="35"/>
      <c r="J128" s="35"/>
      <c r="K128" s="54"/>
      <c r="L128" s="54"/>
    </row>
    <row r="129" spans="1:12" ht="12.75" customHeight="1">
      <c r="A129" s="35"/>
      <c r="B129" s="25"/>
      <c r="C129" s="25"/>
      <c r="D129" s="78"/>
      <c r="E129" s="35"/>
      <c r="F129" s="35"/>
      <c r="G129" s="35"/>
      <c r="H129" s="35"/>
      <c r="I129" s="35"/>
      <c r="J129" s="35"/>
      <c r="K129" s="54"/>
      <c r="L129" s="54"/>
    </row>
    <row r="130" spans="1:12" ht="12.75" customHeight="1">
      <c r="A130" s="35"/>
      <c r="B130" s="35"/>
      <c r="C130" s="35"/>
      <c r="D130" s="78"/>
      <c r="E130" s="35"/>
      <c r="F130" s="35"/>
      <c r="G130" s="35"/>
      <c r="H130" s="35"/>
      <c r="I130" s="35"/>
      <c r="J130" s="35"/>
      <c r="K130" s="54"/>
      <c r="L130" s="54"/>
    </row>
    <row r="131" spans="1:12" ht="12.75" customHeight="1">
      <c r="A131" s="35"/>
      <c r="B131" s="35"/>
      <c r="C131" s="35"/>
      <c r="D131" s="78"/>
      <c r="E131" s="35"/>
      <c r="F131" s="35"/>
      <c r="G131" s="35"/>
      <c r="H131" s="35"/>
      <c r="I131" s="35"/>
      <c r="J131" s="35"/>
      <c r="K131" s="54"/>
      <c r="L131" s="54"/>
    </row>
    <row r="132" spans="1:12" ht="12.75" customHeight="1">
      <c r="A132" s="35"/>
      <c r="B132" s="25"/>
      <c r="C132" s="25"/>
      <c r="D132" s="78"/>
      <c r="E132" s="35"/>
      <c r="F132" s="35"/>
      <c r="G132" s="35"/>
      <c r="H132" s="35"/>
      <c r="I132" s="35"/>
      <c r="J132" s="35"/>
      <c r="K132" s="54"/>
      <c r="L132" s="54"/>
    </row>
    <row r="133" spans="1:12" ht="12.75" customHeight="1">
      <c r="A133" s="35"/>
      <c r="B133" s="25"/>
      <c r="C133" s="25"/>
      <c r="D133" s="78"/>
      <c r="E133" s="35"/>
      <c r="F133" s="35"/>
      <c r="G133" s="35"/>
      <c r="H133" s="35"/>
      <c r="I133" s="35"/>
      <c r="J133" s="35"/>
      <c r="K133" s="54"/>
      <c r="L133" s="54"/>
    </row>
    <row r="134" spans="1:12" ht="12.75" customHeight="1">
      <c r="A134" s="35"/>
      <c r="B134" s="25"/>
      <c r="C134" s="25"/>
      <c r="D134" s="78"/>
      <c r="E134" s="35"/>
      <c r="F134" s="35"/>
      <c r="G134" s="35"/>
      <c r="H134" s="35"/>
      <c r="I134" s="35"/>
      <c r="J134" s="35"/>
      <c r="K134" s="54"/>
      <c r="L134" s="54"/>
    </row>
    <row r="135" spans="1:12" ht="12.75" customHeight="1">
      <c r="A135" s="35"/>
      <c r="B135" s="25"/>
      <c r="C135" s="25"/>
      <c r="D135" s="78"/>
      <c r="E135" s="35"/>
      <c r="F135" s="35"/>
      <c r="G135" s="35"/>
      <c r="H135" s="35"/>
      <c r="I135" s="35"/>
      <c r="J135" s="35"/>
      <c r="K135" s="54"/>
      <c r="L135" s="54"/>
    </row>
    <row r="136" spans="1:12" ht="12.75" customHeight="1">
      <c r="A136" s="35"/>
      <c r="B136" s="25"/>
      <c r="C136" s="25"/>
      <c r="D136" s="78"/>
      <c r="E136" s="35"/>
      <c r="F136" s="35"/>
      <c r="G136" s="35"/>
      <c r="H136" s="35"/>
      <c r="I136" s="35"/>
      <c r="J136" s="35"/>
      <c r="K136" s="54"/>
      <c r="L136" s="54"/>
    </row>
    <row r="137" spans="1:12" ht="12.75" customHeight="1">
      <c r="A137" s="35"/>
      <c r="B137" s="25"/>
      <c r="C137" s="25"/>
      <c r="D137" s="78"/>
      <c r="E137" s="35"/>
      <c r="F137" s="35"/>
      <c r="G137" s="35"/>
      <c r="H137" s="35"/>
      <c r="I137" s="35"/>
      <c r="J137" s="35"/>
      <c r="K137" s="54"/>
      <c r="L137" s="54"/>
    </row>
    <row r="138" spans="1:12" ht="12.75" customHeight="1">
      <c r="A138" s="35"/>
      <c r="B138" s="25"/>
      <c r="C138" s="25"/>
      <c r="D138" s="78"/>
      <c r="E138" s="35"/>
      <c r="F138" s="35"/>
      <c r="G138" s="35"/>
      <c r="H138" s="35"/>
      <c r="I138" s="35"/>
      <c r="J138" s="35"/>
      <c r="K138" s="54"/>
      <c r="L138" s="54"/>
    </row>
    <row r="139" spans="1:12" ht="12.75" customHeight="1">
      <c r="A139" s="35"/>
      <c r="B139" s="25"/>
      <c r="C139" s="25"/>
      <c r="D139" s="78"/>
      <c r="E139" s="35"/>
      <c r="F139" s="35"/>
      <c r="G139" s="35"/>
      <c r="H139" s="35"/>
      <c r="I139" s="35"/>
      <c r="J139" s="35"/>
      <c r="K139" s="54"/>
      <c r="L139" s="54"/>
    </row>
    <row r="140" spans="1:12" ht="12.75" customHeight="1">
      <c r="A140" s="35"/>
      <c r="B140" s="25"/>
      <c r="C140" s="25"/>
      <c r="D140" s="78"/>
      <c r="E140" s="35"/>
      <c r="F140" s="35"/>
      <c r="G140" s="35"/>
      <c r="H140" s="35"/>
      <c r="I140" s="35"/>
      <c r="J140" s="35"/>
      <c r="K140" s="54"/>
      <c r="L140" s="54"/>
    </row>
    <row r="141" spans="1:12" ht="12.75" customHeight="1">
      <c r="A141" s="35"/>
      <c r="B141" s="25"/>
      <c r="C141" s="25"/>
      <c r="D141" s="78"/>
      <c r="E141" s="35"/>
      <c r="F141" s="35"/>
      <c r="G141" s="35"/>
      <c r="H141" s="35"/>
      <c r="I141" s="35"/>
      <c r="J141" s="35"/>
      <c r="K141" s="54"/>
      <c r="L141" s="54"/>
    </row>
    <row r="142" spans="1:12" ht="12.75" customHeight="1">
      <c r="A142" s="35"/>
      <c r="B142" s="25"/>
      <c r="C142" s="25"/>
      <c r="D142" s="78"/>
      <c r="E142" s="35"/>
      <c r="F142" s="35"/>
      <c r="G142" s="35"/>
      <c r="H142" s="35"/>
      <c r="I142" s="35"/>
      <c r="J142" s="35"/>
      <c r="K142" s="54"/>
      <c r="L142" s="54"/>
    </row>
    <row r="143" spans="1:12" ht="12.75" customHeight="1">
      <c r="A143" s="35"/>
      <c r="B143" s="25"/>
      <c r="C143" s="25"/>
      <c r="D143" s="78"/>
      <c r="E143" s="35"/>
      <c r="F143" s="35"/>
      <c r="G143" s="35"/>
      <c r="H143" s="35"/>
      <c r="I143" s="35"/>
      <c r="J143" s="35"/>
      <c r="K143" s="54"/>
      <c r="L143" s="54"/>
    </row>
    <row r="144" spans="1:12" ht="12.75" customHeight="1">
      <c r="A144" s="35"/>
      <c r="B144" s="25"/>
      <c r="C144" s="25"/>
      <c r="D144" s="78"/>
      <c r="E144" s="35"/>
      <c r="F144" s="35"/>
      <c r="G144" s="35"/>
      <c r="H144" s="35"/>
      <c r="I144" s="35"/>
      <c r="J144" s="35"/>
      <c r="K144" s="54"/>
      <c r="L144" s="54"/>
    </row>
    <row r="145" spans="1:12" ht="12.75" customHeight="1">
      <c r="A145" s="35"/>
      <c r="B145" s="25"/>
      <c r="C145" s="25"/>
      <c r="D145" s="78"/>
      <c r="E145" s="35"/>
      <c r="F145" s="35"/>
      <c r="G145" s="35"/>
      <c r="H145" s="35"/>
      <c r="I145" s="35"/>
      <c r="J145" s="35"/>
      <c r="K145" s="54"/>
      <c r="L145" s="54"/>
    </row>
    <row r="146" spans="1:12" ht="12.75" customHeight="1">
      <c r="A146" s="35"/>
      <c r="B146" s="25"/>
      <c r="C146" s="25"/>
      <c r="D146" s="78"/>
      <c r="E146" s="35"/>
      <c r="F146" s="35"/>
      <c r="G146" s="35"/>
      <c r="H146" s="35"/>
      <c r="I146" s="35"/>
      <c r="J146" s="35"/>
      <c r="K146" s="54"/>
      <c r="L146" s="54"/>
    </row>
    <row r="147" spans="1:12" ht="12.75" customHeight="1">
      <c r="A147" s="35"/>
      <c r="B147" s="25"/>
      <c r="C147" s="25"/>
      <c r="D147" s="78"/>
      <c r="E147" s="35"/>
      <c r="F147" s="35"/>
      <c r="G147" s="35"/>
      <c r="H147" s="35"/>
      <c r="I147" s="35"/>
      <c r="J147" s="35"/>
      <c r="K147" s="54"/>
      <c r="L147" s="54"/>
    </row>
    <row r="148" spans="1:12">
      <c r="A148" s="35"/>
      <c r="B148" s="25"/>
      <c r="C148" s="25"/>
      <c r="D148" s="78"/>
      <c r="E148" s="35"/>
      <c r="F148" s="35"/>
      <c r="G148" s="35"/>
      <c r="H148" s="35"/>
      <c r="I148" s="35"/>
      <c r="J148" s="35"/>
      <c r="K148" s="54"/>
      <c r="L148" s="54"/>
    </row>
    <row r="149" spans="1:12">
      <c r="A149" s="35"/>
      <c r="B149" s="25"/>
      <c r="C149" s="25"/>
      <c r="D149" s="78"/>
      <c r="E149" s="35"/>
      <c r="F149" s="35"/>
      <c r="G149" s="35"/>
      <c r="H149" s="35"/>
      <c r="I149" s="35"/>
      <c r="J149" s="35"/>
      <c r="K149" s="54"/>
      <c r="L149" s="54"/>
    </row>
    <row r="150" spans="1:12">
      <c r="A150" s="35"/>
      <c r="B150" s="25"/>
      <c r="C150" s="25"/>
      <c r="D150" s="78"/>
      <c r="E150" s="35"/>
      <c r="F150" s="35"/>
      <c r="G150" s="35"/>
      <c r="H150" s="35"/>
      <c r="I150" s="35"/>
      <c r="J150" s="35"/>
      <c r="K150" s="54"/>
      <c r="L150" s="54"/>
    </row>
    <row r="151" spans="1:12">
      <c r="A151" s="35" t="s">
        <v>896</v>
      </c>
      <c r="B151" s="25"/>
      <c r="C151" s="25"/>
      <c r="D151" s="78"/>
      <c r="E151" s="35"/>
      <c r="F151" s="35"/>
      <c r="G151" s="35"/>
      <c r="H151" s="35"/>
      <c r="I151" s="35"/>
      <c r="J151" s="35"/>
      <c r="K151" s="54"/>
      <c r="L151" s="54"/>
    </row>
    <row r="152" spans="1:12">
      <c r="A152" s="35"/>
      <c r="B152" s="25"/>
      <c r="C152" s="25"/>
      <c r="D152" s="78"/>
      <c r="E152" s="35"/>
      <c r="F152" s="35"/>
      <c r="G152" s="35"/>
      <c r="H152" s="35"/>
      <c r="I152" s="35"/>
      <c r="J152" s="35"/>
      <c r="K152" s="54"/>
      <c r="L152" s="54"/>
    </row>
    <row r="153" spans="1:12">
      <c r="A153" s="35"/>
      <c r="B153" s="25"/>
      <c r="C153" s="25"/>
      <c r="D153" s="78"/>
      <c r="E153" s="35"/>
      <c r="F153" s="35"/>
      <c r="G153" s="35"/>
      <c r="H153" s="35"/>
      <c r="I153" s="35"/>
      <c r="J153" s="35"/>
      <c r="K153" s="54"/>
      <c r="L153" s="54"/>
    </row>
    <row r="158" spans="1:12" ht="12.75" customHeight="1"/>
    <row r="159" spans="1:12" ht="12.75" customHeight="1"/>
    <row r="160" spans="1:12" ht="12.75" customHeight="1"/>
    <row r="161" spans="1:12" ht="12.75" customHeight="1"/>
    <row r="162" spans="1:12" ht="12.75" customHeight="1">
      <c r="A162" s="35"/>
      <c r="B162" s="35"/>
      <c r="C162" s="35"/>
      <c r="D162" s="78"/>
      <c r="E162" s="35"/>
      <c r="F162" s="35"/>
      <c r="G162" s="35"/>
      <c r="H162" s="35"/>
      <c r="I162" s="35"/>
      <c r="J162" s="35"/>
      <c r="K162" s="54"/>
      <c r="L162" s="54"/>
    </row>
    <row r="163" spans="1:12" ht="12.75" customHeight="1">
      <c r="A163" s="35"/>
      <c r="B163" s="35"/>
      <c r="C163" s="35"/>
      <c r="D163" s="78"/>
      <c r="E163" s="35"/>
      <c r="F163" s="35"/>
      <c r="G163" s="35"/>
      <c r="H163" s="35"/>
      <c r="I163" s="35"/>
      <c r="J163" s="35"/>
      <c r="K163" s="54"/>
      <c r="L163" s="54"/>
    </row>
    <row r="164" spans="1:12" ht="12.75" customHeight="1">
      <c r="A164" s="35"/>
      <c r="B164" s="25"/>
      <c r="C164" s="25"/>
      <c r="D164" s="78"/>
      <c r="E164" s="35"/>
      <c r="F164" s="35"/>
      <c r="G164" s="35"/>
      <c r="H164" s="35"/>
      <c r="I164" s="35"/>
      <c r="J164" s="35"/>
      <c r="K164" s="54"/>
      <c r="L164" s="54"/>
    </row>
    <row r="165" spans="1:12" ht="12.75" customHeight="1">
      <c r="A165" s="35"/>
      <c r="B165" s="25"/>
      <c r="C165" s="25"/>
      <c r="D165" s="78"/>
      <c r="E165" s="35"/>
      <c r="F165" s="35"/>
      <c r="G165" s="35"/>
      <c r="H165" s="35"/>
      <c r="I165" s="35"/>
      <c r="J165" s="35"/>
      <c r="K165" s="54"/>
      <c r="L165" s="54"/>
    </row>
    <row r="166" spans="1:12" ht="12.75" customHeight="1">
      <c r="A166" s="35"/>
      <c r="B166" s="25"/>
      <c r="C166" s="25"/>
      <c r="D166" s="78"/>
      <c r="E166" s="35"/>
      <c r="F166" s="35"/>
      <c r="G166" s="35"/>
      <c r="H166" s="35"/>
      <c r="I166" s="35"/>
      <c r="J166" s="35"/>
      <c r="K166" s="54"/>
      <c r="L166" s="54"/>
    </row>
    <row r="167" spans="1:12" ht="12.75" customHeight="1">
      <c r="A167" s="35"/>
      <c r="B167" s="25"/>
      <c r="C167" s="25"/>
      <c r="D167" s="78"/>
      <c r="E167" s="35"/>
      <c r="F167" s="35"/>
      <c r="G167" s="35"/>
      <c r="H167" s="35"/>
      <c r="I167" s="35"/>
      <c r="J167" s="35"/>
      <c r="K167" s="54"/>
      <c r="L167" s="54"/>
    </row>
    <row r="168" spans="1:12" ht="12.75" customHeight="1">
      <c r="A168" s="35"/>
      <c r="B168" s="25"/>
      <c r="C168" s="25"/>
      <c r="D168" s="78"/>
      <c r="E168" s="35"/>
      <c r="F168" s="35"/>
      <c r="G168" s="35"/>
      <c r="H168" s="35"/>
      <c r="I168" s="35"/>
      <c r="J168" s="35"/>
      <c r="K168" s="54"/>
      <c r="L168" s="54"/>
    </row>
    <row r="169" spans="1:12" ht="12.75" customHeight="1">
      <c r="A169" s="35"/>
      <c r="B169" s="25"/>
      <c r="C169" s="25"/>
      <c r="D169" s="78"/>
      <c r="E169" s="35"/>
      <c r="F169" s="35"/>
      <c r="G169" s="35"/>
      <c r="H169" s="35"/>
      <c r="I169" s="35"/>
      <c r="J169" s="35"/>
      <c r="K169" s="54"/>
      <c r="L169" s="54"/>
    </row>
    <row r="170" spans="1:12" ht="12.75" customHeight="1">
      <c r="A170" s="35"/>
      <c r="B170" s="25"/>
      <c r="C170" s="25"/>
      <c r="D170" s="78"/>
      <c r="E170" s="35"/>
      <c r="F170" s="35"/>
      <c r="G170" s="35"/>
      <c r="H170" s="35"/>
      <c r="I170" s="35"/>
      <c r="J170" s="35"/>
      <c r="K170" s="54"/>
      <c r="L170" s="54"/>
    </row>
    <row r="171" spans="1:12" ht="12.75" customHeight="1">
      <c r="A171" s="35"/>
      <c r="B171" s="25"/>
      <c r="C171" s="25"/>
      <c r="D171" s="78"/>
      <c r="E171" s="35"/>
      <c r="F171" s="35"/>
      <c r="G171" s="35"/>
      <c r="H171" s="35"/>
      <c r="I171" s="35"/>
      <c r="J171" s="35"/>
      <c r="K171" s="54"/>
      <c r="L171" s="54"/>
    </row>
    <row r="172" spans="1:12">
      <c r="A172" s="35"/>
      <c r="B172" s="25"/>
      <c r="C172" s="25"/>
      <c r="D172" s="78"/>
      <c r="E172" s="35"/>
      <c r="F172" s="35"/>
      <c r="G172" s="35"/>
      <c r="H172" s="35"/>
      <c r="I172" s="35"/>
      <c r="J172" s="35"/>
      <c r="K172" s="54"/>
      <c r="L172" s="54"/>
    </row>
    <row r="173" spans="1:12">
      <c r="A173" s="35"/>
      <c r="B173" s="25"/>
      <c r="C173" s="25"/>
      <c r="D173" s="78"/>
      <c r="E173" s="35"/>
      <c r="F173" s="35"/>
      <c r="G173" s="35"/>
      <c r="H173" s="35"/>
      <c r="I173" s="35"/>
      <c r="J173" s="35"/>
      <c r="K173" s="54"/>
      <c r="L173" s="54"/>
    </row>
    <row r="174" spans="1:12" ht="12.75" customHeight="1">
      <c r="A174" s="35"/>
      <c r="B174" s="25"/>
      <c r="C174" s="25"/>
      <c r="D174" s="78"/>
      <c r="E174" s="35"/>
      <c r="F174" s="35"/>
      <c r="G174" s="35"/>
      <c r="H174" s="35"/>
      <c r="I174" s="35"/>
      <c r="J174" s="35"/>
      <c r="K174" s="54"/>
      <c r="L174" s="54"/>
    </row>
    <row r="175" spans="1:12" ht="12.75" customHeight="1">
      <c r="A175" s="35"/>
      <c r="B175" s="25"/>
      <c r="C175" s="25"/>
      <c r="D175" s="78"/>
      <c r="E175" s="35"/>
      <c r="F175" s="35"/>
      <c r="G175" s="35"/>
      <c r="H175" s="35"/>
      <c r="I175" s="35"/>
      <c r="J175" s="35"/>
      <c r="K175" s="54"/>
      <c r="L175" s="54"/>
    </row>
    <row r="176" spans="1:12" ht="12.75" customHeight="1">
      <c r="A176" s="35"/>
      <c r="B176" s="25"/>
      <c r="C176" s="25"/>
      <c r="D176" s="78"/>
      <c r="E176" s="35"/>
      <c r="F176" s="35"/>
      <c r="G176" s="35"/>
      <c r="H176" s="35"/>
      <c r="I176" s="35"/>
      <c r="J176" s="35"/>
      <c r="K176" s="54"/>
      <c r="L176" s="54"/>
    </row>
    <row r="177" spans="1:12" ht="12.75" customHeight="1">
      <c r="A177" s="35"/>
      <c r="B177" s="25"/>
      <c r="C177" s="25"/>
      <c r="D177" s="78"/>
      <c r="E177" s="35"/>
      <c r="F177" s="35"/>
      <c r="G177" s="35"/>
      <c r="H177" s="35"/>
      <c r="I177" s="35"/>
      <c r="J177" s="35"/>
      <c r="K177" s="54"/>
      <c r="L177" s="54"/>
    </row>
    <row r="178" spans="1:12" ht="12.75" customHeight="1">
      <c r="A178" s="35"/>
      <c r="B178" s="35"/>
      <c r="C178" s="35"/>
      <c r="D178" s="78"/>
      <c r="E178" s="35"/>
      <c r="F178" s="35"/>
      <c r="G178" s="35"/>
      <c r="H178" s="35"/>
      <c r="I178" s="35"/>
      <c r="J178" s="35"/>
      <c r="K178" s="54"/>
      <c r="L178" s="54"/>
    </row>
    <row r="179" spans="1:12" ht="12.75" customHeight="1">
      <c r="A179" s="35"/>
      <c r="B179" s="35"/>
      <c r="C179" s="35"/>
      <c r="D179" s="78"/>
      <c r="E179" s="35"/>
      <c r="F179" s="35"/>
      <c r="G179" s="35"/>
      <c r="H179" s="35"/>
      <c r="I179" s="35"/>
      <c r="J179" s="35"/>
      <c r="K179" s="54"/>
      <c r="L179" s="54"/>
    </row>
    <row r="180" spans="1:12" ht="12.75" customHeight="1">
      <c r="A180" s="35"/>
      <c r="B180" s="25"/>
      <c r="C180" s="25"/>
      <c r="D180" s="78"/>
      <c r="E180" s="35"/>
      <c r="F180" s="35"/>
      <c r="G180" s="35"/>
      <c r="H180" s="35"/>
      <c r="I180" s="35"/>
      <c r="J180" s="35"/>
      <c r="K180" s="54"/>
      <c r="L180" s="54"/>
    </row>
    <row r="181" spans="1:12" ht="12.75" customHeight="1">
      <c r="A181" s="35"/>
      <c r="B181" s="25"/>
      <c r="C181" s="25"/>
      <c r="D181" s="78"/>
      <c r="E181" s="35"/>
      <c r="F181" s="35"/>
      <c r="G181" s="35"/>
      <c r="H181" s="35"/>
      <c r="I181" s="35"/>
      <c r="J181" s="35"/>
      <c r="K181" s="54"/>
      <c r="L181" s="54"/>
    </row>
    <row r="182" spans="1:12" ht="12.75" customHeight="1">
      <c r="A182" s="35"/>
      <c r="B182" s="25"/>
      <c r="C182" s="25"/>
      <c r="D182" s="78"/>
      <c r="E182" s="35"/>
      <c r="F182" s="35"/>
      <c r="G182" s="35"/>
      <c r="H182" s="35"/>
      <c r="I182" s="35"/>
      <c r="J182" s="35"/>
      <c r="K182" s="54"/>
      <c r="L182" s="54"/>
    </row>
    <row r="183" spans="1:12" ht="12.75" customHeight="1">
      <c r="A183" s="35"/>
      <c r="B183" s="25"/>
      <c r="C183" s="25"/>
      <c r="D183" s="78"/>
      <c r="E183" s="35"/>
      <c r="F183" s="35"/>
      <c r="G183" s="35"/>
      <c r="H183" s="35"/>
      <c r="I183" s="35"/>
      <c r="J183" s="35"/>
      <c r="K183" s="54"/>
      <c r="L183" s="54"/>
    </row>
    <row r="184" spans="1:12" ht="12.75" customHeight="1">
      <c r="A184" s="35"/>
      <c r="B184" s="25"/>
      <c r="C184" s="25"/>
      <c r="D184" s="78"/>
      <c r="E184" s="35"/>
      <c r="F184" s="35"/>
      <c r="G184" s="35"/>
      <c r="H184" s="35"/>
      <c r="I184" s="35"/>
      <c r="J184" s="35"/>
      <c r="K184" s="54"/>
      <c r="L184" s="54"/>
    </row>
    <row r="185" spans="1:12" ht="12.75" customHeight="1">
      <c r="A185" s="35"/>
      <c r="B185" s="25"/>
      <c r="C185" s="25"/>
      <c r="D185" s="78"/>
      <c r="E185" s="35"/>
      <c r="F185" s="35"/>
      <c r="G185" s="35"/>
      <c r="H185" s="35"/>
      <c r="I185" s="35"/>
      <c r="J185" s="35"/>
      <c r="K185" s="54"/>
      <c r="L185" s="54"/>
    </row>
    <row r="186" spans="1:12" ht="12.75" customHeight="1">
      <c r="A186" s="35"/>
      <c r="B186" s="25"/>
      <c r="C186" s="25"/>
      <c r="D186" s="78"/>
      <c r="E186" s="35"/>
      <c r="F186" s="35"/>
      <c r="G186" s="35"/>
      <c r="H186" s="35"/>
      <c r="I186" s="35"/>
      <c r="J186" s="35"/>
      <c r="K186" s="54"/>
      <c r="L186" s="54"/>
    </row>
    <row r="187" spans="1:12" ht="12.75" customHeight="1">
      <c r="A187" s="35"/>
      <c r="B187" s="25"/>
      <c r="C187" s="25"/>
      <c r="D187" s="78"/>
      <c r="E187" s="35"/>
      <c r="F187" s="35"/>
      <c r="G187" s="35"/>
      <c r="H187" s="35"/>
      <c r="I187" s="35"/>
      <c r="J187" s="35"/>
      <c r="K187" s="54"/>
      <c r="L187" s="54"/>
    </row>
    <row r="188" spans="1:12" ht="12.75" customHeight="1">
      <c r="A188" s="35"/>
      <c r="B188" s="25"/>
      <c r="C188" s="25"/>
      <c r="D188" s="78"/>
      <c r="E188" s="35"/>
      <c r="F188" s="35"/>
      <c r="G188" s="35"/>
      <c r="H188" s="35"/>
      <c r="I188" s="35"/>
      <c r="J188" s="35"/>
      <c r="K188" s="54"/>
      <c r="L188" s="54"/>
    </row>
    <row r="189" spans="1:12" ht="12.75" customHeight="1">
      <c r="A189" s="35"/>
      <c r="B189" s="25"/>
      <c r="C189" s="25"/>
      <c r="D189" s="78"/>
      <c r="E189" s="35"/>
      <c r="F189" s="35"/>
      <c r="G189" s="35"/>
      <c r="H189" s="35"/>
      <c r="I189" s="35"/>
      <c r="J189" s="35"/>
      <c r="K189" s="54"/>
      <c r="L189" s="54"/>
    </row>
    <row r="190" spans="1:12" ht="12.75" customHeight="1">
      <c r="A190" s="35"/>
      <c r="B190" s="25"/>
      <c r="C190" s="25"/>
      <c r="D190" s="78"/>
      <c r="E190" s="35"/>
      <c r="F190" s="35"/>
      <c r="G190" s="35"/>
      <c r="H190" s="35"/>
      <c r="I190" s="35"/>
      <c r="J190" s="35"/>
      <c r="K190" s="54"/>
      <c r="L190" s="54"/>
    </row>
    <row r="191" spans="1:12" ht="12.75" customHeight="1">
      <c r="A191" s="35"/>
      <c r="B191" s="25"/>
      <c r="C191" s="25"/>
      <c r="D191" s="78"/>
      <c r="E191" s="35"/>
      <c r="F191" s="35"/>
      <c r="G191" s="35"/>
      <c r="H191" s="35"/>
      <c r="I191" s="35"/>
      <c r="J191" s="35"/>
      <c r="K191" s="54"/>
      <c r="L191" s="54"/>
    </row>
    <row r="192" spans="1:12" ht="12.75" customHeight="1">
      <c r="A192" s="35"/>
      <c r="B192" s="25"/>
      <c r="C192" s="25"/>
      <c r="D192" s="78"/>
      <c r="E192" s="35"/>
      <c r="F192" s="35"/>
      <c r="G192" s="35"/>
      <c r="H192" s="35"/>
      <c r="I192" s="35"/>
      <c r="J192" s="35"/>
      <c r="K192" s="54"/>
      <c r="L192" s="54"/>
    </row>
    <row r="193" spans="1:12" ht="12.75" customHeight="1">
      <c r="A193" s="35"/>
      <c r="B193" s="25"/>
      <c r="C193" s="25"/>
      <c r="D193" s="78"/>
      <c r="E193" s="35"/>
      <c r="F193" s="35"/>
      <c r="G193" s="35"/>
      <c r="H193" s="35"/>
      <c r="I193" s="35"/>
      <c r="J193" s="35"/>
      <c r="K193" s="54"/>
      <c r="L193" s="54"/>
    </row>
    <row r="194" spans="1:12" ht="12.75" customHeight="1">
      <c r="A194" s="35"/>
      <c r="B194" s="25"/>
      <c r="C194" s="25"/>
      <c r="D194" s="78"/>
      <c r="E194" s="35"/>
      <c r="F194" s="35"/>
      <c r="G194" s="35"/>
      <c r="H194" s="35"/>
      <c r="I194" s="35"/>
      <c r="J194" s="35"/>
      <c r="K194" s="54"/>
      <c r="L194" s="54"/>
    </row>
    <row r="195" spans="1:12" ht="12.75" customHeight="1">
      <c r="A195" s="35"/>
      <c r="B195" s="25"/>
      <c r="C195" s="25"/>
      <c r="D195" s="78"/>
      <c r="E195" s="35"/>
      <c r="F195" s="35"/>
      <c r="G195" s="35"/>
      <c r="H195" s="35"/>
      <c r="I195" s="35"/>
      <c r="J195" s="35"/>
      <c r="K195" s="54"/>
      <c r="L195" s="54"/>
    </row>
    <row r="196" spans="1:12" ht="12.75" customHeight="1">
      <c r="A196" s="35"/>
      <c r="B196" s="25"/>
      <c r="C196" s="25"/>
      <c r="D196" s="78"/>
      <c r="E196" s="35"/>
      <c r="F196" s="35"/>
      <c r="G196" s="35"/>
      <c r="H196" s="35"/>
      <c r="I196" s="35"/>
      <c r="J196" s="35"/>
      <c r="K196" s="54"/>
      <c r="L196" s="54"/>
    </row>
    <row r="197" spans="1:12" ht="12.75" customHeight="1">
      <c r="A197" s="35"/>
      <c r="B197" s="25"/>
      <c r="C197" s="25"/>
      <c r="D197" s="78"/>
      <c r="E197" s="35"/>
      <c r="F197" s="35"/>
      <c r="G197" s="35"/>
      <c r="H197" s="35"/>
      <c r="I197" s="35"/>
      <c r="J197" s="35"/>
      <c r="K197" s="54"/>
      <c r="L197" s="54"/>
    </row>
    <row r="198" spans="1:12">
      <c r="A198" s="35"/>
      <c r="B198" s="25"/>
      <c r="C198" s="25"/>
      <c r="D198" s="78"/>
      <c r="E198" s="35"/>
      <c r="F198" s="35"/>
      <c r="G198" s="35"/>
      <c r="H198" s="35"/>
      <c r="I198" s="35"/>
      <c r="J198" s="35"/>
      <c r="K198" s="54"/>
      <c r="L198" s="54"/>
    </row>
    <row r="199" spans="1:12">
      <c r="A199" s="35"/>
      <c r="B199" s="25"/>
      <c r="C199" s="25"/>
      <c r="D199" s="78"/>
      <c r="E199" s="35"/>
      <c r="F199" s="35"/>
      <c r="G199" s="35"/>
      <c r="H199" s="35"/>
      <c r="I199" s="35"/>
      <c r="J199" s="35"/>
      <c r="K199" s="54"/>
      <c r="L199" s="54"/>
    </row>
    <row r="200" spans="1:12" ht="12.75" customHeight="1">
      <c r="A200" s="35"/>
      <c r="B200" s="25"/>
      <c r="C200" s="25"/>
      <c r="D200" s="78"/>
      <c r="E200" s="35"/>
      <c r="F200" s="35"/>
      <c r="G200" s="35"/>
      <c r="H200" s="35"/>
      <c r="I200" s="35"/>
      <c r="J200" s="35"/>
      <c r="K200" s="54"/>
      <c r="L200" s="54"/>
    </row>
    <row r="201" spans="1:12" ht="12.75" customHeight="1">
      <c r="A201" s="35"/>
      <c r="B201" s="25"/>
      <c r="C201" s="25"/>
      <c r="D201" s="78"/>
      <c r="E201" s="35"/>
      <c r="F201" s="35"/>
      <c r="G201" s="35"/>
      <c r="H201" s="35"/>
      <c r="I201" s="35"/>
      <c r="J201" s="35"/>
      <c r="K201" s="54"/>
      <c r="L201" s="54"/>
    </row>
    <row r="202" spans="1:12" ht="12.75" customHeight="1">
      <c r="A202" s="35"/>
      <c r="B202" s="25"/>
      <c r="C202" s="25"/>
      <c r="D202" s="78"/>
      <c r="E202" s="35"/>
      <c r="F202" s="35"/>
      <c r="G202" s="35"/>
      <c r="H202" s="35"/>
      <c r="I202" s="35"/>
      <c r="J202" s="35"/>
      <c r="K202" s="54"/>
      <c r="L202" s="54"/>
    </row>
    <row r="203" spans="1:12" ht="12.75" customHeight="1">
      <c r="A203" s="35"/>
      <c r="B203" s="25"/>
      <c r="C203" s="25"/>
      <c r="D203" s="78"/>
      <c r="E203" s="35"/>
      <c r="F203" s="35"/>
      <c r="G203" s="35"/>
      <c r="H203" s="35"/>
      <c r="I203" s="35"/>
      <c r="J203" s="35"/>
      <c r="K203" s="54"/>
      <c r="L203" s="54"/>
    </row>
    <row r="204" spans="1:12" ht="12.75" customHeight="1">
      <c r="A204" s="35"/>
      <c r="B204" s="35"/>
      <c r="C204" s="35"/>
      <c r="D204" s="78"/>
      <c r="E204" s="35"/>
      <c r="F204" s="35"/>
      <c r="G204" s="35"/>
      <c r="H204" s="35"/>
      <c r="I204" s="35"/>
      <c r="J204" s="35"/>
      <c r="K204" s="54"/>
      <c r="L204" s="54"/>
    </row>
    <row r="205" spans="1:12" ht="12.75" customHeight="1">
      <c r="A205" s="35"/>
      <c r="B205" s="35"/>
      <c r="C205" s="35"/>
      <c r="D205" s="78"/>
      <c r="E205" s="35"/>
      <c r="F205" s="35"/>
      <c r="G205" s="35"/>
      <c r="H205" s="35"/>
      <c r="I205" s="35"/>
      <c r="J205" s="35"/>
      <c r="K205" s="54"/>
      <c r="L205" s="54"/>
    </row>
    <row r="206" spans="1:12" ht="12.75" customHeight="1">
      <c r="A206" s="35"/>
      <c r="B206" s="25"/>
      <c r="C206" s="25"/>
      <c r="D206" s="78"/>
      <c r="E206" s="35"/>
      <c r="F206" s="35"/>
      <c r="G206" s="35"/>
      <c r="H206" s="35"/>
      <c r="I206" s="35"/>
      <c r="J206" s="35"/>
      <c r="K206" s="54"/>
      <c r="L206" s="54"/>
    </row>
    <row r="207" spans="1:12" ht="12.75" customHeight="1">
      <c r="A207" s="35"/>
      <c r="B207" s="25"/>
      <c r="C207" s="25"/>
      <c r="D207" s="78"/>
      <c r="E207" s="35"/>
      <c r="F207" s="35"/>
      <c r="G207" s="35"/>
      <c r="H207" s="35"/>
      <c r="I207" s="35"/>
      <c r="J207" s="35"/>
      <c r="K207" s="54"/>
      <c r="L207" s="54"/>
    </row>
    <row r="208" spans="1:12" ht="12.75" customHeight="1">
      <c r="A208" s="35"/>
      <c r="B208" s="25"/>
      <c r="C208" s="25"/>
      <c r="D208" s="78"/>
      <c r="E208" s="35"/>
      <c r="F208" s="35"/>
      <c r="G208" s="35"/>
      <c r="H208" s="35"/>
      <c r="I208" s="35"/>
      <c r="J208" s="35"/>
      <c r="K208" s="54"/>
      <c r="L208" s="54"/>
    </row>
    <row r="209" spans="1:12" ht="12.75" customHeight="1">
      <c r="A209" s="35"/>
      <c r="B209" s="25"/>
      <c r="C209" s="25"/>
      <c r="D209" s="78"/>
      <c r="E209" s="35"/>
      <c r="F209" s="35"/>
      <c r="G209" s="35"/>
      <c r="H209" s="35"/>
      <c r="I209" s="35"/>
      <c r="J209" s="35"/>
      <c r="K209" s="54"/>
      <c r="L209" s="54"/>
    </row>
    <row r="210" spans="1:12" ht="12.75" customHeight="1">
      <c r="A210" s="35"/>
      <c r="B210" s="25"/>
      <c r="C210" s="25"/>
      <c r="D210" s="78"/>
      <c r="E210" s="35"/>
      <c r="F210" s="35"/>
      <c r="G210" s="35"/>
      <c r="H210" s="35"/>
      <c r="I210" s="35"/>
      <c r="J210" s="35"/>
      <c r="K210" s="54"/>
      <c r="L210" s="54"/>
    </row>
    <row r="211" spans="1:12" ht="12.75" customHeight="1">
      <c r="A211" s="35"/>
      <c r="B211" s="25"/>
      <c r="C211" s="25"/>
      <c r="D211" s="78"/>
      <c r="E211" s="35"/>
      <c r="F211" s="35"/>
      <c r="G211" s="35"/>
      <c r="H211" s="35"/>
      <c r="I211" s="35"/>
      <c r="J211" s="35"/>
      <c r="K211" s="54"/>
      <c r="L211" s="54"/>
    </row>
    <row r="212" spans="1:12" ht="12.75" customHeight="1">
      <c r="A212" s="35"/>
      <c r="B212" s="25"/>
      <c r="C212" s="25"/>
      <c r="D212" s="78"/>
      <c r="E212" s="35"/>
      <c r="F212" s="35"/>
      <c r="G212" s="35"/>
      <c r="H212" s="35"/>
      <c r="I212" s="35"/>
      <c r="J212" s="35"/>
      <c r="K212" s="54"/>
      <c r="L212" s="54"/>
    </row>
    <row r="213" spans="1:12" ht="12.75" customHeight="1">
      <c r="A213" s="35"/>
      <c r="B213" s="25"/>
      <c r="C213" s="25"/>
      <c r="D213" s="78"/>
      <c r="E213" s="35"/>
      <c r="F213" s="35"/>
      <c r="G213" s="35"/>
      <c r="H213" s="35"/>
      <c r="I213" s="35"/>
      <c r="J213" s="35"/>
      <c r="K213" s="54"/>
      <c r="L213" s="54"/>
    </row>
    <row r="214" spans="1:12" ht="12.75" customHeight="1">
      <c r="A214" s="35"/>
      <c r="B214" s="25"/>
      <c r="C214" s="25"/>
      <c r="D214" s="78"/>
      <c r="E214" s="35"/>
      <c r="F214" s="35"/>
      <c r="G214" s="35"/>
      <c r="H214" s="35"/>
      <c r="I214" s="35"/>
      <c r="J214" s="35"/>
      <c r="K214" s="54"/>
      <c r="L214" s="54"/>
    </row>
    <row r="215" spans="1:12" ht="12.75" customHeight="1">
      <c r="A215" s="35"/>
      <c r="B215" s="25"/>
      <c r="C215" s="25"/>
      <c r="D215" s="78"/>
      <c r="E215" s="35"/>
      <c r="F215" s="35"/>
      <c r="G215" s="35"/>
      <c r="H215" s="35"/>
      <c r="I215" s="35"/>
      <c r="J215" s="35"/>
      <c r="K215" s="54"/>
      <c r="L215" s="54"/>
    </row>
    <row r="216" spans="1:12" ht="12.75" customHeight="1">
      <c r="A216" s="35"/>
      <c r="B216" s="25"/>
      <c r="C216" s="25"/>
      <c r="D216" s="78"/>
      <c r="E216" s="35"/>
      <c r="F216" s="35"/>
      <c r="G216" s="35"/>
      <c r="H216" s="35"/>
      <c r="I216" s="35"/>
      <c r="J216" s="35"/>
      <c r="K216" s="54"/>
      <c r="L216" s="54"/>
    </row>
    <row r="217" spans="1:12" ht="12.75" customHeight="1">
      <c r="A217" s="35"/>
      <c r="B217" s="25"/>
      <c r="C217" s="25"/>
      <c r="D217" s="78"/>
      <c r="E217" s="35"/>
      <c r="F217" s="35"/>
      <c r="G217" s="35"/>
      <c r="H217" s="35"/>
      <c r="I217" s="35"/>
      <c r="J217" s="35"/>
      <c r="K217" s="54"/>
      <c r="L217" s="54"/>
    </row>
    <row r="218" spans="1:12" ht="12.75" customHeight="1">
      <c r="A218" s="35"/>
      <c r="B218" s="25"/>
      <c r="C218" s="25"/>
      <c r="D218" s="78"/>
      <c r="E218" s="35"/>
      <c r="F218" s="35"/>
      <c r="G218" s="35"/>
      <c r="H218" s="35"/>
      <c r="I218" s="35"/>
      <c r="J218" s="35"/>
      <c r="K218" s="54"/>
      <c r="L218" s="54"/>
    </row>
    <row r="219" spans="1:12" ht="12.75" customHeight="1">
      <c r="A219" s="35"/>
      <c r="B219" s="25"/>
      <c r="C219" s="25"/>
      <c r="D219" s="78"/>
      <c r="E219" s="35"/>
      <c r="F219" s="35"/>
      <c r="G219" s="35"/>
      <c r="H219" s="35"/>
      <c r="I219" s="35"/>
      <c r="J219" s="35"/>
      <c r="K219" s="54"/>
      <c r="L219" s="54"/>
    </row>
    <row r="220" spans="1:12" ht="12.75" customHeight="1">
      <c r="A220" s="35"/>
      <c r="B220" s="25"/>
      <c r="C220" s="25"/>
      <c r="D220" s="78"/>
      <c r="E220" s="35"/>
      <c r="F220" s="35"/>
      <c r="G220" s="35"/>
      <c r="H220" s="35"/>
      <c r="I220" s="35"/>
      <c r="J220" s="35"/>
      <c r="K220" s="54"/>
      <c r="L220" s="54"/>
    </row>
    <row r="221" spans="1:12" ht="12.75" customHeight="1">
      <c r="A221" s="35"/>
      <c r="B221" s="25"/>
      <c r="C221" s="25"/>
      <c r="D221" s="78"/>
      <c r="E221" s="35"/>
      <c r="F221" s="35"/>
      <c r="G221" s="35"/>
      <c r="H221" s="35"/>
      <c r="I221" s="35"/>
      <c r="J221" s="35"/>
      <c r="K221" s="54"/>
      <c r="L221" s="54"/>
    </row>
    <row r="222" spans="1:12" ht="12.75" customHeight="1">
      <c r="A222" s="35"/>
      <c r="B222" s="25"/>
      <c r="C222" s="25"/>
      <c r="D222" s="78"/>
      <c r="E222" s="35"/>
      <c r="F222" s="35"/>
      <c r="G222" s="35"/>
      <c r="H222" s="35"/>
      <c r="I222" s="35"/>
      <c r="J222" s="35"/>
      <c r="K222" s="54"/>
      <c r="L222" s="54"/>
    </row>
    <row r="223" spans="1:12" ht="12.75" customHeight="1">
      <c r="A223" s="35"/>
      <c r="B223" s="25"/>
      <c r="C223" s="25"/>
      <c r="D223" s="78"/>
      <c r="E223" s="35"/>
      <c r="F223" s="35"/>
      <c r="G223" s="35"/>
      <c r="H223" s="35"/>
      <c r="I223" s="35"/>
      <c r="J223" s="35"/>
      <c r="K223" s="54"/>
      <c r="L223" s="54"/>
    </row>
    <row r="224" spans="1:12" ht="12.75" customHeight="1">
      <c r="A224" s="35"/>
      <c r="B224" s="25"/>
      <c r="C224" s="25"/>
      <c r="D224" s="78"/>
      <c r="E224" s="35"/>
      <c r="F224" s="35"/>
      <c r="G224" s="35"/>
      <c r="H224" s="35"/>
      <c r="I224" s="35"/>
      <c r="J224" s="35"/>
      <c r="K224" s="54"/>
      <c r="L224" s="54"/>
    </row>
    <row r="225" spans="1:12" ht="12.75" customHeight="1">
      <c r="A225" s="35"/>
      <c r="B225" s="25"/>
      <c r="C225" s="25"/>
      <c r="D225" s="78"/>
      <c r="E225" s="35"/>
      <c r="F225" s="35"/>
      <c r="G225" s="35"/>
      <c r="H225" s="35"/>
      <c r="I225" s="35"/>
      <c r="J225" s="35"/>
      <c r="K225" s="54"/>
      <c r="L225" s="54"/>
    </row>
    <row r="226" spans="1:12" ht="12.75" customHeight="1">
      <c r="A226" s="35"/>
      <c r="B226" s="25"/>
      <c r="C226" s="25"/>
      <c r="D226" s="78"/>
      <c r="E226" s="35"/>
      <c r="F226" s="35"/>
      <c r="G226" s="35"/>
      <c r="H226" s="35"/>
      <c r="I226" s="35"/>
      <c r="J226" s="35"/>
      <c r="K226" s="54"/>
      <c r="L226" s="54"/>
    </row>
    <row r="227" spans="1:12" ht="12.75" customHeight="1">
      <c r="A227" s="35"/>
      <c r="B227" s="25"/>
      <c r="C227" s="25"/>
      <c r="D227" s="78"/>
      <c r="E227" s="35"/>
      <c r="F227" s="35"/>
      <c r="G227" s="35"/>
      <c r="H227" s="35"/>
      <c r="I227" s="35"/>
      <c r="J227" s="35"/>
      <c r="K227" s="54"/>
      <c r="L227" s="54"/>
    </row>
    <row r="228" spans="1:12" ht="12.75" customHeight="1">
      <c r="A228" s="35"/>
      <c r="B228" s="25"/>
      <c r="C228" s="25"/>
      <c r="D228" s="78"/>
      <c r="E228" s="35"/>
      <c r="F228" s="35"/>
      <c r="G228" s="35"/>
      <c r="H228" s="35"/>
      <c r="I228" s="35"/>
      <c r="J228" s="35"/>
      <c r="K228" s="54"/>
      <c r="L228" s="54"/>
    </row>
    <row r="229" spans="1:12" ht="12.75" customHeight="1">
      <c r="A229" s="35"/>
      <c r="B229" s="25"/>
      <c r="C229" s="25"/>
      <c r="D229" s="78"/>
      <c r="E229" s="35"/>
      <c r="F229" s="35"/>
      <c r="G229" s="35"/>
      <c r="H229" s="35"/>
      <c r="I229" s="35"/>
      <c r="J229" s="35"/>
      <c r="K229" s="54"/>
      <c r="L229" s="54"/>
    </row>
    <row r="230" spans="1:12" ht="12.75" customHeight="1">
      <c r="A230" s="35"/>
      <c r="B230" s="25"/>
      <c r="C230" s="25"/>
      <c r="D230" s="78"/>
      <c r="E230" s="35"/>
      <c r="F230" s="35"/>
      <c r="G230" s="35"/>
      <c r="H230" s="35"/>
      <c r="I230" s="35"/>
      <c r="J230" s="35"/>
      <c r="K230" s="54"/>
      <c r="L230" s="54"/>
    </row>
    <row r="231" spans="1:12" ht="12.75" customHeight="1">
      <c r="A231" s="35"/>
      <c r="B231" s="25"/>
      <c r="C231" s="25"/>
      <c r="D231" s="78"/>
      <c r="E231" s="35"/>
      <c r="F231" s="35"/>
      <c r="G231" s="35"/>
      <c r="H231" s="35"/>
      <c r="I231" s="35"/>
      <c r="J231" s="35"/>
      <c r="K231" s="54"/>
      <c r="L231" s="54"/>
    </row>
    <row r="232" spans="1:12" ht="12.75" customHeight="1">
      <c r="A232" s="35"/>
      <c r="B232" s="25"/>
      <c r="C232" s="25"/>
      <c r="D232" s="78"/>
      <c r="E232" s="35"/>
      <c r="F232" s="35"/>
      <c r="G232" s="35"/>
      <c r="H232" s="35"/>
      <c r="I232" s="35"/>
      <c r="J232" s="35"/>
      <c r="K232" s="54"/>
      <c r="L232" s="54"/>
    </row>
    <row r="233" spans="1:12" ht="12.75" customHeight="1">
      <c r="A233" s="35"/>
      <c r="B233" s="25"/>
      <c r="C233" s="25"/>
      <c r="D233" s="78"/>
      <c r="E233" s="35"/>
      <c r="F233" s="35"/>
      <c r="G233" s="35"/>
      <c r="H233" s="35"/>
      <c r="I233" s="35"/>
      <c r="J233" s="35"/>
      <c r="K233" s="54"/>
      <c r="L233" s="54"/>
    </row>
    <row r="234" spans="1:12">
      <c r="A234" s="35"/>
      <c r="B234" s="25"/>
      <c r="C234" s="25"/>
      <c r="D234" s="78"/>
      <c r="E234" s="35"/>
      <c r="F234" s="35"/>
      <c r="G234" s="35"/>
      <c r="H234" s="35"/>
      <c r="I234" s="35"/>
      <c r="J234" s="35"/>
      <c r="K234" s="54"/>
      <c r="L234" s="54"/>
    </row>
    <row r="235" spans="1:12">
      <c r="A235" s="35"/>
      <c r="B235" s="25"/>
      <c r="C235" s="25"/>
      <c r="D235" s="78"/>
      <c r="E235" s="35"/>
      <c r="F235" s="35"/>
      <c r="G235" s="35"/>
      <c r="H235" s="35"/>
      <c r="I235" s="35"/>
      <c r="J235" s="35"/>
      <c r="K235" s="54"/>
      <c r="L235" s="54"/>
    </row>
    <row r="236" spans="1:12">
      <c r="A236" s="35"/>
      <c r="B236" s="25"/>
      <c r="C236" s="25"/>
      <c r="D236" s="78"/>
      <c r="E236" s="35"/>
      <c r="F236" s="35"/>
      <c r="G236" s="35"/>
      <c r="H236" s="35"/>
      <c r="I236" s="35"/>
      <c r="J236" s="35"/>
      <c r="K236" s="54"/>
      <c r="L236" s="54"/>
    </row>
    <row r="237" spans="1:12">
      <c r="A237" s="35"/>
      <c r="B237" s="25"/>
      <c r="C237" s="25"/>
      <c r="D237" s="78"/>
      <c r="E237" s="35"/>
      <c r="F237" s="35"/>
      <c r="G237" s="35"/>
      <c r="H237" s="35"/>
      <c r="I237" s="35"/>
      <c r="J237" s="35"/>
      <c r="K237" s="54"/>
      <c r="L237" s="54"/>
    </row>
    <row r="238" spans="1:12">
      <c r="A238" s="35"/>
      <c r="B238" s="25"/>
      <c r="C238" s="25"/>
      <c r="D238" s="78"/>
      <c r="E238" s="35"/>
      <c r="F238" s="35"/>
      <c r="G238" s="35"/>
      <c r="H238" s="35"/>
      <c r="I238" s="35"/>
      <c r="J238" s="35"/>
      <c r="K238" s="54"/>
      <c r="L238" s="54"/>
    </row>
    <row r="239" spans="1:12">
      <c r="A239" s="35"/>
      <c r="B239" s="25"/>
      <c r="C239" s="25"/>
      <c r="D239" s="78"/>
      <c r="E239" s="35"/>
      <c r="F239" s="35"/>
      <c r="G239" s="35"/>
      <c r="H239" s="35"/>
      <c r="I239" s="35"/>
      <c r="J239" s="35"/>
      <c r="K239" s="54"/>
      <c r="L239" s="54"/>
    </row>
    <row r="240" spans="1:12">
      <c r="A240" s="35"/>
      <c r="B240" s="35"/>
      <c r="C240" s="35"/>
      <c r="D240" s="78"/>
      <c r="E240" s="35"/>
      <c r="F240" s="35"/>
      <c r="G240" s="35"/>
      <c r="H240" s="35"/>
      <c r="I240" s="35"/>
      <c r="J240" s="35"/>
      <c r="K240" s="54"/>
      <c r="L240" s="54"/>
    </row>
    <row r="245" spans="1:12" ht="12.75" customHeight="1"/>
    <row r="246" spans="1:12" ht="12.75" customHeight="1"/>
    <row r="247" spans="1:12" ht="12.75" customHeight="1"/>
    <row r="248" spans="1:12" ht="12.75" customHeight="1"/>
    <row r="249" spans="1:12" ht="12.75" customHeight="1">
      <c r="A249" s="35"/>
      <c r="B249" s="35"/>
      <c r="C249" s="35"/>
      <c r="D249" s="78"/>
      <c r="E249" s="35"/>
      <c r="F249" s="35"/>
      <c r="G249" s="35"/>
      <c r="H249" s="35"/>
      <c r="I249" s="35"/>
      <c r="J249" s="35"/>
      <c r="K249" s="54"/>
      <c r="L249" s="54"/>
    </row>
    <row r="250" spans="1:12" ht="12.75" customHeight="1">
      <c r="A250" s="35"/>
      <c r="B250" s="35"/>
      <c r="C250" s="35"/>
      <c r="D250" s="78"/>
      <c r="E250" s="35"/>
      <c r="F250" s="35"/>
      <c r="G250" s="35"/>
      <c r="H250" s="35"/>
      <c r="I250" s="35"/>
      <c r="J250" s="35"/>
      <c r="K250" s="54"/>
      <c r="L250" s="54"/>
    </row>
    <row r="251" spans="1:12" ht="12.75" customHeight="1">
      <c r="A251" s="54"/>
      <c r="B251" s="25"/>
      <c r="C251" s="25"/>
      <c r="D251" s="78"/>
      <c r="E251" s="35"/>
      <c r="F251" s="35"/>
      <c r="G251" s="35"/>
      <c r="H251" s="35"/>
      <c r="I251" s="35"/>
      <c r="J251" s="35"/>
      <c r="K251" s="54"/>
      <c r="L251" s="54"/>
    </row>
    <row r="252" spans="1:12" ht="12.75" customHeight="1">
      <c r="A252" s="54"/>
      <c r="B252" s="25"/>
      <c r="C252" s="25"/>
      <c r="D252" s="78"/>
      <c r="E252" s="35"/>
      <c r="F252" s="35"/>
      <c r="G252" s="35"/>
      <c r="H252" s="35"/>
      <c r="I252" s="35"/>
      <c r="J252" s="35"/>
      <c r="K252" s="54"/>
      <c r="L252" s="54"/>
    </row>
    <row r="253" spans="1:12" ht="12.75" customHeight="1">
      <c r="A253" s="54"/>
      <c r="B253" s="25"/>
      <c r="C253" s="25"/>
      <c r="D253" s="78"/>
      <c r="E253" s="35"/>
      <c r="F253" s="35"/>
      <c r="G253" s="35"/>
      <c r="H253" s="35"/>
      <c r="I253" s="35"/>
      <c r="J253" s="35"/>
      <c r="K253" s="54"/>
      <c r="L253" s="54"/>
    </row>
    <row r="254" spans="1:12" ht="12.75" customHeight="1">
      <c r="A254" s="54"/>
      <c r="B254" s="25"/>
      <c r="C254" s="25"/>
      <c r="D254" s="78"/>
      <c r="E254" s="35"/>
      <c r="F254" s="35"/>
      <c r="G254" s="35"/>
      <c r="H254" s="35"/>
      <c r="I254" s="35"/>
      <c r="J254" s="35"/>
      <c r="K254" s="54"/>
      <c r="L254" s="54"/>
    </row>
    <row r="255" spans="1:12" ht="12.75" customHeight="1">
      <c r="A255" s="54"/>
      <c r="B255" s="25"/>
      <c r="C255" s="25"/>
      <c r="D255" s="78"/>
      <c r="E255" s="35"/>
      <c r="F255" s="35"/>
      <c r="G255" s="35"/>
      <c r="H255" s="35"/>
      <c r="I255" s="35"/>
      <c r="J255" s="35"/>
      <c r="K255" s="54"/>
      <c r="L255" s="54"/>
    </row>
    <row r="256" spans="1:12" ht="12.75" customHeight="1">
      <c r="A256" s="54"/>
      <c r="B256" s="25"/>
      <c r="C256" s="25"/>
      <c r="D256" s="78"/>
      <c r="E256" s="35"/>
      <c r="F256" s="35"/>
      <c r="G256" s="35"/>
      <c r="H256" s="35"/>
      <c r="I256" s="35"/>
      <c r="J256" s="35"/>
      <c r="K256" s="54"/>
      <c r="L256" s="54"/>
    </row>
    <row r="257" spans="1:12" ht="12.75" customHeight="1">
      <c r="A257" s="54"/>
      <c r="B257" s="25"/>
      <c r="C257" s="25"/>
      <c r="D257" s="78"/>
      <c r="E257" s="35"/>
      <c r="F257" s="35"/>
      <c r="G257" s="35"/>
      <c r="H257" s="35"/>
      <c r="I257" s="35"/>
      <c r="J257" s="35"/>
      <c r="K257" s="54"/>
      <c r="L257" s="54"/>
    </row>
    <row r="258" spans="1:12" ht="12.75" customHeight="1">
      <c r="A258" s="54"/>
      <c r="B258" s="25"/>
      <c r="C258" s="25"/>
      <c r="D258" s="78"/>
      <c r="E258" s="35"/>
      <c r="F258" s="35"/>
      <c r="G258" s="35"/>
      <c r="H258" s="35"/>
      <c r="I258" s="35"/>
      <c r="J258" s="35"/>
      <c r="K258" s="54"/>
      <c r="L258" s="54"/>
    </row>
    <row r="259" spans="1:12" ht="12.75" customHeight="1">
      <c r="A259" s="54"/>
      <c r="B259" s="25"/>
      <c r="C259" s="25"/>
      <c r="D259" s="78"/>
      <c r="E259" s="35"/>
      <c r="F259" s="35"/>
      <c r="G259" s="35"/>
      <c r="H259" s="35"/>
      <c r="I259" s="35"/>
      <c r="J259" s="35"/>
      <c r="K259" s="54"/>
      <c r="L259" s="54"/>
    </row>
    <row r="260" spans="1:12" ht="12.75" customHeight="1">
      <c r="A260" s="54"/>
      <c r="B260" s="25"/>
      <c r="C260" s="25"/>
      <c r="D260" s="78"/>
      <c r="E260" s="35"/>
      <c r="F260" s="35"/>
      <c r="G260" s="35"/>
      <c r="H260" s="35"/>
      <c r="I260" s="35"/>
      <c r="J260" s="35"/>
      <c r="K260" s="54"/>
      <c r="L260" s="54"/>
    </row>
    <row r="261" spans="1:12" ht="12.75" customHeight="1">
      <c r="A261" s="54"/>
      <c r="B261" s="25"/>
      <c r="C261" s="25"/>
      <c r="D261" s="78"/>
      <c r="E261" s="35"/>
      <c r="F261" s="35"/>
      <c r="G261" s="35"/>
      <c r="H261" s="35"/>
      <c r="I261" s="35"/>
      <c r="J261" s="35"/>
      <c r="K261" s="54"/>
      <c r="L261" s="54"/>
    </row>
    <row r="262" spans="1:12" ht="12.75" customHeight="1">
      <c r="A262" s="54"/>
      <c r="B262" s="25"/>
      <c r="C262" s="25"/>
      <c r="D262" s="78"/>
      <c r="E262" s="35"/>
      <c r="F262" s="35"/>
      <c r="G262" s="35"/>
      <c r="H262" s="35"/>
      <c r="I262" s="35"/>
      <c r="J262" s="35"/>
      <c r="K262" s="54"/>
      <c r="L262" s="54"/>
    </row>
    <row r="263" spans="1:12" ht="12.75" customHeight="1">
      <c r="A263" s="54"/>
      <c r="B263" s="25"/>
      <c r="C263" s="25"/>
      <c r="D263" s="78"/>
      <c r="E263" s="35"/>
      <c r="F263" s="35"/>
      <c r="G263" s="35"/>
      <c r="H263" s="35"/>
      <c r="I263" s="35"/>
      <c r="J263" s="35"/>
      <c r="K263" s="54"/>
      <c r="L263" s="54"/>
    </row>
    <row r="264" spans="1:12" ht="12.75" customHeight="1">
      <c r="A264" s="54"/>
      <c r="B264" s="25"/>
      <c r="C264" s="25"/>
      <c r="D264" s="78"/>
      <c r="E264" s="35"/>
      <c r="F264" s="35"/>
      <c r="G264" s="35"/>
      <c r="H264" s="35"/>
      <c r="I264" s="35"/>
      <c r="J264" s="35"/>
      <c r="K264" s="54"/>
      <c r="L264" s="54"/>
    </row>
    <row r="265" spans="1:12" ht="12.75" customHeight="1">
      <c r="A265" s="54"/>
      <c r="B265" s="25"/>
      <c r="C265" s="25"/>
      <c r="D265" s="78"/>
      <c r="E265" s="35"/>
      <c r="F265" s="35"/>
      <c r="G265" s="35"/>
      <c r="H265" s="35"/>
      <c r="I265" s="35"/>
      <c r="J265" s="35"/>
      <c r="K265" s="54"/>
      <c r="L265" s="54"/>
    </row>
    <row r="266" spans="1:12" ht="12.75" customHeight="1">
      <c r="A266" s="54"/>
      <c r="B266" s="25"/>
      <c r="C266" s="25"/>
      <c r="D266" s="78"/>
      <c r="E266" s="35"/>
      <c r="F266" s="35"/>
      <c r="G266" s="35"/>
      <c r="H266" s="35"/>
      <c r="I266" s="35"/>
      <c r="J266" s="35"/>
      <c r="K266" s="54"/>
      <c r="L266" s="54"/>
    </row>
    <row r="267" spans="1:12" ht="12.75" customHeight="1">
      <c r="A267" s="54"/>
      <c r="B267" s="25"/>
      <c r="C267" s="25"/>
      <c r="D267" s="78"/>
      <c r="E267" s="35"/>
      <c r="F267" s="35"/>
      <c r="G267" s="35"/>
      <c r="H267" s="35"/>
      <c r="I267" s="35"/>
      <c r="J267" s="35"/>
      <c r="K267" s="54"/>
      <c r="L267" s="54"/>
    </row>
    <row r="268" spans="1:12" ht="12.75" customHeight="1">
      <c r="A268" s="54"/>
      <c r="B268" s="25"/>
      <c r="C268" s="25"/>
      <c r="D268" s="78"/>
      <c r="E268" s="35"/>
      <c r="F268" s="35"/>
      <c r="G268" s="35"/>
      <c r="H268" s="35"/>
      <c r="I268" s="35"/>
      <c r="J268" s="35"/>
      <c r="K268" s="54"/>
      <c r="L268" s="54"/>
    </row>
    <row r="269" spans="1:12">
      <c r="A269" s="54"/>
      <c r="B269" s="25"/>
      <c r="C269" s="25"/>
      <c r="D269" s="78"/>
      <c r="E269" s="35"/>
      <c r="F269" s="35"/>
      <c r="G269" s="35"/>
      <c r="H269" s="35"/>
      <c r="I269" s="35"/>
      <c r="J269" s="35"/>
      <c r="K269" s="54"/>
      <c r="L269" s="54"/>
    </row>
    <row r="270" spans="1:12">
      <c r="A270" s="54"/>
      <c r="B270" s="25"/>
      <c r="C270" s="25"/>
      <c r="D270" s="78"/>
      <c r="E270" s="35"/>
      <c r="F270" s="35"/>
      <c r="G270" s="35"/>
      <c r="H270" s="35"/>
      <c r="I270" s="35"/>
      <c r="J270" s="35"/>
      <c r="K270" s="54"/>
      <c r="L270" s="54"/>
    </row>
    <row r="271" spans="1:12">
      <c r="A271" s="54"/>
      <c r="B271" s="25"/>
      <c r="C271" s="25"/>
      <c r="D271" s="78"/>
      <c r="E271" s="35"/>
      <c r="F271" s="35"/>
      <c r="G271" s="35"/>
      <c r="H271" s="35"/>
      <c r="I271" s="35"/>
      <c r="J271" s="35"/>
      <c r="K271" s="54"/>
      <c r="L271" s="54"/>
    </row>
    <row r="272" spans="1:12">
      <c r="A272" s="54"/>
      <c r="B272" s="25"/>
      <c r="C272" s="25"/>
      <c r="D272" s="78"/>
      <c r="E272" s="35"/>
      <c r="F272" s="35"/>
      <c r="G272" s="35"/>
      <c r="H272" s="35"/>
      <c r="I272" s="35"/>
      <c r="J272" s="35"/>
      <c r="K272" s="54"/>
      <c r="L272" s="54"/>
    </row>
    <row r="273" spans="1:12">
      <c r="A273" s="54"/>
      <c r="B273" s="25"/>
      <c r="C273" s="25"/>
      <c r="D273" s="78"/>
      <c r="E273" s="35"/>
      <c r="F273" s="35"/>
      <c r="G273" s="35"/>
      <c r="H273" s="35"/>
      <c r="I273" s="35"/>
      <c r="J273" s="35"/>
      <c r="K273" s="54"/>
      <c r="L273" s="54"/>
    </row>
    <row r="274" spans="1:12">
      <c r="A274" s="54"/>
      <c r="B274" s="25"/>
      <c r="C274" s="25"/>
      <c r="D274" s="78"/>
      <c r="E274" s="35"/>
      <c r="F274" s="35"/>
      <c r="G274" s="35"/>
      <c r="H274" s="35"/>
      <c r="I274" s="35"/>
      <c r="J274" s="35"/>
      <c r="K274" s="54"/>
      <c r="L274" s="54"/>
    </row>
  </sheetData>
  <mergeCells count="20">
    <mergeCell ref="A66:K66"/>
    <mergeCell ref="A68:L68"/>
    <mergeCell ref="A69:K69"/>
    <mergeCell ref="A78:K78"/>
    <mergeCell ref="K9:L10"/>
    <mergeCell ref="D10:D11"/>
    <mergeCell ref="E10:E11"/>
    <mergeCell ref="G10:G11"/>
    <mergeCell ref="A65:L65"/>
    <mergeCell ref="A9:A11"/>
    <mergeCell ref="B9:C11"/>
    <mergeCell ref="D9:E9"/>
    <mergeCell ref="H9:H11"/>
    <mergeCell ref="I9:I11"/>
    <mergeCell ref="J9:J11"/>
    <mergeCell ref="A1:C1"/>
    <mergeCell ref="A2:L2"/>
    <mergeCell ref="A3:G3"/>
    <mergeCell ref="H3:L3"/>
    <mergeCell ref="M3:O3"/>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Avance Fin Fís</vt:lpstr>
      <vt:lpstr>FN Inv Dir Ope</vt:lpstr>
      <vt:lpstr>FN Inv Con Oper</vt:lpstr>
      <vt:lpstr>Comp Inv Dir Oper</vt:lpstr>
      <vt:lpstr>Comp Inv Dir Cost Tot</vt:lpstr>
      <vt:lpstr>VPN Inv Fin Dir</vt:lpstr>
      <vt:lpstr>VPN Inv Fin Con</vt:lpstr>
      <vt:lpstr>'Comp Inv Dir Cost Tot'!Área_de_impresión</vt:lpstr>
      <vt:lpstr>'Comp Inv Dir Oper'!Área_de_impresión</vt:lpstr>
      <vt:lpstr>'FN Inv Dir Ope'!Área_de_impresión</vt:lpstr>
      <vt:lpstr>'VPN Inv Fin Con'!Área_de_impresión</vt:lpstr>
      <vt:lpstr>'VPN Inv Fin Dir'!Área_de_impresión</vt:lpstr>
      <vt:lpstr>'Comp Inv Dir Cost Tot'!Títulos_a_imprimir</vt:lpstr>
      <vt:lpstr>'Comp Inv Dir Oper'!Títulos_a_imprimir</vt:lpstr>
      <vt:lpstr>'FN Inv Dir Ope'!Títulos_a_imprimir</vt:lpstr>
      <vt:lpstr>'VPN Inv Fin Con'!Títulos_a_imprimir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2021-01-26T01:19:55Z</dcterms:created>
  <dcterms:modified xsi:type="dcterms:W3CDTF">2021-01-27T01:35:41Z</dcterms:modified>
</cp:coreProperties>
</file>