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SIRENIA TRABAJO\Informe trimestral Ene-mar 2020\Pidiregas\"/>
    </mc:Choice>
  </mc:AlternateContent>
  <bookViews>
    <workbookView xWindow="0" yWindow="0" windowWidth="19200" windowHeight="11295"/>
  </bookViews>
  <sheets>
    <sheet name="Avance Fís Fin" sheetId="1" r:id="rId1"/>
    <sheet name="Flujo Neto Inv Dir Oper" sheetId="2" r:id="rId2"/>
    <sheet name="Flujo Neto Inv Con Oper" sheetId="3" r:id="rId3"/>
    <sheet name="Comp Inv Dir Oper" sheetId="4" r:id="rId4"/>
    <sheet name="Comp Dir Con-Cost Tot " sheetId="5" r:id="rId5"/>
    <sheet name="VPN Inv Fin Dir" sheetId="6" r:id="rId6"/>
    <sheet name="VPN Inv Fin Con"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[8]FORMATO!#REF!</definedName>
    <definedName name="\B">#REF!</definedName>
    <definedName name="\C">#REF!</definedName>
    <definedName name="\G">#REF!</definedName>
    <definedName name="___TDC2001">'[19]Tipos de Cambio'!$C$4</definedName>
    <definedName name="___tdc20012">'[19]Tipos de Cambio'!$C$4</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'Avance Fís Fin'!$C$17:$O$78</definedName>
    <definedName name="_xlnm._FilterDatabase" localSheetId="4" hidden="1">'Comp Dir Con-Cost Tot '!$A$15:$L$246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2">'[6]Tipos de Cambio'!$C$4</definedName>
    <definedName name="_TDC2001" localSheetId="6">'[21]Tipos de Cambio'!$C$4</definedName>
    <definedName name="_TDC2001" localSheetId="5">'[21]Tipos de Cambio'!$C$4</definedName>
    <definedName name="_TDC2001">'[2]Tipos de Cambio'!$C$4</definedName>
    <definedName name="_tdc20012" localSheetId="2">'[6]Tipos de Cambio'!$C$4</definedName>
    <definedName name="_tdc20012" localSheetId="6">'[22]Tipos de Cambio'!$C$4</definedName>
    <definedName name="_tdc20012" localSheetId="5">'[22]Tipos de Cambio'!$C$4</definedName>
    <definedName name="_tdc20012">'[2]Tipos de Cambio'!$C$4</definedName>
    <definedName name="a">#REF!</definedName>
    <definedName name="A_01_SEN">'[9]DGBSEN 03'!#REF!</definedName>
    <definedName name="A_02_CFE">'[9]DGBSEN 03'!#REF!</definedName>
    <definedName name="A_03_CLYF">'[9]DGBSEN 03'!#REF!</definedName>
    <definedName name="A_04_ADC">'[9]DGBSEN 03'!#REF!</definedName>
    <definedName name="A_05_VAPMAY">'[9]DGBSEN 03'!#REF!</definedName>
    <definedName name="A_06_VAPMEN">'[9]DGBSEN 03'!#REF!</definedName>
    <definedName name="A_07_TGASa">'[9]DGBSEN 03'!#REF!</definedName>
    <definedName name="A_08_TGASb">'[9]DGBSEN 03'!#REF!</definedName>
    <definedName name="A_09_CCOMB">'[9]DGBSEN 03'!#REF!</definedName>
    <definedName name="A_10_CINT">'[9]DGBSEN 03'!#REF!</definedName>
    <definedName name="A_11_PAISLADAS">'[9]DGBSEN 03'!#REF!</definedName>
    <definedName name="A_12_HIDROMAY">'[9]DGBSEN 03'!#REF!</definedName>
    <definedName name="A_13_HIDROMENa">'[9]DGBSEN 03'!#REF!</definedName>
    <definedName name="A_14_HIDROMENb">'[9]DGBSEN 03'!#REF!</definedName>
    <definedName name="A_15_HIDROMENc">'[9]DGBSEN 03'!#REF!</definedName>
    <definedName name="A_16_CARBONUCLEAR">'[9]DGBSEN 03'!#REF!</definedName>
    <definedName name="A_18_GEOEOLO">'[9]DGBSEN 03'!#REF!</definedName>
    <definedName name="Acum_2014_Condicionada">#REF!</definedName>
    <definedName name="Acum_2014_Directa" localSheetId="4">#REF!</definedName>
    <definedName name="Acum_2014_Directa" localSheetId="3">#REF!</definedName>
    <definedName name="Acum_2014_Directa">'[3]AFF Dólares'!#REF!</definedName>
    <definedName name="Acum_2014_Total">#REF!</definedName>
    <definedName name="Acum_2016_Total" localSheetId="4">#REF!</definedName>
    <definedName name="Acum_2016_Total" localSheetId="3">#REF!</definedName>
    <definedName name="Acum_2016_Total">'[3]AFF Dólares'!#REF!</definedName>
    <definedName name="Ahorros_OP">'[10]EVA 00'!$F$14</definedName>
    <definedName name="Anyo_de_referencia">[11]Oculta!$B$8</definedName>
    <definedName name="Anyo_fin_PEM">'[10]EVA 00'!$A$54</definedName>
    <definedName name="Anyo_inicio_PEM">'[10]EVA 00'!$A$22</definedName>
    <definedName name="AREA_DE_IMPRESI">#REF!</definedName>
    <definedName name="_xlnm.Print_Area" localSheetId="4">'Comp Dir Con-Cost Tot '!$A$4:$L$315</definedName>
    <definedName name="_xlnm.Print_Area" localSheetId="3">'Comp Inv Dir Oper'!$A$4:$M$275</definedName>
    <definedName name="_xlnm.Print_Area" localSheetId="2">'Flujo Neto Inv Con Oper'!$B$4:$M$52</definedName>
    <definedName name="_xlnm.Print_Area" localSheetId="1">'Flujo Neto Inv Dir Oper'!$A$4:$O$286</definedName>
    <definedName name="_xlnm.Print_Area" localSheetId="6">'VPN Inv Fin Con'!$A$4:$L$69</definedName>
    <definedName name="_xlnm.Print_Area" localSheetId="5">'VPN Inv Fin Dir'!$A$4:$L$320</definedName>
    <definedName name="asadasd">#REF!</definedName>
    <definedName name="B_01_SEN">'[9]DGBSEN 03'!#REF!</definedName>
    <definedName name="B_02_CFE">'[9]DGBSEN 03'!#REF!</definedName>
    <definedName name="B_03_CLYF">'[9]DGBSEN 03'!#REF!</definedName>
    <definedName name="B_04_ADC">'[9]DGBSEN 03'!#REF!</definedName>
    <definedName name="B_05_VAPMAY">'[9]DGBSEN 03'!#REF!</definedName>
    <definedName name="B_06_VAPMEN">'[9]DGBSEN 03'!#REF!</definedName>
    <definedName name="B_07_TGASa">'[9]DGBSEN 03'!#REF!</definedName>
    <definedName name="B_08_TGASb">'[9]DGBSEN 03'!#REF!</definedName>
    <definedName name="B_09_CCOMB">'[9]DGBSEN 03'!#REF!</definedName>
    <definedName name="B_10_CINT">'[9]DGBSEN 03'!#REF!</definedName>
    <definedName name="B_11_PAISLADAS">'[9]DGBSEN 03'!#REF!</definedName>
    <definedName name="B_12_HIDROMAY">'[9]DGBSEN 03'!#REF!</definedName>
    <definedName name="B_13_HIDROMENa">'[9]DGBSEN 03'!#REF!</definedName>
    <definedName name="B_14_HIDROMENb">'[9]DGBSEN 03'!#REF!</definedName>
    <definedName name="B_15_HIDROMENc">'[9]DGBSEN 03'!#REF!</definedName>
    <definedName name="B_16_CARBONUCLEAR">'[9]DGBSEN 03'!#REF!</definedName>
    <definedName name="B_18_GEOEOLO">'[9]DGBSEN 03'!#REF!</definedName>
    <definedName name="Benef_Costo">'[10]EVA 00'!$I$11</definedName>
    <definedName name="CA_CARBON">'[9]DGBSEN 03'!#REF!</definedName>
    <definedName name="CA_EOLO">'[9]DGBSEN 03'!#REF!</definedName>
    <definedName name="CA_GEOTERM">'[9]DGBSEN 03'!#REF!</definedName>
    <definedName name="CA_HCARBUROS">'[9]DGBSEN 03'!#REF!</definedName>
    <definedName name="CA_HIDRO">'[9]DGBSEN 03'!#REF!</definedName>
    <definedName name="CA_NUCLEAR">'[9]DGBSEN 03'!#REF!</definedName>
    <definedName name="CA_RESUMENES">'[9]DGBSEN 03'!#REF!</definedName>
    <definedName name="CA_TIPO">'[9]DGBSEN 03'!#REF!</definedName>
    <definedName name="CA_TODO">'[9]DGBSEN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[10]PEM!$H$1</definedName>
    <definedName name="cccc">#REF!</definedName>
    <definedName name="CFLL_EVA">'[10]EVA 00'!$S$18</definedName>
    <definedName name="Clase_obra">[10]PEM!$L$1</definedName>
    <definedName name="CMAA_EVA">'[10]EVA 00'!$S$13</definedName>
    <definedName name="CMAB_EVA">'[10]EVA 00'!$S$14</definedName>
    <definedName name="CMGN_EVA">'[10]EVA 00'!$S$16</definedName>
    <definedName name="CMPE_EVA">'[10]EVA 00'!$S$15</definedName>
    <definedName name="CMPM_EVA">'[10]EVA 00'!$S$17</definedName>
    <definedName name="Col_duracion">[10]PEM!$F$1</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[10]PEM!$C$1</definedName>
    <definedName name="Costo_Total_Obra">[10]PEM!$D$1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'[12]Datos Base'!$E$34</definedName>
    <definedName name="dec.fp4">'[13]datos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'[12]Datos Base'!$E$47</definedName>
    <definedName name="FEOF">[11]Oculta!$B$7</definedName>
    <definedName name="FORM">#REF!</definedName>
    <definedName name="FORMATO">#REF!</definedName>
    <definedName name="fp.1">'[14]datos base'!$E$22</definedName>
    <definedName name="fp.2">'[12]Datos Base'!$F$22</definedName>
    <definedName name="fp.4">'[12]Datos Base'!$H$22</definedName>
    <definedName name="fpr.2">'[15]datos base'!$F$23</definedName>
    <definedName name="fpr.4">'[12]Datos Base'!$H$23</definedName>
    <definedName name="GB_CARBON">'[9]DGBSEN 03'!#REF!</definedName>
    <definedName name="GB_EOLO">'[9]DGBSEN 03'!#REF!</definedName>
    <definedName name="GB_GEOTERM">'[9]DGBSEN 03'!#REF!</definedName>
    <definedName name="GB_HCARBUROS">'[9]DGBSEN 03'!#REF!</definedName>
    <definedName name="GB_HIDRO">'[9]DGBSEN 03'!#REF!</definedName>
    <definedName name="GB_NUCLEAR">'[9]DGBSEN 03'!#REF!</definedName>
    <definedName name="GB_RESUMENES">'[9]DGBSEN 03'!#REF!</definedName>
    <definedName name="GB_TIPO">'[9]DGBSEN 03'!#REF!</definedName>
    <definedName name="GB_TODO">'[9]DGBSEN 03'!#REF!</definedName>
    <definedName name="GN_CARBON">'[9]DGBSEN 03'!#REF!</definedName>
    <definedName name="GN_EOLO">'[9]DGBSEN 03'!#REF!</definedName>
    <definedName name="GN_GEOTERM">'[9]DGBSEN 03'!#REF!</definedName>
    <definedName name="GN_HCARBUROS">'[9]DGBSEN 03'!#REF!</definedName>
    <definedName name="GN_HIDRO">'[9]DGBSEN 03'!#REF!</definedName>
    <definedName name="GN_NUCLEAR">'[9]DGBSEN 03'!#REF!</definedName>
    <definedName name="GN_RESUMENES">'[9]DGBSEN 03'!#REF!</definedName>
    <definedName name="GN_TIPO">'[9]DGBSEN 03'!#REF!</definedName>
    <definedName name="GN_TODO">'[9]DGBSEN 03'!#REF!</definedName>
    <definedName name="graficos">'[9]DGBSEN 03'!#REF!</definedName>
    <definedName name="Hasta_2015_Condicionada">#REF!</definedName>
    <definedName name="Hasta_2015_Directa" localSheetId="4">#REF!</definedName>
    <definedName name="Hasta_2015_Directa" localSheetId="3">#REF!</definedName>
    <definedName name="Hasta_2015_Directa">'[3]AFF Dólares'!#REF!</definedName>
    <definedName name="Hasta_2015_Total" localSheetId="4">#REF!</definedName>
    <definedName name="Hasta_2015_Total" localSheetId="3">#REF!</definedName>
    <definedName name="Hasta_2015_Total">'[3]AFF Dólares'!#REF!</definedName>
    <definedName name="iiiiiiiiii" localSheetId="4">#REF!</definedName>
    <definedName name="iiiiiiiiii" localSheetId="3">#REF!</definedName>
    <definedName name="iiiiiiiiii">#REF!</definedName>
    <definedName name="Imprimir_área_IM">#REF!</definedName>
    <definedName name="Inv_anyo_ref">'[10]EVA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[10]PEM!$K$1</definedName>
    <definedName name="moneda.de">'[12]Datos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'[9]DGBSEN 03'!#REF!</definedName>
    <definedName name="N_02_CFE">'[9]DGBSEN 03'!#REF!</definedName>
    <definedName name="N_03_CLYF">'[9]DGBSEN 03'!#REF!</definedName>
    <definedName name="N_04_ADC">'[9]DGBSEN 03'!#REF!</definedName>
    <definedName name="N_05_VAPMAY">'[9]DGBSEN 03'!#REF!</definedName>
    <definedName name="N_06_VAPMEN">'[9]DGBSEN 03'!#REF!</definedName>
    <definedName name="N_07_TGASa">'[9]DGBSEN 03'!#REF!</definedName>
    <definedName name="N_08_TGASb">'[9]DGBSEN 03'!#REF!</definedName>
    <definedName name="N_09_CCOMB">'[9]DGBSEN 03'!#REF!</definedName>
    <definedName name="N_10_CINT">'[9]DGBSEN 03'!#REF!</definedName>
    <definedName name="N_11_PAISLADAS">'[9]DGBSEN 03'!#REF!</definedName>
    <definedName name="N_12_HIDROMAY">'[9]DGBSEN 03'!#REF!</definedName>
    <definedName name="N_13_HIDROMENa">'[9]DGBSEN 03'!#REF!</definedName>
    <definedName name="N_14_HIDROMENb">'[9]DGBSEN 03'!#REF!</definedName>
    <definedName name="N_15_HIDROMENc">'[9]DGBSEN 03'!#REF!</definedName>
    <definedName name="N_16_CARBONUCLEAR">'[9]DGBSEN 03'!#REF!</definedName>
    <definedName name="N_18_GEOEOLO">'[9]DGBSEN 03'!#REF!</definedName>
    <definedName name="nada">[16]PEM!$C$1</definedName>
    <definedName name="nombre">'[17]datos base'!$I$2</definedName>
    <definedName name="Nombre_OP">[10]PEM!$A$1</definedName>
    <definedName name="Num_circuitos">[10]PEM!$J$1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 localSheetId="4">#REF!</definedName>
    <definedName name="pesos" localSheetId="3">#REF!</definedName>
    <definedName name="pesos">#REF!</definedName>
    <definedName name="PESOS2013">#REF!</definedName>
    <definedName name="pesssos">#REF!</definedName>
    <definedName name="piso">#REF!</definedName>
    <definedName name="PRODUCTOS" hidden="1">#REF!</definedName>
    <definedName name="rango">'[18]REPOMO 2007 4502 NOROESTE PCGA'!$B$1:$O$56,'[18]REPOMO 2007 4502 NOROESTE PCGA'!#REF!</definedName>
    <definedName name="RCA_ADC">'[9]DGBSEN 03'!#REF!</definedName>
    <definedName name="RCA_CFE">'[9]DGBSEN 03'!#REF!</definedName>
    <definedName name="RCA_LFC">'[9]DGBSEN 03'!#REF!</definedName>
    <definedName name="RCA_SEN">'[9]DGBSEN 03'!#REF!</definedName>
    <definedName name="Realizada_2015_Total" localSheetId="4">#REF!</definedName>
    <definedName name="Realizada_2015_Total" localSheetId="3">#REF!</definedName>
    <definedName name="Realizada_2015_Total">'[3]AFF Dólares'!#REF!</definedName>
    <definedName name="Realizada_Condicionada_2015">#REF!</definedName>
    <definedName name="Realizada_Directa_2015" localSheetId="4">#REF!</definedName>
    <definedName name="Realizada_Directa_2015" localSheetId="3">#REF!</definedName>
    <definedName name="Realizada_Directa_2015">'[3]AFF Dólares'!#REF!</definedName>
    <definedName name="Realizada_Total_2015" localSheetId="4">#REF!</definedName>
    <definedName name="Realizada_Total_2015" localSheetId="3">#REF!</definedName>
    <definedName name="Realizada_Total_2015">'[3]AFF Dólares'!#REF!</definedName>
    <definedName name="Region_PEM">[11]Oculta!$B$5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[10]PEM!$I$1</definedName>
    <definedName name="RGB_ADC">'[9]DGBSEN 03'!#REF!</definedName>
    <definedName name="RGB_CFE">'[9]DGBSEN 03'!#REF!</definedName>
    <definedName name="RGB_LFC">'[9]DGBSEN 03'!#REF!</definedName>
    <definedName name="RGB_SEN">'[9]DGBSEN 03'!#REF!</definedName>
    <definedName name="RGN_ADC">'[9]DGBSEN 03'!#REF!</definedName>
    <definedName name="RGN_CFE">'[9]DGBSEN 03'!#REF!</definedName>
    <definedName name="RGN_LFC">'[9]DGBSEN 03'!#REF!</definedName>
    <definedName name="RGN_SEN">'[9]DGBSEN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'[12]Datos Base'!$E$12</definedName>
    <definedName name="Tension_Obra">[10]PEM!$E$1</definedName>
    <definedName name="Tipo_const_obra">[10]PEM!$G$1</definedName>
    <definedName name="Tipo_obra">[10]PEM!$M$1</definedName>
    <definedName name="TIR">'[10]EVA 00'!$M$11</definedName>
    <definedName name="_xlnm.Print_Titles" localSheetId="4">'Comp Dir Con-Cost Tot '!$4:$13</definedName>
    <definedName name="_xlnm.Print_Titles" localSheetId="3">'Comp Inv Dir Oper'!$4:$13</definedName>
    <definedName name="_xlnm.Print_Titles" localSheetId="2">'Flujo Neto Inv Con Oper'!$5:$15</definedName>
    <definedName name="_xlnm.Print_Titles" localSheetId="1">'Flujo Neto Inv Dir Oper'!$4:$15</definedName>
    <definedName name="_xlnm.Print_Titles" localSheetId="6">'VPN Inv Fin Con'!$4:$11</definedName>
    <definedName name="_xlnm.Print_Titles" localSheetId="5">'VPN Inv Fin Dir'!$4:$11</definedName>
    <definedName name="Total_PEM">[10]PEM!$D$11</definedName>
    <definedName name="Total_presup">[10]PEM!$C$11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'[10]EVA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_ACA8C922_D540_408C_ACB4_DEDC5EBD2D0D_.wvu.Cols" localSheetId="2" hidden="1">'Flujo Neto Inv Con Oper'!$A:$A</definedName>
    <definedName name="Z_ACA8C922_D540_408C_ACB4_DEDC5EBD2D0D_.wvu.PrintArea" localSheetId="2" hidden="1">'Flujo Neto Inv Con Oper'!$B$4:$M$52</definedName>
    <definedName name="Z_ACA8C922_D540_408C_ACB4_DEDC5EBD2D0D_.wvu.PrintTitles" localSheetId="2" hidden="1">'Flujo Neto Inv Con Oper'!$5:$15</definedName>
    <definedName name="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 i="7" l="1"/>
  <c r="E62" i="7"/>
  <c r="D62" i="7"/>
  <c r="G59" i="7"/>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E13" i="7" s="1"/>
  <c r="D16" i="7"/>
  <c r="G14" i="7"/>
  <c r="E14" i="7"/>
  <c r="D14" i="7"/>
  <c r="G313" i="6"/>
  <c r="E313" i="6"/>
  <c r="D313" i="6"/>
  <c r="G301" i="6"/>
  <c r="E301" i="6"/>
  <c r="D301"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D13" i="7" l="1"/>
  <c r="G13" i="7"/>
  <c r="G13" i="6"/>
  <c r="E13" i="6"/>
  <c r="D13" i="6"/>
  <c r="I311" i="5"/>
  <c r="F311" i="5"/>
  <c r="I310" i="5"/>
  <c r="F310" i="5"/>
  <c r="I309" i="5"/>
  <c r="F309" i="5"/>
  <c r="I308" i="5"/>
  <c r="F308" i="5"/>
  <c r="I307" i="5"/>
  <c r="F307" i="5"/>
  <c r="I306" i="5"/>
  <c r="F306" i="5"/>
  <c r="I305" i="5"/>
  <c r="F305" i="5"/>
  <c r="I304" i="5"/>
  <c r="F304" i="5"/>
  <c r="I303" i="5"/>
  <c r="F303" i="5"/>
  <c r="I302" i="5"/>
  <c r="F302" i="5"/>
  <c r="I301" i="5"/>
  <c r="F301" i="5"/>
  <c r="I300" i="5"/>
  <c r="F300" i="5"/>
  <c r="I299" i="5"/>
  <c r="F299" i="5"/>
  <c r="I298" i="5"/>
  <c r="F298" i="5"/>
  <c r="I297" i="5"/>
  <c r="F297" i="5"/>
  <c r="I296" i="5"/>
  <c r="F296" i="5"/>
  <c r="I295" i="5"/>
  <c r="F295" i="5"/>
  <c r="I294" i="5"/>
  <c r="F294" i="5"/>
  <c r="I293" i="5"/>
  <c r="F293" i="5"/>
  <c r="I292" i="5"/>
  <c r="F292" i="5"/>
  <c r="I291" i="5"/>
  <c r="F291" i="5"/>
  <c r="I290" i="5"/>
  <c r="F290" i="5"/>
  <c r="I289" i="5"/>
  <c r="F289" i="5"/>
  <c r="I288" i="5"/>
  <c r="F288" i="5"/>
  <c r="I287" i="5"/>
  <c r="F287" i="5"/>
  <c r="I286" i="5"/>
  <c r="F286" i="5"/>
  <c r="I285" i="5"/>
  <c r="F285" i="5"/>
  <c r="I284" i="5"/>
  <c r="F284" i="5"/>
  <c r="I283" i="5"/>
  <c r="F283" i="5"/>
  <c r="I282" i="5"/>
  <c r="F282" i="5"/>
  <c r="I281" i="5"/>
  <c r="F281" i="5"/>
  <c r="I280" i="5"/>
  <c r="F280" i="5"/>
  <c r="I279" i="5"/>
  <c r="F279" i="5"/>
  <c r="I278" i="5"/>
  <c r="F278" i="5"/>
  <c r="L277" i="5"/>
  <c r="K277" i="5"/>
  <c r="H277" i="5"/>
  <c r="I277" i="5" s="1"/>
  <c r="G277" i="5"/>
  <c r="E277" i="5"/>
  <c r="F277" i="5" s="1"/>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I264" i="5"/>
  <c r="H264" i="5"/>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I236" i="5"/>
  <c r="H236" i="5"/>
  <c r="F236" i="5"/>
  <c r="I235" i="5"/>
  <c r="H235" i="5"/>
  <c r="F235" i="5"/>
  <c r="H234" i="5"/>
  <c r="I234" i="5" s="1"/>
  <c r="F234" i="5"/>
  <c r="H233" i="5"/>
  <c r="I233" i="5" s="1"/>
  <c r="F233" i="5"/>
  <c r="H232" i="5"/>
  <c r="I232" i="5" s="1"/>
  <c r="F232" i="5"/>
  <c r="H231" i="5"/>
  <c r="I231" i="5" s="1"/>
  <c r="F231" i="5"/>
  <c r="H230" i="5"/>
  <c r="I230" i="5" s="1"/>
  <c r="F230" i="5"/>
  <c r="H229" i="5"/>
  <c r="I229" i="5" s="1"/>
  <c r="F229" i="5"/>
  <c r="I228" i="5"/>
  <c r="H228" i="5"/>
  <c r="F228" i="5"/>
  <c r="I227" i="5"/>
  <c r="H227" i="5"/>
  <c r="F227" i="5"/>
  <c r="H226" i="5"/>
  <c r="I226" i="5" s="1"/>
  <c r="F226" i="5"/>
  <c r="H225" i="5"/>
  <c r="I225" i="5" s="1"/>
  <c r="F225" i="5"/>
  <c r="H224" i="5"/>
  <c r="I224" i="5" s="1"/>
  <c r="F224" i="5"/>
  <c r="H223" i="5"/>
  <c r="I223" i="5" s="1"/>
  <c r="F223" i="5"/>
  <c r="H222" i="5"/>
  <c r="I222" i="5" s="1"/>
  <c r="F222" i="5"/>
  <c r="H221" i="5"/>
  <c r="I221" i="5" s="1"/>
  <c r="F221" i="5"/>
  <c r="I220" i="5"/>
  <c r="H220" i="5"/>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I200" i="5"/>
  <c r="H200" i="5"/>
  <c r="F200" i="5"/>
  <c r="H199" i="5"/>
  <c r="I199" i="5" s="1"/>
  <c r="F199" i="5"/>
  <c r="H198" i="5"/>
  <c r="I198" i="5" s="1"/>
  <c r="F198" i="5"/>
  <c r="H197" i="5"/>
  <c r="I197" i="5" s="1"/>
  <c r="F197" i="5"/>
  <c r="H196" i="5"/>
  <c r="I196" i="5" s="1"/>
  <c r="F196" i="5"/>
  <c r="I195" i="5"/>
  <c r="H195" i="5"/>
  <c r="F195" i="5"/>
  <c r="H194" i="5"/>
  <c r="I194" i="5" s="1"/>
  <c r="F194" i="5"/>
  <c r="H193" i="5"/>
  <c r="I193" i="5" s="1"/>
  <c r="F193" i="5"/>
  <c r="H192" i="5"/>
  <c r="I192" i="5" s="1"/>
  <c r="F192" i="5"/>
  <c r="H191" i="5"/>
  <c r="I191" i="5" s="1"/>
  <c r="F191" i="5"/>
  <c r="H190" i="5"/>
  <c r="I190" i="5" s="1"/>
  <c r="F190" i="5"/>
  <c r="H189" i="5"/>
  <c r="I189" i="5" s="1"/>
  <c r="F189" i="5"/>
  <c r="H188" i="5"/>
  <c r="I188" i="5" s="1"/>
  <c r="F188" i="5"/>
  <c r="I187" i="5"/>
  <c r="H187" i="5"/>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I171" i="5"/>
  <c r="H171" i="5"/>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I155" i="5"/>
  <c r="H155" i="5"/>
  <c r="F155" i="5"/>
  <c r="H154" i="5"/>
  <c r="I154" i="5" s="1"/>
  <c r="F154" i="5"/>
  <c r="H153" i="5"/>
  <c r="I153" i="5" s="1"/>
  <c r="F153" i="5"/>
  <c r="H152" i="5"/>
  <c r="I152" i="5" s="1"/>
  <c r="F152" i="5"/>
  <c r="H151" i="5"/>
  <c r="I151" i="5" s="1"/>
  <c r="F151" i="5"/>
  <c r="H150" i="5"/>
  <c r="I150" i="5" s="1"/>
  <c r="F150" i="5"/>
  <c r="H149" i="5"/>
  <c r="I149" i="5" s="1"/>
  <c r="F149" i="5"/>
  <c r="H148" i="5"/>
  <c r="I148" i="5" s="1"/>
  <c r="F148" i="5"/>
  <c r="I147" i="5"/>
  <c r="H147" i="5"/>
  <c r="F147" i="5"/>
  <c r="H146" i="5"/>
  <c r="I146" i="5" s="1"/>
  <c r="F146" i="5"/>
  <c r="H145" i="5"/>
  <c r="I145" i="5" s="1"/>
  <c r="F145" i="5"/>
  <c r="H144" i="5"/>
  <c r="I144" i="5" s="1"/>
  <c r="F144" i="5"/>
  <c r="H143" i="5"/>
  <c r="I143" i="5" s="1"/>
  <c r="F143" i="5"/>
  <c r="H142" i="5"/>
  <c r="I142" i="5" s="1"/>
  <c r="F142" i="5"/>
  <c r="H141" i="5"/>
  <c r="I141" i="5" s="1"/>
  <c r="F141" i="5"/>
  <c r="H140" i="5"/>
  <c r="I140" i="5" s="1"/>
  <c r="F140" i="5"/>
  <c r="I139" i="5"/>
  <c r="H139" i="5"/>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I123" i="5"/>
  <c r="H123" i="5"/>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I107" i="5"/>
  <c r="H107" i="5"/>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I91" i="5"/>
  <c r="H91" i="5"/>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I75" i="5"/>
  <c r="H75" i="5"/>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I59" i="5"/>
  <c r="H59" i="5"/>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I43" i="5"/>
  <c r="H43" i="5"/>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I27" i="5"/>
  <c r="H27" i="5"/>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Q15" i="5"/>
  <c r="P15" i="5"/>
  <c r="H15" i="5"/>
  <c r="H14" i="5" s="1"/>
  <c r="F15" i="5"/>
  <c r="L14" i="5"/>
  <c r="K14" i="5"/>
  <c r="G14" i="5"/>
  <c r="G13" i="5" s="1"/>
  <c r="E14" i="5"/>
  <c r="D14" i="5"/>
  <c r="D13" i="5" s="1"/>
  <c r="L13" i="5"/>
  <c r="K13" i="5"/>
  <c r="E13" i="5"/>
  <c r="J271" i="4"/>
  <c r="M271" i="4" s="1"/>
  <c r="F271" i="4"/>
  <c r="L271" i="4" s="1"/>
  <c r="J270" i="4"/>
  <c r="F270" i="4"/>
  <c r="L270" i="4" s="1"/>
  <c r="J269" i="4"/>
  <c r="F269" i="4"/>
  <c r="L269" i="4" s="1"/>
  <c r="J268" i="4"/>
  <c r="F268" i="4"/>
  <c r="L268" i="4" s="1"/>
  <c r="J267" i="4"/>
  <c r="M267" i="4" s="1"/>
  <c r="F267" i="4"/>
  <c r="L267" i="4" s="1"/>
  <c r="J266" i="4"/>
  <c r="F266" i="4"/>
  <c r="L266" i="4" s="1"/>
  <c r="J265" i="4"/>
  <c r="F265" i="4"/>
  <c r="L265" i="4" s="1"/>
  <c r="J264" i="4"/>
  <c r="F264" i="4"/>
  <c r="L264" i="4" s="1"/>
  <c r="J263" i="4"/>
  <c r="M263" i="4" s="1"/>
  <c r="F263" i="4"/>
  <c r="L263" i="4" s="1"/>
  <c r="J262" i="4"/>
  <c r="F262" i="4"/>
  <c r="L262" i="4" s="1"/>
  <c r="J261" i="4"/>
  <c r="F261" i="4"/>
  <c r="L261" i="4" s="1"/>
  <c r="J260" i="4"/>
  <c r="F260" i="4"/>
  <c r="L260" i="4" s="1"/>
  <c r="J259" i="4"/>
  <c r="M259" i="4" s="1"/>
  <c r="F259" i="4"/>
  <c r="L259" i="4" s="1"/>
  <c r="J258" i="4"/>
  <c r="F258" i="4"/>
  <c r="L258" i="4" s="1"/>
  <c r="J257" i="4"/>
  <c r="F257" i="4"/>
  <c r="L257" i="4" s="1"/>
  <c r="J256" i="4"/>
  <c r="F256" i="4"/>
  <c r="L256" i="4" s="1"/>
  <c r="J255" i="4"/>
  <c r="M255" i="4" s="1"/>
  <c r="F255" i="4"/>
  <c r="L255" i="4" s="1"/>
  <c r="J254" i="4"/>
  <c r="F254" i="4"/>
  <c r="L254" i="4" s="1"/>
  <c r="J253" i="4"/>
  <c r="F253" i="4"/>
  <c r="L253" i="4" s="1"/>
  <c r="J252" i="4"/>
  <c r="F252" i="4"/>
  <c r="L252" i="4" s="1"/>
  <c r="J251" i="4"/>
  <c r="M251" i="4" s="1"/>
  <c r="F251" i="4"/>
  <c r="L251" i="4" s="1"/>
  <c r="J250" i="4"/>
  <c r="F250" i="4"/>
  <c r="L250" i="4" s="1"/>
  <c r="J249" i="4"/>
  <c r="F249" i="4"/>
  <c r="L249" i="4" s="1"/>
  <c r="J248" i="4"/>
  <c r="F248" i="4"/>
  <c r="L248" i="4" s="1"/>
  <c r="J247" i="4"/>
  <c r="M247" i="4" s="1"/>
  <c r="F247" i="4"/>
  <c r="L247" i="4" s="1"/>
  <c r="J246" i="4"/>
  <c r="F246" i="4"/>
  <c r="L246" i="4" s="1"/>
  <c r="J245" i="4"/>
  <c r="F245" i="4"/>
  <c r="L245" i="4" s="1"/>
  <c r="J244" i="4"/>
  <c r="J243" i="4" s="1"/>
  <c r="F244" i="4"/>
  <c r="L244" i="4" s="1"/>
  <c r="K243" i="4"/>
  <c r="I243" i="4"/>
  <c r="H243" i="4"/>
  <c r="G243" i="4"/>
  <c r="F243" i="4"/>
  <c r="E243" i="4"/>
  <c r="D243" i="4"/>
  <c r="C243" i="4"/>
  <c r="J242" i="4"/>
  <c r="M242" i="4" s="1"/>
  <c r="F242" i="4"/>
  <c r="L242" i="4" s="1"/>
  <c r="J241" i="4"/>
  <c r="F241" i="4"/>
  <c r="L241" i="4" s="1"/>
  <c r="M241" i="4" s="1"/>
  <c r="J240" i="4"/>
  <c r="F240" i="4"/>
  <c r="L240" i="4" s="1"/>
  <c r="J239" i="4"/>
  <c r="F239" i="4"/>
  <c r="L239" i="4" s="1"/>
  <c r="M239" i="4" s="1"/>
  <c r="J238" i="4"/>
  <c r="M238" i="4" s="1"/>
  <c r="G238" i="4"/>
  <c r="F238" i="4"/>
  <c r="L238" i="4" s="1"/>
  <c r="J237" i="4"/>
  <c r="G237" i="4"/>
  <c r="F237" i="4"/>
  <c r="L237" i="4" s="1"/>
  <c r="J236" i="4"/>
  <c r="G236" i="4"/>
  <c r="F236" i="4"/>
  <c r="J235" i="4"/>
  <c r="G235" i="4"/>
  <c r="F235" i="4"/>
  <c r="L235" i="4" s="1"/>
  <c r="J234" i="4"/>
  <c r="G234" i="4"/>
  <c r="F234" i="4"/>
  <c r="L234" i="4" s="1"/>
  <c r="M234" i="4" s="1"/>
  <c r="J233" i="4"/>
  <c r="F233" i="4"/>
  <c r="L233" i="4" s="1"/>
  <c r="J232" i="4"/>
  <c r="G232" i="4"/>
  <c r="F232" i="4"/>
  <c r="L232" i="4" s="1"/>
  <c r="J231" i="4"/>
  <c r="G231" i="4"/>
  <c r="F231" i="4"/>
  <c r="J230" i="4"/>
  <c r="M230" i="4" s="1"/>
  <c r="G230" i="4"/>
  <c r="F230" i="4"/>
  <c r="L230" i="4" s="1"/>
  <c r="J229" i="4"/>
  <c r="G229" i="4"/>
  <c r="F229" i="4"/>
  <c r="L229" i="4" s="1"/>
  <c r="M229" i="4" s="1"/>
  <c r="J228" i="4"/>
  <c r="G228" i="4"/>
  <c r="F228" i="4"/>
  <c r="J227" i="4"/>
  <c r="M227" i="4" s="1"/>
  <c r="G227" i="4"/>
  <c r="F227" i="4"/>
  <c r="L227" i="4" s="1"/>
  <c r="L226" i="4"/>
  <c r="M226" i="4" s="1"/>
  <c r="J226" i="4"/>
  <c r="G226" i="4"/>
  <c r="F226" i="4"/>
  <c r="J225" i="4"/>
  <c r="M225" i="4" s="1"/>
  <c r="G225" i="4"/>
  <c r="F225" i="4"/>
  <c r="L225" i="4" s="1"/>
  <c r="J224" i="4"/>
  <c r="G224" i="4"/>
  <c r="F224" i="4"/>
  <c r="L224" i="4" s="1"/>
  <c r="J223" i="4"/>
  <c r="G223" i="4"/>
  <c r="F223" i="4"/>
  <c r="J222" i="4"/>
  <c r="M222" i="4" s="1"/>
  <c r="G222" i="4"/>
  <c r="F222" i="4"/>
  <c r="L222" i="4" s="1"/>
  <c r="J221" i="4"/>
  <c r="G221" i="4"/>
  <c r="F221" i="4"/>
  <c r="L221" i="4" s="1"/>
  <c r="M221" i="4" s="1"/>
  <c r="J220" i="4"/>
  <c r="G220" i="4"/>
  <c r="F220" i="4"/>
  <c r="J219" i="4"/>
  <c r="G219" i="4"/>
  <c r="F219" i="4"/>
  <c r="L219" i="4" s="1"/>
  <c r="L218" i="4"/>
  <c r="M218" i="4" s="1"/>
  <c r="J218" i="4"/>
  <c r="F218" i="4"/>
  <c r="J217" i="4"/>
  <c r="F217" i="4"/>
  <c r="L217" i="4" s="1"/>
  <c r="L216" i="4"/>
  <c r="M216" i="4" s="1"/>
  <c r="J216" i="4"/>
  <c r="F216" i="4"/>
  <c r="J215" i="4"/>
  <c r="M215" i="4" s="1"/>
  <c r="G215" i="4"/>
  <c r="F215" i="4"/>
  <c r="L215" i="4" s="1"/>
  <c r="J214" i="4"/>
  <c r="G214" i="4"/>
  <c r="F214" i="4"/>
  <c r="L214" i="4" s="1"/>
  <c r="M214" i="4" s="1"/>
  <c r="J213" i="4"/>
  <c r="G213" i="4"/>
  <c r="F213" i="4"/>
  <c r="J212" i="4"/>
  <c r="M212" i="4" s="1"/>
  <c r="G212" i="4"/>
  <c r="F212" i="4"/>
  <c r="L212" i="4" s="1"/>
  <c r="L211" i="4"/>
  <c r="M211" i="4" s="1"/>
  <c r="J211" i="4"/>
  <c r="G211" i="4"/>
  <c r="F211" i="4"/>
  <c r="J210" i="4"/>
  <c r="M210" i="4" s="1"/>
  <c r="G210" i="4"/>
  <c r="F210" i="4"/>
  <c r="L210" i="4" s="1"/>
  <c r="J209" i="4"/>
  <c r="M209" i="4" s="1"/>
  <c r="G209" i="4"/>
  <c r="F209" i="4"/>
  <c r="L209" i="4" s="1"/>
  <c r="J208" i="4"/>
  <c r="G208" i="4"/>
  <c r="F208" i="4"/>
  <c r="J207" i="4"/>
  <c r="M207" i="4" s="1"/>
  <c r="G207" i="4"/>
  <c r="F207" i="4"/>
  <c r="L207" i="4" s="1"/>
  <c r="J206" i="4"/>
  <c r="G206" i="4"/>
  <c r="F206" i="4"/>
  <c r="L206" i="4" s="1"/>
  <c r="M206" i="4" s="1"/>
  <c r="J205" i="4"/>
  <c r="G205" i="4"/>
  <c r="F205" i="4"/>
  <c r="J204" i="4"/>
  <c r="G204" i="4"/>
  <c r="F204" i="4"/>
  <c r="L204" i="4" s="1"/>
  <c r="L203" i="4"/>
  <c r="M203" i="4" s="1"/>
  <c r="J203" i="4"/>
  <c r="G203" i="4"/>
  <c r="F203" i="4"/>
  <c r="J202" i="4"/>
  <c r="M202" i="4" s="1"/>
  <c r="G202" i="4"/>
  <c r="F202" i="4"/>
  <c r="L202" i="4" s="1"/>
  <c r="J201" i="4"/>
  <c r="M201" i="4" s="1"/>
  <c r="G201" i="4"/>
  <c r="F201" i="4"/>
  <c r="L201" i="4" s="1"/>
  <c r="J200" i="4"/>
  <c r="G200" i="4"/>
  <c r="F200" i="4"/>
  <c r="J199" i="4"/>
  <c r="G199" i="4"/>
  <c r="F199" i="4"/>
  <c r="L199" i="4" s="1"/>
  <c r="J198" i="4"/>
  <c r="G198" i="4"/>
  <c r="F198" i="4"/>
  <c r="L198" i="4" s="1"/>
  <c r="M198" i="4" s="1"/>
  <c r="J197" i="4"/>
  <c r="G197" i="4"/>
  <c r="F197" i="4"/>
  <c r="J196" i="4"/>
  <c r="M196" i="4" s="1"/>
  <c r="G196" i="4"/>
  <c r="F196" i="4"/>
  <c r="L196" i="4" s="1"/>
  <c r="L195" i="4"/>
  <c r="M195" i="4" s="1"/>
  <c r="J195" i="4"/>
  <c r="G195" i="4"/>
  <c r="F195" i="4"/>
  <c r="J194" i="4"/>
  <c r="G194" i="4"/>
  <c r="F194" i="4"/>
  <c r="L194" i="4" s="1"/>
  <c r="J193" i="4"/>
  <c r="G193" i="4"/>
  <c r="F193" i="4"/>
  <c r="L193" i="4" s="1"/>
  <c r="J192" i="4"/>
  <c r="G192" i="4"/>
  <c r="F192" i="4"/>
  <c r="J191" i="4"/>
  <c r="M191" i="4" s="1"/>
  <c r="G191" i="4"/>
  <c r="F191" i="4"/>
  <c r="L191" i="4" s="1"/>
  <c r="J190" i="4"/>
  <c r="F190" i="4"/>
  <c r="L190" i="4" s="1"/>
  <c r="M190" i="4" s="1"/>
  <c r="J189" i="4"/>
  <c r="M189" i="4" s="1"/>
  <c r="G189" i="4"/>
  <c r="F189" i="4"/>
  <c r="L189" i="4" s="1"/>
  <c r="J188" i="4"/>
  <c r="M188" i="4" s="1"/>
  <c r="G188" i="4"/>
  <c r="F188" i="4"/>
  <c r="L188" i="4" s="1"/>
  <c r="J187" i="4"/>
  <c r="G187" i="4"/>
  <c r="F187" i="4"/>
  <c r="J186" i="4"/>
  <c r="M186" i="4" s="1"/>
  <c r="G186" i="4"/>
  <c r="F186" i="4"/>
  <c r="L186" i="4" s="1"/>
  <c r="J185" i="4"/>
  <c r="G185" i="4"/>
  <c r="F185" i="4"/>
  <c r="L185" i="4" s="1"/>
  <c r="M185" i="4" s="1"/>
  <c r="J184" i="4"/>
  <c r="G184" i="4"/>
  <c r="F184" i="4"/>
  <c r="J183" i="4"/>
  <c r="G183" i="4"/>
  <c r="F183" i="4"/>
  <c r="L183" i="4" s="1"/>
  <c r="L182" i="4"/>
  <c r="M182" i="4" s="1"/>
  <c r="J182" i="4"/>
  <c r="G182" i="4"/>
  <c r="F182" i="4"/>
  <c r="J181" i="4"/>
  <c r="M181" i="4" s="1"/>
  <c r="G181" i="4"/>
  <c r="F181" i="4"/>
  <c r="L181" i="4" s="1"/>
  <c r="J180" i="4"/>
  <c r="M180" i="4" s="1"/>
  <c r="G180" i="4"/>
  <c r="F180" i="4"/>
  <c r="L180" i="4" s="1"/>
  <c r="J179" i="4"/>
  <c r="G179" i="4"/>
  <c r="F179" i="4"/>
  <c r="J178" i="4"/>
  <c r="G178" i="4"/>
  <c r="F178" i="4"/>
  <c r="L178" i="4" s="1"/>
  <c r="J177" i="4"/>
  <c r="G177" i="4"/>
  <c r="F177" i="4"/>
  <c r="L177" i="4" s="1"/>
  <c r="M177" i="4" s="1"/>
  <c r="J176" i="4"/>
  <c r="G176" i="4"/>
  <c r="F176" i="4"/>
  <c r="J175" i="4"/>
  <c r="M175" i="4" s="1"/>
  <c r="G175" i="4"/>
  <c r="F175" i="4"/>
  <c r="L175" i="4" s="1"/>
  <c r="L174" i="4"/>
  <c r="M174" i="4" s="1"/>
  <c r="J174" i="4"/>
  <c r="G174" i="4"/>
  <c r="F174" i="4"/>
  <c r="J173" i="4"/>
  <c r="G173" i="4"/>
  <c r="F173" i="4"/>
  <c r="L173" i="4" s="1"/>
  <c r="J172" i="4"/>
  <c r="G172" i="4"/>
  <c r="F172" i="4"/>
  <c r="L172" i="4" s="1"/>
  <c r="J171" i="4"/>
  <c r="G171" i="4"/>
  <c r="F171" i="4"/>
  <c r="J170" i="4"/>
  <c r="M170" i="4" s="1"/>
  <c r="G170" i="4"/>
  <c r="F170" i="4"/>
  <c r="L170" i="4" s="1"/>
  <c r="J169" i="4"/>
  <c r="G169" i="4"/>
  <c r="F169" i="4"/>
  <c r="L169" i="4" s="1"/>
  <c r="M169" i="4" s="1"/>
  <c r="J168" i="4"/>
  <c r="G168" i="4"/>
  <c r="F168" i="4"/>
  <c r="J167" i="4"/>
  <c r="M167" i="4" s="1"/>
  <c r="G167" i="4"/>
  <c r="F167" i="4"/>
  <c r="L167" i="4" s="1"/>
  <c r="L166" i="4"/>
  <c r="M166" i="4" s="1"/>
  <c r="J166" i="4"/>
  <c r="G166" i="4"/>
  <c r="F166" i="4"/>
  <c r="J165" i="4"/>
  <c r="M165" i="4" s="1"/>
  <c r="G165" i="4"/>
  <c r="F165" i="4"/>
  <c r="L165" i="4" s="1"/>
  <c r="J164" i="4"/>
  <c r="G164" i="4"/>
  <c r="F164" i="4"/>
  <c r="L164" i="4" s="1"/>
  <c r="J163" i="4"/>
  <c r="G163" i="4"/>
  <c r="F163" i="4"/>
  <c r="J162" i="4"/>
  <c r="M162" i="4" s="1"/>
  <c r="G162" i="4"/>
  <c r="F162" i="4"/>
  <c r="L162" i="4" s="1"/>
  <c r="J161" i="4"/>
  <c r="G161" i="4"/>
  <c r="F161" i="4"/>
  <c r="L161" i="4" s="1"/>
  <c r="M161" i="4" s="1"/>
  <c r="J160" i="4"/>
  <c r="G160" i="4"/>
  <c r="F160" i="4"/>
  <c r="J159" i="4"/>
  <c r="G159" i="4"/>
  <c r="F159" i="4"/>
  <c r="L159" i="4" s="1"/>
  <c r="L158" i="4"/>
  <c r="M158" i="4" s="1"/>
  <c r="J158" i="4"/>
  <c r="G158" i="4"/>
  <c r="F158" i="4"/>
  <c r="J157" i="4"/>
  <c r="M157" i="4" s="1"/>
  <c r="G157" i="4"/>
  <c r="F157" i="4"/>
  <c r="L157" i="4" s="1"/>
  <c r="J156" i="4"/>
  <c r="G156" i="4"/>
  <c r="F156" i="4"/>
  <c r="L156" i="4" s="1"/>
  <c r="J155" i="4"/>
  <c r="G155" i="4"/>
  <c r="F155" i="4"/>
  <c r="J154" i="4"/>
  <c r="G154" i="4"/>
  <c r="F154" i="4"/>
  <c r="L154" i="4" s="1"/>
  <c r="J153" i="4"/>
  <c r="G153" i="4"/>
  <c r="F153" i="4"/>
  <c r="L153" i="4" s="1"/>
  <c r="M153" i="4" s="1"/>
  <c r="J152" i="4"/>
  <c r="G152" i="4"/>
  <c r="F152" i="4"/>
  <c r="J151" i="4"/>
  <c r="G151" i="4"/>
  <c r="F151" i="4"/>
  <c r="L151" i="4" s="1"/>
  <c r="L150" i="4"/>
  <c r="M150" i="4" s="1"/>
  <c r="J150" i="4"/>
  <c r="G150" i="4"/>
  <c r="F150" i="4"/>
  <c r="J149" i="4"/>
  <c r="G149" i="4"/>
  <c r="F149" i="4"/>
  <c r="L149" i="4" s="1"/>
  <c r="J148" i="4"/>
  <c r="M148" i="4" s="1"/>
  <c r="G148" i="4"/>
  <c r="F148" i="4"/>
  <c r="L148" i="4" s="1"/>
  <c r="J147" i="4"/>
  <c r="G147" i="4"/>
  <c r="F147" i="4"/>
  <c r="J146" i="4"/>
  <c r="G146" i="4"/>
  <c r="F146" i="4"/>
  <c r="L146" i="4" s="1"/>
  <c r="J145" i="4"/>
  <c r="G145" i="4"/>
  <c r="F145" i="4"/>
  <c r="L145" i="4" s="1"/>
  <c r="M145" i="4" s="1"/>
  <c r="J144" i="4"/>
  <c r="G144" i="4"/>
  <c r="F144" i="4"/>
  <c r="J143" i="4"/>
  <c r="G143" i="4"/>
  <c r="F143" i="4"/>
  <c r="L143" i="4" s="1"/>
  <c r="L142" i="4"/>
  <c r="M142" i="4" s="1"/>
  <c r="J142" i="4"/>
  <c r="G142" i="4"/>
  <c r="F142" i="4"/>
  <c r="J141" i="4"/>
  <c r="G141" i="4"/>
  <c r="F141" i="4"/>
  <c r="L141" i="4" s="1"/>
  <c r="J140" i="4"/>
  <c r="M140" i="4" s="1"/>
  <c r="G140" i="4"/>
  <c r="F140" i="4"/>
  <c r="L140" i="4" s="1"/>
  <c r="J139" i="4"/>
  <c r="G139" i="4"/>
  <c r="F139" i="4"/>
  <c r="J138" i="4"/>
  <c r="G138" i="4"/>
  <c r="F138" i="4"/>
  <c r="L138" i="4" s="1"/>
  <c r="J137" i="4"/>
  <c r="G137" i="4"/>
  <c r="F137" i="4"/>
  <c r="L137" i="4" s="1"/>
  <c r="M137" i="4" s="1"/>
  <c r="J136" i="4"/>
  <c r="G136" i="4"/>
  <c r="F136" i="4"/>
  <c r="J135" i="4"/>
  <c r="M135" i="4" s="1"/>
  <c r="G135" i="4"/>
  <c r="F135" i="4"/>
  <c r="L135" i="4" s="1"/>
  <c r="L134" i="4"/>
  <c r="M134" i="4" s="1"/>
  <c r="J134" i="4"/>
  <c r="G134" i="4"/>
  <c r="F134" i="4"/>
  <c r="J133" i="4"/>
  <c r="G133" i="4"/>
  <c r="F133" i="4"/>
  <c r="L133" i="4" s="1"/>
  <c r="J132" i="4"/>
  <c r="G132" i="4"/>
  <c r="F132" i="4"/>
  <c r="L132" i="4" s="1"/>
  <c r="J131" i="4"/>
  <c r="G131" i="4"/>
  <c r="F131" i="4"/>
  <c r="J130" i="4"/>
  <c r="M130" i="4" s="1"/>
  <c r="G130" i="4"/>
  <c r="F130" i="4"/>
  <c r="L130" i="4" s="1"/>
  <c r="J129" i="4"/>
  <c r="L129" i="4" s="1"/>
  <c r="M129" i="4" s="1"/>
  <c r="G129" i="4"/>
  <c r="F129" i="4"/>
  <c r="J128" i="4"/>
  <c r="G128" i="4"/>
  <c r="F128" i="4"/>
  <c r="J127" i="4"/>
  <c r="M127" i="4" s="1"/>
  <c r="G127" i="4"/>
  <c r="F127" i="4"/>
  <c r="L127" i="4" s="1"/>
  <c r="L126" i="4"/>
  <c r="M126" i="4" s="1"/>
  <c r="J126" i="4"/>
  <c r="G126" i="4"/>
  <c r="F126" i="4"/>
  <c r="J125" i="4"/>
  <c r="M125" i="4" s="1"/>
  <c r="G125" i="4"/>
  <c r="F125" i="4"/>
  <c r="L125" i="4" s="1"/>
  <c r="J124" i="4"/>
  <c r="M124" i="4" s="1"/>
  <c r="G124" i="4"/>
  <c r="F124" i="4"/>
  <c r="L124" i="4" s="1"/>
  <c r="J123" i="4"/>
  <c r="G123" i="4"/>
  <c r="F123" i="4"/>
  <c r="J122" i="4"/>
  <c r="M122" i="4" s="1"/>
  <c r="G122" i="4"/>
  <c r="F122" i="4"/>
  <c r="L122" i="4" s="1"/>
  <c r="J121" i="4"/>
  <c r="L121" i="4" s="1"/>
  <c r="M121" i="4" s="1"/>
  <c r="G121" i="4"/>
  <c r="F121" i="4"/>
  <c r="J120" i="4"/>
  <c r="G120" i="4"/>
  <c r="F120" i="4"/>
  <c r="J119" i="4"/>
  <c r="G119" i="4"/>
  <c r="F119" i="4"/>
  <c r="L119" i="4" s="1"/>
  <c r="M119" i="4" s="1"/>
  <c r="L118" i="4"/>
  <c r="M118" i="4" s="1"/>
  <c r="J118" i="4"/>
  <c r="G118" i="4"/>
  <c r="F118" i="4"/>
  <c r="J117" i="4"/>
  <c r="M117" i="4" s="1"/>
  <c r="G117" i="4"/>
  <c r="F117" i="4"/>
  <c r="L117" i="4" s="1"/>
  <c r="J116" i="4"/>
  <c r="M116" i="4" s="1"/>
  <c r="G116" i="4"/>
  <c r="F116" i="4"/>
  <c r="L116" i="4" s="1"/>
  <c r="J115" i="4"/>
  <c r="G115" i="4"/>
  <c r="F115" i="4"/>
  <c r="J114" i="4"/>
  <c r="G114" i="4"/>
  <c r="F114" i="4"/>
  <c r="L114" i="4" s="1"/>
  <c r="J113" i="4"/>
  <c r="G113" i="4"/>
  <c r="F113" i="4"/>
  <c r="L113" i="4" s="1"/>
  <c r="M113" i="4" s="1"/>
  <c r="J112" i="4"/>
  <c r="G112" i="4"/>
  <c r="F112" i="4"/>
  <c r="J111" i="4"/>
  <c r="G111" i="4"/>
  <c r="F111" i="4"/>
  <c r="L111" i="4" s="1"/>
  <c r="M111" i="4" s="1"/>
  <c r="L110" i="4"/>
  <c r="M110" i="4" s="1"/>
  <c r="J110" i="4"/>
  <c r="G110" i="4"/>
  <c r="F110" i="4"/>
  <c r="J109" i="4"/>
  <c r="G109" i="4"/>
  <c r="F109" i="4"/>
  <c r="L109" i="4" s="1"/>
  <c r="J108" i="4"/>
  <c r="G108" i="4"/>
  <c r="F108" i="4"/>
  <c r="L108" i="4" s="1"/>
  <c r="J107" i="4"/>
  <c r="G107" i="4"/>
  <c r="F107" i="4"/>
  <c r="J106" i="4"/>
  <c r="M106" i="4" s="1"/>
  <c r="G106" i="4"/>
  <c r="F106" i="4"/>
  <c r="L106" i="4" s="1"/>
  <c r="J105" i="4"/>
  <c r="G105" i="4"/>
  <c r="F105" i="4"/>
  <c r="L105" i="4" s="1"/>
  <c r="M105" i="4" s="1"/>
  <c r="J104" i="4"/>
  <c r="G104" i="4"/>
  <c r="F104" i="4"/>
  <c r="J103" i="4"/>
  <c r="M103" i="4" s="1"/>
  <c r="G103" i="4"/>
  <c r="F103" i="4"/>
  <c r="L103" i="4" s="1"/>
  <c r="L102" i="4"/>
  <c r="M102" i="4" s="1"/>
  <c r="J102" i="4"/>
  <c r="G102" i="4"/>
  <c r="F102" i="4"/>
  <c r="J101" i="4"/>
  <c r="M101" i="4" s="1"/>
  <c r="G101" i="4"/>
  <c r="F101" i="4"/>
  <c r="L101" i="4" s="1"/>
  <c r="J100" i="4"/>
  <c r="G100" i="4"/>
  <c r="F100" i="4"/>
  <c r="L100" i="4" s="1"/>
  <c r="J99" i="4"/>
  <c r="G99" i="4"/>
  <c r="F99" i="4"/>
  <c r="J98" i="4"/>
  <c r="M98" i="4" s="1"/>
  <c r="G98" i="4"/>
  <c r="F98" i="4"/>
  <c r="L98" i="4" s="1"/>
  <c r="J97" i="4"/>
  <c r="G97" i="4"/>
  <c r="F97" i="4"/>
  <c r="L97" i="4" s="1"/>
  <c r="M97" i="4" s="1"/>
  <c r="J96" i="4"/>
  <c r="G96" i="4"/>
  <c r="F96" i="4"/>
  <c r="J95" i="4"/>
  <c r="G95" i="4"/>
  <c r="F95" i="4"/>
  <c r="L95" i="4" s="1"/>
  <c r="L94" i="4"/>
  <c r="M94" i="4" s="1"/>
  <c r="J94" i="4"/>
  <c r="G94" i="4"/>
  <c r="F94" i="4"/>
  <c r="J93" i="4"/>
  <c r="M93" i="4" s="1"/>
  <c r="G93" i="4"/>
  <c r="F93" i="4"/>
  <c r="L93" i="4" s="1"/>
  <c r="J92" i="4"/>
  <c r="G92" i="4"/>
  <c r="F92" i="4"/>
  <c r="L92" i="4" s="1"/>
  <c r="J91" i="4"/>
  <c r="G91" i="4"/>
  <c r="F91" i="4"/>
  <c r="J90" i="4"/>
  <c r="G90" i="4"/>
  <c r="F90" i="4"/>
  <c r="L90" i="4" s="1"/>
  <c r="J89" i="4"/>
  <c r="G89" i="4"/>
  <c r="F89" i="4"/>
  <c r="L89" i="4" s="1"/>
  <c r="M89" i="4" s="1"/>
  <c r="J88" i="4"/>
  <c r="G88" i="4"/>
  <c r="F88" i="4"/>
  <c r="J87" i="4"/>
  <c r="G87" i="4"/>
  <c r="F87" i="4"/>
  <c r="L87" i="4" s="1"/>
  <c r="L86" i="4"/>
  <c r="M86" i="4" s="1"/>
  <c r="J86" i="4"/>
  <c r="G86" i="4"/>
  <c r="F86" i="4"/>
  <c r="J85" i="4"/>
  <c r="G85" i="4"/>
  <c r="F85" i="4"/>
  <c r="L85" i="4" s="1"/>
  <c r="J84" i="4"/>
  <c r="M84" i="4" s="1"/>
  <c r="G84" i="4"/>
  <c r="F84" i="4"/>
  <c r="L84" i="4" s="1"/>
  <c r="J83" i="4"/>
  <c r="G83" i="4"/>
  <c r="F83" i="4"/>
  <c r="J82" i="4"/>
  <c r="G82" i="4"/>
  <c r="F82" i="4"/>
  <c r="L82" i="4" s="1"/>
  <c r="J81" i="4"/>
  <c r="G81" i="4"/>
  <c r="F81" i="4"/>
  <c r="L81" i="4" s="1"/>
  <c r="M81" i="4" s="1"/>
  <c r="J80" i="4"/>
  <c r="G80" i="4"/>
  <c r="F80" i="4"/>
  <c r="J79" i="4"/>
  <c r="G79" i="4"/>
  <c r="F79" i="4"/>
  <c r="L79" i="4" s="1"/>
  <c r="L78" i="4"/>
  <c r="M78" i="4" s="1"/>
  <c r="J78" i="4"/>
  <c r="G78" i="4"/>
  <c r="F78" i="4"/>
  <c r="J77" i="4"/>
  <c r="G77" i="4"/>
  <c r="F77" i="4"/>
  <c r="L77" i="4" s="1"/>
  <c r="J76" i="4"/>
  <c r="M76" i="4" s="1"/>
  <c r="G76" i="4"/>
  <c r="F76" i="4"/>
  <c r="L76" i="4" s="1"/>
  <c r="J75" i="4"/>
  <c r="G75" i="4"/>
  <c r="F75" i="4"/>
  <c r="J74" i="4"/>
  <c r="G74" i="4"/>
  <c r="F74" i="4"/>
  <c r="L74" i="4" s="1"/>
  <c r="J73" i="4"/>
  <c r="G73" i="4"/>
  <c r="F73" i="4"/>
  <c r="L73" i="4" s="1"/>
  <c r="M73" i="4" s="1"/>
  <c r="J72" i="4"/>
  <c r="G72" i="4"/>
  <c r="F72" i="4"/>
  <c r="J71" i="4"/>
  <c r="M71" i="4" s="1"/>
  <c r="G71" i="4"/>
  <c r="F71" i="4"/>
  <c r="L71" i="4" s="1"/>
  <c r="L70" i="4"/>
  <c r="M70" i="4" s="1"/>
  <c r="J70" i="4"/>
  <c r="G70" i="4"/>
  <c r="F70" i="4"/>
  <c r="J69" i="4"/>
  <c r="G69" i="4"/>
  <c r="F69" i="4"/>
  <c r="L69" i="4" s="1"/>
  <c r="J68" i="4"/>
  <c r="G68" i="4"/>
  <c r="F68" i="4"/>
  <c r="L68" i="4" s="1"/>
  <c r="J67" i="4"/>
  <c r="G67" i="4"/>
  <c r="F67" i="4"/>
  <c r="J66" i="4"/>
  <c r="M66" i="4" s="1"/>
  <c r="G66" i="4"/>
  <c r="F66" i="4"/>
  <c r="L66" i="4" s="1"/>
  <c r="J65" i="4"/>
  <c r="G65" i="4"/>
  <c r="F65" i="4"/>
  <c r="L65" i="4" s="1"/>
  <c r="M65" i="4" s="1"/>
  <c r="J64" i="4"/>
  <c r="G64" i="4"/>
  <c r="F64" i="4"/>
  <c r="J63" i="4"/>
  <c r="M63" i="4" s="1"/>
  <c r="G63" i="4"/>
  <c r="F63" i="4"/>
  <c r="L63" i="4" s="1"/>
  <c r="L62" i="4"/>
  <c r="M62" i="4" s="1"/>
  <c r="J62" i="4"/>
  <c r="G62" i="4"/>
  <c r="F62" i="4"/>
  <c r="J61" i="4"/>
  <c r="M61" i="4" s="1"/>
  <c r="G61" i="4"/>
  <c r="F61" i="4"/>
  <c r="L61" i="4" s="1"/>
  <c r="J60" i="4"/>
  <c r="M60" i="4" s="1"/>
  <c r="G60" i="4"/>
  <c r="F60" i="4"/>
  <c r="L60" i="4" s="1"/>
  <c r="J59" i="4"/>
  <c r="G59" i="4"/>
  <c r="F59" i="4"/>
  <c r="J58" i="4"/>
  <c r="M58" i="4" s="1"/>
  <c r="G58" i="4"/>
  <c r="F58" i="4"/>
  <c r="L58" i="4" s="1"/>
  <c r="J57" i="4"/>
  <c r="G57" i="4"/>
  <c r="F57" i="4"/>
  <c r="L57" i="4" s="1"/>
  <c r="M57" i="4" s="1"/>
  <c r="J56" i="4"/>
  <c r="G56" i="4"/>
  <c r="F56" i="4"/>
  <c r="J55" i="4"/>
  <c r="G55" i="4"/>
  <c r="F55" i="4"/>
  <c r="L55" i="4" s="1"/>
  <c r="L54" i="4"/>
  <c r="M54" i="4" s="1"/>
  <c r="J54" i="4"/>
  <c r="G54" i="4"/>
  <c r="F54" i="4"/>
  <c r="J53" i="4"/>
  <c r="M53" i="4" s="1"/>
  <c r="G53" i="4"/>
  <c r="F53" i="4"/>
  <c r="L53" i="4" s="1"/>
  <c r="J52" i="4"/>
  <c r="M52" i="4" s="1"/>
  <c r="G52" i="4"/>
  <c r="F52" i="4"/>
  <c r="L52" i="4" s="1"/>
  <c r="J51" i="4"/>
  <c r="G51" i="4"/>
  <c r="F51" i="4"/>
  <c r="J50" i="4"/>
  <c r="G50" i="4"/>
  <c r="F50" i="4"/>
  <c r="L50" i="4" s="1"/>
  <c r="J49" i="4"/>
  <c r="G49" i="4"/>
  <c r="F49" i="4"/>
  <c r="L49" i="4" s="1"/>
  <c r="M49" i="4" s="1"/>
  <c r="J48" i="4"/>
  <c r="G48" i="4"/>
  <c r="F48" i="4"/>
  <c r="J47" i="4"/>
  <c r="M47" i="4" s="1"/>
  <c r="G47" i="4"/>
  <c r="F47" i="4"/>
  <c r="L47" i="4" s="1"/>
  <c r="L46" i="4"/>
  <c r="M46" i="4" s="1"/>
  <c r="J46" i="4"/>
  <c r="G46" i="4"/>
  <c r="F46" i="4"/>
  <c r="J45" i="4"/>
  <c r="G45" i="4"/>
  <c r="F45" i="4"/>
  <c r="L45" i="4" s="1"/>
  <c r="L44" i="4"/>
  <c r="J44" i="4"/>
  <c r="M44" i="4" s="1"/>
  <c r="G44" i="4"/>
  <c r="F44" i="4"/>
  <c r="J43" i="4"/>
  <c r="G43" i="4"/>
  <c r="F43" i="4"/>
  <c r="J42" i="4"/>
  <c r="M42" i="4" s="1"/>
  <c r="G42" i="4"/>
  <c r="F42" i="4"/>
  <c r="L42" i="4" s="1"/>
  <c r="J41" i="4"/>
  <c r="G41" i="4"/>
  <c r="F41" i="4"/>
  <c r="L41" i="4" s="1"/>
  <c r="M41" i="4" s="1"/>
  <c r="J40" i="4"/>
  <c r="G40" i="4"/>
  <c r="F40" i="4"/>
  <c r="J39" i="4"/>
  <c r="G39" i="4"/>
  <c r="F39" i="4"/>
  <c r="L39" i="4" s="1"/>
  <c r="M39" i="4" s="1"/>
  <c r="L38" i="4"/>
  <c r="M38" i="4" s="1"/>
  <c r="J38" i="4"/>
  <c r="G38" i="4"/>
  <c r="F38" i="4"/>
  <c r="J37" i="4"/>
  <c r="M37" i="4" s="1"/>
  <c r="G37" i="4"/>
  <c r="F37" i="4"/>
  <c r="L37" i="4" s="1"/>
  <c r="L36" i="4"/>
  <c r="J36" i="4"/>
  <c r="M36" i="4" s="1"/>
  <c r="G36" i="4"/>
  <c r="F36" i="4"/>
  <c r="J35" i="4"/>
  <c r="G35" i="4"/>
  <c r="F35" i="4"/>
  <c r="J34" i="4"/>
  <c r="G34" i="4"/>
  <c r="F34" i="4"/>
  <c r="L34" i="4" s="1"/>
  <c r="M34" i="4" s="1"/>
  <c r="J33" i="4"/>
  <c r="G33" i="4"/>
  <c r="F33" i="4"/>
  <c r="L33" i="4" s="1"/>
  <c r="M33" i="4" s="1"/>
  <c r="J32" i="4"/>
  <c r="G32" i="4"/>
  <c r="F32" i="4"/>
  <c r="J31" i="4"/>
  <c r="G31" i="4"/>
  <c r="F31" i="4"/>
  <c r="L31" i="4" s="1"/>
  <c r="M31" i="4" s="1"/>
  <c r="L30" i="4"/>
  <c r="M30" i="4" s="1"/>
  <c r="J30" i="4"/>
  <c r="G30" i="4"/>
  <c r="F30" i="4"/>
  <c r="J29" i="4"/>
  <c r="F29" i="4"/>
  <c r="L29" i="4" s="1"/>
  <c r="J28" i="4"/>
  <c r="F28" i="4"/>
  <c r="L28" i="4" s="1"/>
  <c r="M28" i="4" s="1"/>
  <c r="J27" i="4"/>
  <c r="F27" i="4"/>
  <c r="L27" i="4" s="1"/>
  <c r="J26" i="4"/>
  <c r="F26" i="4"/>
  <c r="L26" i="4" s="1"/>
  <c r="M26" i="4" s="1"/>
  <c r="J25" i="4"/>
  <c r="F25" i="4"/>
  <c r="L25" i="4" s="1"/>
  <c r="J24" i="4"/>
  <c r="G24" i="4"/>
  <c r="F24" i="4"/>
  <c r="L24" i="4" s="1"/>
  <c r="M24" i="4" s="1"/>
  <c r="J23" i="4"/>
  <c r="G23" i="4"/>
  <c r="F23" i="4"/>
  <c r="J22" i="4"/>
  <c r="G22" i="4"/>
  <c r="F22" i="4"/>
  <c r="L22" i="4" s="1"/>
  <c r="M22" i="4" s="1"/>
  <c r="L21" i="4"/>
  <c r="M21" i="4" s="1"/>
  <c r="J21" i="4"/>
  <c r="G21" i="4"/>
  <c r="F21" i="4"/>
  <c r="J20" i="4"/>
  <c r="G20" i="4"/>
  <c r="F20" i="4"/>
  <c r="L20" i="4" s="1"/>
  <c r="L19" i="4"/>
  <c r="J19" i="4"/>
  <c r="M19" i="4" s="1"/>
  <c r="G19" i="4"/>
  <c r="F19" i="4"/>
  <c r="J18" i="4"/>
  <c r="G18" i="4"/>
  <c r="F18" i="4"/>
  <c r="J17" i="4"/>
  <c r="G17" i="4"/>
  <c r="F17" i="4"/>
  <c r="F14" i="4" s="1"/>
  <c r="F13" i="4" s="1"/>
  <c r="J16" i="4"/>
  <c r="G16" i="4"/>
  <c r="F16" i="4"/>
  <c r="L16" i="4" s="1"/>
  <c r="M16" i="4" s="1"/>
  <c r="J15" i="4"/>
  <c r="G15" i="4"/>
  <c r="G14" i="4" s="1"/>
  <c r="F15" i="4"/>
  <c r="K14" i="4"/>
  <c r="I14" i="4"/>
  <c r="H14" i="4"/>
  <c r="H13" i="4" s="1"/>
  <c r="E14" i="4"/>
  <c r="E13" i="4" s="1"/>
  <c r="D14" i="4"/>
  <c r="C14" i="4"/>
  <c r="C13" i="4" s="1"/>
  <c r="I13" i="4"/>
  <c r="D13" i="4"/>
  <c r="L49" i="3"/>
  <c r="M49" i="3" s="1"/>
  <c r="G49" i="3"/>
  <c r="L48" i="3"/>
  <c r="M48" i="3" s="1"/>
  <c r="G48" i="3"/>
  <c r="L47" i="3"/>
  <c r="M47" i="3" s="1"/>
  <c r="G47" i="3"/>
  <c r="M46" i="3"/>
  <c r="L46" i="3"/>
  <c r="G46" i="3"/>
  <c r="M45" i="3"/>
  <c r="L45" i="3"/>
  <c r="G45" i="3"/>
  <c r="L44" i="3"/>
  <c r="M44" i="3" s="1"/>
  <c r="G44" i="3"/>
  <c r="L43" i="3"/>
  <c r="M43" i="3" s="1"/>
  <c r="G43" i="3"/>
  <c r="L42" i="3"/>
  <c r="G42" i="3"/>
  <c r="M42" i="3" s="1"/>
  <c r="L41" i="3"/>
  <c r="M41" i="3" s="1"/>
  <c r="G41" i="3"/>
  <c r="L40" i="3"/>
  <c r="M40" i="3" s="1"/>
  <c r="G40" i="3"/>
  <c r="L39" i="3"/>
  <c r="M39" i="3" s="1"/>
  <c r="G39" i="3"/>
  <c r="M38" i="3"/>
  <c r="L38" i="3"/>
  <c r="G38" i="3"/>
  <c r="M37" i="3"/>
  <c r="L37" i="3"/>
  <c r="G37" i="3"/>
  <c r="L36" i="3"/>
  <c r="M36" i="3" s="1"/>
  <c r="G36" i="3"/>
  <c r="L35" i="3"/>
  <c r="M35" i="3" s="1"/>
  <c r="G35" i="3"/>
  <c r="L34" i="3"/>
  <c r="G34" i="3"/>
  <c r="M34" i="3" s="1"/>
  <c r="L33" i="3"/>
  <c r="M33" i="3" s="1"/>
  <c r="G33" i="3"/>
  <c r="L32" i="3"/>
  <c r="M32" i="3" s="1"/>
  <c r="G32" i="3"/>
  <c r="L31" i="3"/>
  <c r="M31" i="3" s="1"/>
  <c r="G31" i="3"/>
  <c r="M30" i="3"/>
  <c r="L30" i="3"/>
  <c r="G30" i="3"/>
  <c r="M29" i="3"/>
  <c r="L29" i="3"/>
  <c r="G29" i="3"/>
  <c r="L28" i="3"/>
  <c r="M28" i="3" s="1"/>
  <c r="G28" i="3"/>
  <c r="L27" i="3"/>
  <c r="M27" i="3" s="1"/>
  <c r="G27" i="3"/>
  <c r="L26" i="3"/>
  <c r="G26" i="3"/>
  <c r="M26" i="3" s="1"/>
  <c r="L25" i="3"/>
  <c r="M25" i="3" s="1"/>
  <c r="G25" i="3"/>
  <c r="L24" i="3"/>
  <c r="M24" i="3" s="1"/>
  <c r="G24" i="3"/>
  <c r="L23" i="3"/>
  <c r="M23" i="3" s="1"/>
  <c r="G23" i="3"/>
  <c r="M22" i="3"/>
  <c r="L22" i="3"/>
  <c r="G22" i="3"/>
  <c r="M21" i="3"/>
  <c r="L21" i="3"/>
  <c r="G21" i="3"/>
  <c r="L20" i="3"/>
  <c r="M20" i="3" s="1"/>
  <c r="G20" i="3"/>
  <c r="L19" i="3"/>
  <c r="M19" i="3" s="1"/>
  <c r="G19" i="3"/>
  <c r="G15" i="3" s="1"/>
  <c r="L18" i="3"/>
  <c r="G18" i="3"/>
  <c r="M18" i="3" s="1"/>
  <c r="L17" i="3"/>
  <c r="M17" i="3" s="1"/>
  <c r="G17" i="3"/>
  <c r="L16" i="3"/>
  <c r="M16" i="3" s="1"/>
  <c r="G16" i="3"/>
  <c r="K15" i="3"/>
  <c r="J15" i="3"/>
  <c r="I15" i="3"/>
  <c r="F15" i="3"/>
  <c r="E15" i="3"/>
  <c r="D15" i="3"/>
  <c r="F14" i="5" l="1"/>
  <c r="F13" i="5"/>
  <c r="I14" i="5"/>
  <c r="H13" i="5"/>
  <c r="I13" i="5" s="1"/>
  <c r="I15" i="5"/>
  <c r="M217" i="4"/>
  <c r="M233" i="4"/>
  <c r="L243" i="4"/>
  <c r="M27" i="4"/>
  <c r="M45" i="4"/>
  <c r="M50" i="4"/>
  <c r="M55" i="4"/>
  <c r="M68" i="4"/>
  <c r="M91" i="4"/>
  <c r="M109" i="4"/>
  <c r="M114" i="4"/>
  <c r="M132" i="4"/>
  <c r="M173" i="4"/>
  <c r="M178" i="4"/>
  <c r="M183" i="4"/>
  <c r="M194" i="4"/>
  <c r="M199" i="4"/>
  <c r="M204" i="4"/>
  <c r="M248" i="4"/>
  <c r="M252" i="4"/>
  <c r="M256" i="4"/>
  <c r="M260" i="4"/>
  <c r="M264" i="4"/>
  <c r="M268" i="4"/>
  <c r="M104" i="4"/>
  <c r="M163" i="4"/>
  <c r="M168" i="4"/>
  <c r="M176" i="4"/>
  <c r="M240" i="4"/>
  <c r="M245" i="4"/>
  <c r="M249" i="4"/>
  <c r="M253" i="4"/>
  <c r="M257" i="4"/>
  <c r="M261" i="4"/>
  <c r="M265" i="4"/>
  <c r="M269" i="4"/>
  <c r="M56" i="4"/>
  <c r="M69" i="4"/>
  <c r="M74" i="4"/>
  <c r="M79" i="4"/>
  <c r="M92" i="4"/>
  <c r="M133" i="4"/>
  <c r="M138" i="4"/>
  <c r="M143" i="4"/>
  <c r="M156" i="4"/>
  <c r="M179" i="4"/>
  <c r="M184" i="4"/>
  <c r="M237" i="4"/>
  <c r="M25" i="4"/>
  <c r="M29" i="4"/>
  <c r="M59" i="4"/>
  <c r="M64" i="4"/>
  <c r="M77" i="4"/>
  <c r="M82" i="4"/>
  <c r="M87" i="4"/>
  <c r="M100" i="4"/>
  <c r="M123" i="4"/>
  <c r="M141" i="4"/>
  <c r="M146" i="4"/>
  <c r="M151" i="4"/>
  <c r="M164" i="4"/>
  <c r="M224" i="4"/>
  <c r="M246" i="4"/>
  <c r="M250" i="4"/>
  <c r="M254" i="4"/>
  <c r="M258" i="4"/>
  <c r="M262" i="4"/>
  <c r="M266" i="4"/>
  <c r="M270" i="4"/>
  <c r="M20" i="4"/>
  <c r="M67" i="4"/>
  <c r="M85" i="4"/>
  <c r="M90" i="4"/>
  <c r="M95" i="4"/>
  <c r="M108" i="4"/>
  <c r="M149" i="4"/>
  <c r="M154" i="4"/>
  <c r="M159" i="4"/>
  <c r="M172" i="4"/>
  <c r="M193" i="4"/>
  <c r="M219" i="4"/>
  <c r="M232" i="4"/>
  <c r="M235" i="4"/>
  <c r="M18" i="4"/>
  <c r="M32" i="4"/>
  <c r="M75" i="4"/>
  <c r="L18" i="4"/>
  <c r="L35" i="4"/>
  <c r="M35" i="4" s="1"/>
  <c r="L43" i="4"/>
  <c r="M43" i="4" s="1"/>
  <c r="L51" i="4"/>
  <c r="M51" i="4" s="1"/>
  <c r="L59" i="4"/>
  <c r="L67" i="4"/>
  <c r="L75" i="4"/>
  <c r="L83" i="4"/>
  <c r="M83" i="4" s="1"/>
  <c r="L91" i="4"/>
  <c r="L99" i="4"/>
  <c r="M99" i="4" s="1"/>
  <c r="L107" i="4"/>
  <c r="M107" i="4" s="1"/>
  <c r="L115" i="4"/>
  <c r="M115" i="4" s="1"/>
  <c r="L123" i="4"/>
  <c r="L131" i="4"/>
  <c r="M131" i="4" s="1"/>
  <c r="L139" i="4"/>
  <c r="M139" i="4" s="1"/>
  <c r="L147" i="4"/>
  <c r="M147" i="4" s="1"/>
  <c r="L155" i="4"/>
  <c r="M155" i="4" s="1"/>
  <c r="L163" i="4"/>
  <c r="L171" i="4"/>
  <c r="M171" i="4" s="1"/>
  <c r="L179" i="4"/>
  <c r="L187" i="4"/>
  <c r="M187" i="4" s="1"/>
  <c r="L192" i="4"/>
  <c r="M192" i="4" s="1"/>
  <c r="L200" i="4"/>
  <c r="M200" i="4" s="1"/>
  <c r="L208" i="4"/>
  <c r="M208" i="4" s="1"/>
  <c r="L223" i="4"/>
  <c r="M223" i="4" s="1"/>
  <c r="L231" i="4"/>
  <c r="M231" i="4" s="1"/>
  <c r="L236" i="4"/>
  <c r="M236" i="4" s="1"/>
  <c r="L15" i="4"/>
  <c r="M15" i="4" s="1"/>
  <c r="L23" i="4"/>
  <c r="M23" i="4" s="1"/>
  <c r="L32" i="4"/>
  <c r="L40" i="4"/>
  <c r="M40" i="4" s="1"/>
  <c r="L48" i="4"/>
  <c r="M48" i="4" s="1"/>
  <c r="L56" i="4"/>
  <c r="L64" i="4"/>
  <c r="L72" i="4"/>
  <c r="M72" i="4" s="1"/>
  <c r="L80" i="4"/>
  <c r="M80" i="4" s="1"/>
  <c r="L88" i="4"/>
  <c r="M88" i="4" s="1"/>
  <c r="L96" i="4"/>
  <c r="M96" i="4" s="1"/>
  <c r="L104" i="4"/>
  <c r="L112" i="4"/>
  <c r="M112" i="4" s="1"/>
  <c r="L120" i="4"/>
  <c r="M120" i="4" s="1"/>
  <c r="L128" i="4"/>
  <c r="M128" i="4" s="1"/>
  <c r="L136" i="4"/>
  <c r="M136" i="4" s="1"/>
  <c r="L144" i="4"/>
  <c r="M144" i="4" s="1"/>
  <c r="L152" i="4"/>
  <c r="M152" i="4" s="1"/>
  <c r="L160" i="4"/>
  <c r="M160" i="4" s="1"/>
  <c r="L168" i="4"/>
  <c r="L176" i="4"/>
  <c r="L184" i="4"/>
  <c r="L197" i="4"/>
  <c r="M197" i="4" s="1"/>
  <c r="L205" i="4"/>
  <c r="M205" i="4" s="1"/>
  <c r="L213" i="4"/>
  <c r="M213" i="4" s="1"/>
  <c r="L220" i="4"/>
  <c r="M220" i="4" s="1"/>
  <c r="L228" i="4"/>
  <c r="M228" i="4" s="1"/>
  <c r="J14" i="4"/>
  <c r="J13" i="4" s="1"/>
  <c r="M244" i="4"/>
  <c r="L17" i="4"/>
  <c r="M17" i="4" s="1"/>
  <c r="M15" i="3"/>
  <c r="L15" i="3"/>
  <c r="M14" i="4" l="1"/>
  <c r="M13" i="4" s="1"/>
  <c r="M243" i="4"/>
  <c r="L14" i="4"/>
  <c r="L13" i="4" s="1"/>
  <c r="T280" i="2"/>
  <c r="S280" i="2"/>
  <c r="Q280" i="2"/>
  <c r="P280" i="2"/>
  <c r="N280" i="2"/>
  <c r="H280" i="2"/>
  <c r="T279" i="2"/>
  <c r="S279" i="2"/>
  <c r="Q279" i="2"/>
  <c r="P279" i="2"/>
  <c r="R279" i="2" s="1"/>
  <c r="N279" i="2"/>
  <c r="H279" i="2"/>
  <c r="T278" i="2"/>
  <c r="S278" i="2"/>
  <c r="Q278" i="2"/>
  <c r="P278" i="2"/>
  <c r="R278" i="2" s="1"/>
  <c r="N278" i="2"/>
  <c r="H278" i="2"/>
  <c r="T277" i="2"/>
  <c r="S277" i="2"/>
  <c r="Q277" i="2"/>
  <c r="P277" i="2"/>
  <c r="N277" i="2"/>
  <c r="H277" i="2"/>
  <c r="T276" i="2"/>
  <c r="S276" i="2"/>
  <c r="Q276" i="2"/>
  <c r="P276" i="2"/>
  <c r="N276" i="2"/>
  <c r="H276" i="2"/>
  <c r="T275" i="2"/>
  <c r="S275" i="2"/>
  <c r="U275" i="2" s="1"/>
  <c r="Q275" i="2"/>
  <c r="P275" i="2"/>
  <c r="N275" i="2"/>
  <c r="H275" i="2"/>
  <c r="T274" i="2"/>
  <c r="S274" i="2"/>
  <c r="Q274" i="2"/>
  <c r="P274" i="2"/>
  <c r="N274" i="2"/>
  <c r="H274" i="2"/>
  <c r="T273" i="2"/>
  <c r="S273" i="2"/>
  <c r="Q273" i="2"/>
  <c r="P273" i="2"/>
  <c r="N273" i="2"/>
  <c r="H273" i="2"/>
  <c r="T272" i="2"/>
  <c r="S272" i="2"/>
  <c r="Q272" i="2"/>
  <c r="P272" i="2"/>
  <c r="N272" i="2"/>
  <c r="H272" i="2"/>
  <c r="T271" i="2"/>
  <c r="S271" i="2"/>
  <c r="Q271" i="2"/>
  <c r="P271" i="2"/>
  <c r="N271" i="2"/>
  <c r="H271" i="2"/>
  <c r="O271" i="2" s="1"/>
  <c r="T270" i="2"/>
  <c r="S270" i="2"/>
  <c r="Q270" i="2"/>
  <c r="P270" i="2"/>
  <c r="N270" i="2"/>
  <c r="H270" i="2"/>
  <c r="T269" i="2"/>
  <c r="S269" i="2"/>
  <c r="Q269" i="2"/>
  <c r="P269" i="2"/>
  <c r="N269" i="2"/>
  <c r="H269" i="2"/>
  <c r="T268" i="2"/>
  <c r="S268" i="2"/>
  <c r="Q268" i="2"/>
  <c r="P268" i="2"/>
  <c r="N268" i="2"/>
  <c r="H268" i="2"/>
  <c r="T267" i="2"/>
  <c r="S267" i="2"/>
  <c r="Q267" i="2"/>
  <c r="P267" i="2"/>
  <c r="N267" i="2"/>
  <c r="H267" i="2"/>
  <c r="T266" i="2"/>
  <c r="S266" i="2"/>
  <c r="Q266" i="2"/>
  <c r="P266" i="2"/>
  <c r="N266" i="2"/>
  <c r="H266" i="2"/>
  <c r="O266" i="2" s="1"/>
  <c r="T265" i="2"/>
  <c r="S265" i="2"/>
  <c r="Q265" i="2"/>
  <c r="P265" i="2"/>
  <c r="N265" i="2"/>
  <c r="H265" i="2"/>
  <c r="T264" i="2"/>
  <c r="S264" i="2"/>
  <c r="Q264" i="2"/>
  <c r="P264" i="2"/>
  <c r="N264" i="2"/>
  <c r="H264" i="2"/>
  <c r="T263" i="2"/>
  <c r="S263" i="2"/>
  <c r="U263" i="2" s="1"/>
  <c r="Q263" i="2"/>
  <c r="P263" i="2"/>
  <c r="N263" i="2"/>
  <c r="H263" i="2"/>
  <c r="T262" i="2"/>
  <c r="S262" i="2"/>
  <c r="Q262" i="2"/>
  <c r="P262" i="2"/>
  <c r="N262" i="2"/>
  <c r="H262" i="2"/>
  <c r="O262" i="2" s="1"/>
  <c r="T261" i="2"/>
  <c r="S261" i="2"/>
  <c r="Q261" i="2"/>
  <c r="P261" i="2"/>
  <c r="N261" i="2"/>
  <c r="H261" i="2"/>
  <c r="T260" i="2"/>
  <c r="S260" i="2"/>
  <c r="Q260" i="2"/>
  <c r="P260" i="2"/>
  <c r="N260" i="2"/>
  <c r="H260" i="2"/>
  <c r="T259" i="2"/>
  <c r="S259" i="2"/>
  <c r="Q259" i="2"/>
  <c r="P259" i="2"/>
  <c r="N259" i="2"/>
  <c r="H259" i="2"/>
  <c r="T258" i="2"/>
  <c r="S258" i="2"/>
  <c r="Q258" i="2"/>
  <c r="P258" i="2"/>
  <c r="N258" i="2"/>
  <c r="H258" i="2"/>
  <c r="O258" i="2" s="1"/>
  <c r="T257" i="2"/>
  <c r="S257" i="2"/>
  <c r="Q257" i="2"/>
  <c r="P257" i="2"/>
  <c r="N257" i="2"/>
  <c r="H257" i="2"/>
  <c r="O257" i="2" s="1"/>
  <c r="T256" i="2"/>
  <c r="S256" i="2"/>
  <c r="Q256" i="2"/>
  <c r="P256" i="2"/>
  <c r="N256" i="2"/>
  <c r="H256" i="2"/>
  <c r="T255" i="2"/>
  <c r="S255" i="2"/>
  <c r="Q255" i="2"/>
  <c r="P255" i="2"/>
  <c r="N255" i="2"/>
  <c r="H255" i="2"/>
  <c r="O255" i="2" s="1"/>
  <c r="T254" i="2"/>
  <c r="S254" i="2"/>
  <c r="Q254" i="2"/>
  <c r="P254" i="2"/>
  <c r="N254" i="2"/>
  <c r="H254" i="2"/>
  <c r="T253" i="2"/>
  <c r="S253" i="2"/>
  <c r="Q253" i="2"/>
  <c r="P253" i="2"/>
  <c r="N253" i="2"/>
  <c r="H253" i="2"/>
  <c r="T252" i="2"/>
  <c r="S252" i="2"/>
  <c r="Q252" i="2"/>
  <c r="P252" i="2"/>
  <c r="N252" i="2"/>
  <c r="H252" i="2"/>
  <c r="T251" i="2"/>
  <c r="S251" i="2"/>
  <c r="Q251" i="2"/>
  <c r="P251" i="2"/>
  <c r="N251" i="2"/>
  <c r="H251" i="2"/>
  <c r="T250" i="2"/>
  <c r="S250" i="2"/>
  <c r="Q250" i="2"/>
  <c r="P250" i="2"/>
  <c r="N250" i="2"/>
  <c r="H250" i="2"/>
  <c r="T249" i="2"/>
  <c r="S249" i="2"/>
  <c r="Q249" i="2"/>
  <c r="P249" i="2"/>
  <c r="N249" i="2"/>
  <c r="H249" i="2"/>
  <c r="T248" i="2"/>
  <c r="S248" i="2"/>
  <c r="Q248" i="2"/>
  <c r="P248" i="2"/>
  <c r="N248" i="2"/>
  <c r="H248" i="2"/>
  <c r="T247" i="2"/>
  <c r="S247" i="2"/>
  <c r="Q247" i="2"/>
  <c r="P247" i="2"/>
  <c r="N247" i="2"/>
  <c r="H247" i="2"/>
  <c r="O247" i="2" s="1"/>
  <c r="T246" i="2"/>
  <c r="S246" i="2"/>
  <c r="Q246" i="2"/>
  <c r="P246" i="2"/>
  <c r="N246" i="2"/>
  <c r="O246" i="2" s="1"/>
  <c r="H246" i="2"/>
  <c r="T245" i="2"/>
  <c r="S245" i="2"/>
  <c r="Q245" i="2"/>
  <c r="P245" i="2"/>
  <c r="N245" i="2"/>
  <c r="H245" i="2"/>
  <c r="T244" i="2"/>
  <c r="S244" i="2"/>
  <c r="Q244" i="2"/>
  <c r="P244" i="2"/>
  <c r="N244" i="2"/>
  <c r="H244" i="2"/>
  <c r="T243" i="2"/>
  <c r="S243" i="2"/>
  <c r="Q243" i="2"/>
  <c r="P243" i="2"/>
  <c r="N243" i="2"/>
  <c r="H243" i="2"/>
  <c r="T242" i="2"/>
  <c r="S242" i="2"/>
  <c r="Q242" i="2"/>
  <c r="P242" i="2"/>
  <c r="N242" i="2"/>
  <c r="H242" i="2"/>
  <c r="T241" i="2"/>
  <c r="S241" i="2"/>
  <c r="Q241" i="2"/>
  <c r="P241" i="2"/>
  <c r="N241" i="2"/>
  <c r="H241" i="2"/>
  <c r="T240" i="2"/>
  <c r="S240" i="2"/>
  <c r="Q240" i="2"/>
  <c r="P240" i="2"/>
  <c r="N240" i="2"/>
  <c r="H240" i="2"/>
  <c r="T239" i="2"/>
  <c r="S239" i="2"/>
  <c r="Q239" i="2"/>
  <c r="P239" i="2"/>
  <c r="N239" i="2"/>
  <c r="H239" i="2"/>
  <c r="T238" i="2"/>
  <c r="S238" i="2"/>
  <c r="Q238" i="2"/>
  <c r="P238" i="2"/>
  <c r="N238" i="2"/>
  <c r="H238" i="2"/>
  <c r="T237" i="2"/>
  <c r="S237" i="2"/>
  <c r="Q237" i="2"/>
  <c r="P237" i="2"/>
  <c r="N237" i="2"/>
  <c r="H237" i="2"/>
  <c r="T236" i="2"/>
  <c r="S236" i="2"/>
  <c r="Q236" i="2"/>
  <c r="P236" i="2"/>
  <c r="N236" i="2"/>
  <c r="H236" i="2"/>
  <c r="T235" i="2"/>
  <c r="S235" i="2"/>
  <c r="Q235" i="2"/>
  <c r="P235" i="2"/>
  <c r="N235" i="2"/>
  <c r="H235" i="2"/>
  <c r="T234" i="2"/>
  <c r="S234" i="2"/>
  <c r="Q234" i="2"/>
  <c r="P234" i="2"/>
  <c r="N234" i="2"/>
  <c r="H234" i="2"/>
  <c r="T233" i="2"/>
  <c r="S233" i="2"/>
  <c r="Q233" i="2"/>
  <c r="P233" i="2"/>
  <c r="N233" i="2"/>
  <c r="H233" i="2"/>
  <c r="T232" i="2"/>
  <c r="S232" i="2"/>
  <c r="Q232" i="2"/>
  <c r="P232" i="2"/>
  <c r="N232" i="2"/>
  <c r="H232" i="2"/>
  <c r="T231" i="2"/>
  <c r="S231" i="2"/>
  <c r="Q231" i="2"/>
  <c r="P231" i="2"/>
  <c r="N231" i="2"/>
  <c r="H231" i="2"/>
  <c r="T230" i="2"/>
  <c r="S230" i="2"/>
  <c r="Q230" i="2"/>
  <c r="P230" i="2"/>
  <c r="N230" i="2"/>
  <c r="H230" i="2"/>
  <c r="T229" i="2"/>
  <c r="S229" i="2"/>
  <c r="Q229" i="2"/>
  <c r="P229" i="2"/>
  <c r="N229" i="2"/>
  <c r="H229" i="2"/>
  <c r="T228" i="2"/>
  <c r="S228" i="2"/>
  <c r="Q228" i="2"/>
  <c r="P228" i="2"/>
  <c r="N228" i="2"/>
  <c r="H228" i="2"/>
  <c r="O228" i="2" s="1"/>
  <c r="T227" i="2"/>
  <c r="S227" i="2"/>
  <c r="Q227" i="2"/>
  <c r="P227" i="2"/>
  <c r="N227" i="2"/>
  <c r="H227" i="2"/>
  <c r="T226" i="2"/>
  <c r="S226" i="2"/>
  <c r="Q226" i="2"/>
  <c r="P226" i="2"/>
  <c r="N226" i="2"/>
  <c r="H226" i="2"/>
  <c r="T225" i="2"/>
  <c r="S225" i="2"/>
  <c r="Q225" i="2"/>
  <c r="P225" i="2"/>
  <c r="N225" i="2"/>
  <c r="H225" i="2"/>
  <c r="T224" i="2"/>
  <c r="S224" i="2"/>
  <c r="Q224" i="2"/>
  <c r="P224" i="2"/>
  <c r="N224" i="2"/>
  <c r="H224" i="2"/>
  <c r="O224" i="2" s="1"/>
  <c r="T223" i="2"/>
  <c r="S223" i="2"/>
  <c r="Q223" i="2"/>
  <c r="P223" i="2"/>
  <c r="N223" i="2"/>
  <c r="H223" i="2"/>
  <c r="T222" i="2"/>
  <c r="S222" i="2"/>
  <c r="Q222" i="2"/>
  <c r="P222" i="2"/>
  <c r="N222" i="2"/>
  <c r="H222" i="2"/>
  <c r="T221" i="2"/>
  <c r="S221" i="2"/>
  <c r="Q221" i="2"/>
  <c r="P221" i="2"/>
  <c r="N221" i="2"/>
  <c r="H221" i="2"/>
  <c r="T220" i="2"/>
  <c r="S220" i="2"/>
  <c r="Q220" i="2"/>
  <c r="P220" i="2"/>
  <c r="N220" i="2"/>
  <c r="H220" i="2"/>
  <c r="O220" i="2" s="1"/>
  <c r="T219" i="2"/>
  <c r="S219" i="2"/>
  <c r="Q219" i="2"/>
  <c r="P219" i="2"/>
  <c r="N219" i="2"/>
  <c r="H219" i="2"/>
  <c r="T218" i="2"/>
  <c r="S218" i="2"/>
  <c r="Q218" i="2"/>
  <c r="P218" i="2"/>
  <c r="N218" i="2"/>
  <c r="H218" i="2"/>
  <c r="T217" i="2"/>
  <c r="S217" i="2"/>
  <c r="Q217" i="2"/>
  <c r="P217" i="2"/>
  <c r="N217" i="2"/>
  <c r="H217" i="2"/>
  <c r="T216" i="2"/>
  <c r="S216" i="2"/>
  <c r="Q216" i="2"/>
  <c r="P216" i="2"/>
  <c r="N216" i="2"/>
  <c r="H216" i="2"/>
  <c r="T215" i="2"/>
  <c r="S215" i="2"/>
  <c r="Q215" i="2"/>
  <c r="P215" i="2"/>
  <c r="N215" i="2"/>
  <c r="H215" i="2"/>
  <c r="T214" i="2"/>
  <c r="S214" i="2"/>
  <c r="Q214" i="2"/>
  <c r="P214" i="2"/>
  <c r="N214" i="2"/>
  <c r="H214" i="2"/>
  <c r="T213" i="2"/>
  <c r="S213" i="2"/>
  <c r="Q213" i="2"/>
  <c r="P213" i="2"/>
  <c r="N213" i="2"/>
  <c r="H213" i="2"/>
  <c r="T212" i="2"/>
  <c r="S212" i="2"/>
  <c r="Q212" i="2"/>
  <c r="P212" i="2"/>
  <c r="N212" i="2"/>
  <c r="H212" i="2"/>
  <c r="T211" i="2"/>
  <c r="S211" i="2"/>
  <c r="Q211" i="2"/>
  <c r="P211" i="2"/>
  <c r="N211" i="2"/>
  <c r="H211" i="2"/>
  <c r="T210" i="2"/>
  <c r="S210" i="2"/>
  <c r="Q210" i="2"/>
  <c r="P210" i="2"/>
  <c r="N210" i="2"/>
  <c r="H210" i="2"/>
  <c r="T209" i="2"/>
  <c r="S209" i="2"/>
  <c r="Q209" i="2"/>
  <c r="P209" i="2"/>
  <c r="N209" i="2"/>
  <c r="H209" i="2"/>
  <c r="T208" i="2"/>
  <c r="S208" i="2"/>
  <c r="Q208" i="2"/>
  <c r="P208" i="2"/>
  <c r="N208" i="2"/>
  <c r="H208" i="2"/>
  <c r="T207" i="2"/>
  <c r="S207" i="2"/>
  <c r="Q207" i="2"/>
  <c r="P207" i="2"/>
  <c r="N207" i="2"/>
  <c r="H207" i="2"/>
  <c r="T206" i="2"/>
  <c r="S206" i="2"/>
  <c r="Q206" i="2"/>
  <c r="P206" i="2"/>
  <c r="N206" i="2"/>
  <c r="H206" i="2"/>
  <c r="T205" i="2"/>
  <c r="S205" i="2"/>
  <c r="Q205" i="2"/>
  <c r="P205" i="2"/>
  <c r="N205" i="2"/>
  <c r="H205" i="2"/>
  <c r="T204" i="2"/>
  <c r="S204" i="2"/>
  <c r="Q204" i="2"/>
  <c r="P204" i="2"/>
  <c r="N204" i="2"/>
  <c r="H204" i="2"/>
  <c r="T203" i="2"/>
  <c r="S203" i="2"/>
  <c r="Q203" i="2"/>
  <c r="P203" i="2"/>
  <c r="N203" i="2"/>
  <c r="H203" i="2"/>
  <c r="T202" i="2"/>
  <c r="S202" i="2"/>
  <c r="Q202" i="2"/>
  <c r="P202" i="2"/>
  <c r="N202" i="2"/>
  <c r="H202" i="2"/>
  <c r="T201" i="2"/>
  <c r="S201" i="2"/>
  <c r="Q201" i="2"/>
  <c r="P201" i="2"/>
  <c r="N201" i="2"/>
  <c r="H201" i="2"/>
  <c r="T200" i="2"/>
  <c r="S200" i="2"/>
  <c r="Q200" i="2"/>
  <c r="P200" i="2"/>
  <c r="N200" i="2"/>
  <c r="H200" i="2"/>
  <c r="T199" i="2"/>
  <c r="S199" i="2"/>
  <c r="Q199" i="2"/>
  <c r="P199" i="2"/>
  <c r="N199" i="2"/>
  <c r="H199" i="2"/>
  <c r="T198" i="2"/>
  <c r="S198" i="2"/>
  <c r="Q198" i="2"/>
  <c r="P198" i="2"/>
  <c r="N198" i="2"/>
  <c r="H198" i="2"/>
  <c r="T197" i="2"/>
  <c r="S197" i="2"/>
  <c r="Q197" i="2"/>
  <c r="P197" i="2"/>
  <c r="N197" i="2"/>
  <c r="H197" i="2"/>
  <c r="T196" i="2"/>
  <c r="S196" i="2"/>
  <c r="Q196" i="2"/>
  <c r="P196" i="2"/>
  <c r="N196" i="2"/>
  <c r="H196" i="2"/>
  <c r="T195" i="2"/>
  <c r="S195" i="2"/>
  <c r="Q195" i="2"/>
  <c r="P195" i="2"/>
  <c r="N195" i="2"/>
  <c r="H195" i="2"/>
  <c r="T194" i="2"/>
  <c r="S194" i="2"/>
  <c r="Q194" i="2"/>
  <c r="P194" i="2"/>
  <c r="N194" i="2"/>
  <c r="H194" i="2"/>
  <c r="T193" i="2"/>
  <c r="S193" i="2"/>
  <c r="Q193" i="2"/>
  <c r="P193" i="2"/>
  <c r="N193" i="2"/>
  <c r="H193" i="2"/>
  <c r="T192" i="2"/>
  <c r="S192" i="2"/>
  <c r="Q192" i="2"/>
  <c r="P192" i="2"/>
  <c r="N192" i="2"/>
  <c r="H192" i="2"/>
  <c r="T191" i="2"/>
  <c r="S191" i="2"/>
  <c r="Q191" i="2"/>
  <c r="P191" i="2"/>
  <c r="N191" i="2"/>
  <c r="O191" i="2" s="1"/>
  <c r="H191" i="2"/>
  <c r="T190" i="2"/>
  <c r="S190" i="2"/>
  <c r="Q190" i="2"/>
  <c r="P190" i="2"/>
  <c r="N190" i="2"/>
  <c r="H190" i="2"/>
  <c r="T189" i="2"/>
  <c r="S189" i="2"/>
  <c r="Q189" i="2"/>
  <c r="P189" i="2"/>
  <c r="N189" i="2"/>
  <c r="H189" i="2"/>
  <c r="T188" i="2"/>
  <c r="S188" i="2"/>
  <c r="Q188" i="2"/>
  <c r="P188" i="2"/>
  <c r="N188" i="2"/>
  <c r="H188" i="2"/>
  <c r="T187" i="2"/>
  <c r="S187" i="2"/>
  <c r="Q187" i="2"/>
  <c r="P187" i="2"/>
  <c r="N187" i="2"/>
  <c r="O187" i="2" s="1"/>
  <c r="H187" i="2"/>
  <c r="T186" i="2"/>
  <c r="S186" i="2"/>
  <c r="Q186" i="2"/>
  <c r="P186" i="2"/>
  <c r="N186" i="2"/>
  <c r="H186" i="2"/>
  <c r="O186" i="2" s="1"/>
  <c r="T185" i="2"/>
  <c r="S185" i="2"/>
  <c r="Q185" i="2"/>
  <c r="P185" i="2"/>
  <c r="N185" i="2"/>
  <c r="H185" i="2"/>
  <c r="O185" i="2" s="1"/>
  <c r="T184" i="2"/>
  <c r="S184" i="2"/>
  <c r="Q184" i="2"/>
  <c r="P184" i="2"/>
  <c r="N184" i="2"/>
  <c r="H184" i="2"/>
  <c r="T183" i="2"/>
  <c r="S183" i="2"/>
  <c r="Q183" i="2"/>
  <c r="P183" i="2"/>
  <c r="N183" i="2"/>
  <c r="H183" i="2"/>
  <c r="T182" i="2"/>
  <c r="S182" i="2"/>
  <c r="Q182" i="2"/>
  <c r="P182" i="2"/>
  <c r="N182" i="2"/>
  <c r="H182" i="2"/>
  <c r="O182" i="2" s="1"/>
  <c r="T181" i="2"/>
  <c r="S181" i="2"/>
  <c r="Q181" i="2"/>
  <c r="P181" i="2"/>
  <c r="N181" i="2"/>
  <c r="H181" i="2"/>
  <c r="T180" i="2"/>
  <c r="S180" i="2"/>
  <c r="Q180" i="2"/>
  <c r="P180" i="2"/>
  <c r="N180" i="2"/>
  <c r="H180" i="2"/>
  <c r="T179" i="2"/>
  <c r="S179" i="2"/>
  <c r="Q179" i="2"/>
  <c r="P179" i="2"/>
  <c r="N179" i="2"/>
  <c r="H179" i="2"/>
  <c r="T178" i="2"/>
  <c r="S178" i="2"/>
  <c r="Q178" i="2"/>
  <c r="P178" i="2"/>
  <c r="N178" i="2"/>
  <c r="H178" i="2"/>
  <c r="T177" i="2"/>
  <c r="S177" i="2"/>
  <c r="Q177" i="2"/>
  <c r="P177" i="2"/>
  <c r="N177" i="2"/>
  <c r="H177" i="2"/>
  <c r="T176" i="2"/>
  <c r="S176" i="2"/>
  <c r="Q176" i="2"/>
  <c r="P176" i="2"/>
  <c r="N176" i="2"/>
  <c r="H176" i="2"/>
  <c r="T175" i="2"/>
  <c r="S175" i="2"/>
  <c r="Q175" i="2"/>
  <c r="P175" i="2"/>
  <c r="N175" i="2"/>
  <c r="H175" i="2"/>
  <c r="T174" i="2"/>
  <c r="S174" i="2"/>
  <c r="Q174" i="2"/>
  <c r="P174" i="2"/>
  <c r="N174" i="2"/>
  <c r="H174" i="2"/>
  <c r="T173" i="2"/>
  <c r="S173" i="2"/>
  <c r="Q173" i="2"/>
  <c r="P173" i="2"/>
  <c r="N173" i="2"/>
  <c r="H173" i="2"/>
  <c r="T172" i="2"/>
  <c r="S172" i="2"/>
  <c r="Q172" i="2"/>
  <c r="P172" i="2"/>
  <c r="N172" i="2"/>
  <c r="H172" i="2"/>
  <c r="T171" i="2"/>
  <c r="S171" i="2"/>
  <c r="Q171" i="2"/>
  <c r="P171" i="2"/>
  <c r="N171" i="2"/>
  <c r="O171" i="2" s="1"/>
  <c r="H171" i="2"/>
  <c r="T170" i="2"/>
  <c r="S170" i="2"/>
  <c r="Q170" i="2"/>
  <c r="P170" i="2"/>
  <c r="N170" i="2"/>
  <c r="H170" i="2"/>
  <c r="T169" i="2"/>
  <c r="S169" i="2"/>
  <c r="Q169" i="2"/>
  <c r="P169" i="2"/>
  <c r="N169" i="2"/>
  <c r="H169" i="2"/>
  <c r="T168" i="2"/>
  <c r="S168" i="2"/>
  <c r="Q168" i="2"/>
  <c r="P168" i="2"/>
  <c r="N168" i="2"/>
  <c r="H168" i="2"/>
  <c r="T167" i="2"/>
  <c r="S167" i="2"/>
  <c r="Q167" i="2"/>
  <c r="P167" i="2"/>
  <c r="N167" i="2"/>
  <c r="H167" i="2"/>
  <c r="T166" i="2"/>
  <c r="S166" i="2"/>
  <c r="Q166" i="2"/>
  <c r="P166" i="2"/>
  <c r="N166" i="2"/>
  <c r="H166" i="2"/>
  <c r="T165" i="2"/>
  <c r="S165" i="2"/>
  <c r="Q165" i="2"/>
  <c r="P165" i="2"/>
  <c r="N165" i="2"/>
  <c r="H165" i="2"/>
  <c r="T164" i="2"/>
  <c r="S164" i="2"/>
  <c r="Q164" i="2"/>
  <c r="P164" i="2"/>
  <c r="N164" i="2"/>
  <c r="H164" i="2"/>
  <c r="T163" i="2"/>
  <c r="S163" i="2"/>
  <c r="Q163" i="2"/>
  <c r="P163" i="2"/>
  <c r="N163" i="2"/>
  <c r="H163" i="2"/>
  <c r="T162" i="2"/>
  <c r="S162" i="2"/>
  <c r="Q162" i="2"/>
  <c r="P162" i="2"/>
  <c r="N162" i="2"/>
  <c r="H162" i="2"/>
  <c r="T161" i="2"/>
  <c r="S161" i="2"/>
  <c r="Q161" i="2"/>
  <c r="P161" i="2"/>
  <c r="N161" i="2"/>
  <c r="H161" i="2"/>
  <c r="T160" i="2"/>
  <c r="S160" i="2"/>
  <c r="Q160" i="2"/>
  <c r="P160" i="2"/>
  <c r="N160" i="2"/>
  <c r="H160" i="2"/>
  <c r="T159" i="2"/>
  <c r="S159" i="2"/>
  <c r="Q159" i="2"/>
  <c r="P159" i="2"/>
  <c r="N159" i="2"/>
  <c r="H159" i="2"/>
  <c r="T158" i="2"/>
  <c r="S158" i="2"/>
  <c r="Q158" i="2"/>
  <c r="P158" i="2"/>
  <c r="N158" i="2"/>
  <c r="H158" i="2"/>
  <c r="T157" i="2"/>
  <c r="S157" i="2"/>
  <c r="Q157" i="2"/>
  <c r="P157" i="2"/>
  <c r="N157" i="2"/>
  <c r="H157" i="2"/>
  <c r="T156" i="2"/>
  <c r="S156" i="2"/>
  <c r="Q156" i="2"/>
  <c r="P156" i="2"/>
  <c r="N156" i="2"/>
  <c r="H156" i="2"/>
  <c r="T155" i="2"/>
  <c r="S155" i="2"/>
  <c r="Q155" i="2"/>
  <c r="P155" i="2"/>
  <c r="N155" i="2"/>
  <c r="H155" i="2"/>
  <c r="T154" i="2"/>
  <c r="S154" i="2"/>
  <c r="Q154" i="2"/>
  <c r="P154" i="2"/>
  <c r="N154" i="2"/>
  <c r="H154" i="2"/>
  <c r="T153" i="2"/>
  <c r="S153" i="2"/>
  <c r="Q153" i="2"/>
  <c r="P153" i="2"/>
  <c r="N153" i="2"/>
  <c r="H153" i="2"/>
  <c r="T152" i="2"/>
  <c r="S152" i="2"/>
  <c r="Q152" i="2"/>
  <c r="P152" i="2"/>
  <c r="N152" i="2"/>
  <c r="H152" i="2"/>
  <c r="T151" i="2"/>
  <c r="S151" i="2"/>
  <c r="Q151" i="2"/>
  <c r="P151" i="2"/>
  <c r="N151" i="2"/>
  <c r="H151" i="2"/>
  <c r="T150" i="2"/>
  <c r="S150" i="2"/>
  <c r="Q150" i="2"/>
  <c r="P150" i="2"/>
  <c r="N150" i="2"/>
  <c r="H150" i="2"/>
  <c r="T149" i="2"/>
  <c r="S149" i="2"/>
  <c r="Q149" i="2"/>
  <c r="P149" i="2"/>
  <c r="N149" i="2"/>
  <c r="H149" i="2"/>
  <c r="O149" i="2" s="1"/>
  <c r="T148" i="2"/>
  <c r="S148" i="2"/>
  <c r="Q148" i="2"/>
  <c r="P148" i="2"/>
  <c r="N148" i="2"/>
  <c r="H148" i="2"/>
  <c r="T147" i="2"/>
  <c r="S147" i="2"/>
  <c r="Q147" i="2"/>
  <c r="P147" i="2"/>
  <c r="N147" i="2"/>
  <c r="H147" i="2"/>
  <c r="T146" i="2"/>
  <c r="S146" i="2"/>
  <c r="Q146" i="2"/>
  <c r="P146" i="2"/>
  <c r="N146" i="2"/>
  <c r="H146" i="2"/>
  <c r="T145" i="2"/>
  <c r="S145" i="2"/>
  <c r="Q145" i="2"/>
  <c r="P145" i="2"/>
  <c r="N145" i="2"/>
  <c r="H145" i="2"/>
  <c r="T144" i="2"/>
  <c r="S144" i="2"/>
  <c r="Q144" i="2"/>
  <c r="P144" i="2"/>
  <c r="N144" i="2"/>
  <c r="H144" i="2"/>
  <c r="T143" i="2"/>
  <c r="S143" i="2"/>
  <c r="Q143" i="2"/>
  <c r="P143" i="2"/>
  <c r="N143" i="2"/>
  <c r="H143" i="2"/>
  <c r="T142" i="2"/>
  <c r="S142" i="2"/>
  <c r="Q142" i="2"/>
  <c r="P142" i="2"/>
  <c r="N142" i="2"/>
  <c r="H142" i="2"/>
  <c r="T141" i="2"/>
  <c r="S141" i="2"/>
  <c r="Q141" i="2"/>
  <c r="P141" i="2"/>
  <c r="N141" i="2"/>
  <c r="H141" i="2"/>
  <c r="T140" i="2"/>
  <c r="S140" i="2"/>
  <c r="Q140" i="2"/>
  <c r="P140" i="2"/>
  <c r="N140" i="2"/>
  <c r="H140" i="2"/>
  <c r="T139" i="2"/>
  <c r="S139" i="2"/>
  <c r="Q139" i="2"/>
  <c r="P139" i="2"/>
  <c r="N139" i="2"/>
  <c r="H139" i="2"/>
  <c r="T138" i="2"/>
  <c r="S138" i="2"/>
  <c r="Q138" i="2"/>
  <c r="P138" i="2"/>
  <c r="N138" i="2"/>
  <c r="H138" i="2"/>
  <c r="T137" i="2"/>
  <c r="S137" i="2"/>
  <c r="Q137" i="2"/>
  <c r="P137" i="2"/>
  <c r="N137" i="2"/>
  <c r="H137" i="2"/>
  <c r="T136" i="2"/>
  <c r="S136" i="2"/>
  <c r="Q136" i="2"/>
  <c r="P136" i="2"/>
  <c r="N136" i="2"/>
  <c r="H136" i="2"/>
  <c r="T135" i="2"/>
  <c r="S135" i="2"/>
  <c r="Q135" i="2"/>
  <c r="P135" i="2"/>
  <c r="N135" i="2"/>
  <c r="H135" i="2"/>
  <c r="T134" i="2"/>
  <c r="S134" i="2"/>
  <c r="Q134" i="2"/>
  <c r="P134" i="2"/>
  <c r="N134" i="2"/>
  <c r="H134" i="2"/>
  <c r="T133" i="2"/>
  <c r="S133" i="2"/>
  <c r="Q133" i="2"/>
  <c r="P133" i="2"/>
  <c r="N133" i="2"/>
  <c r="H133" i="2"/>
  <c r="T132" i="2"/>
  <c r="S132" i="2"/>
  <c r="Q132" i="2"/>
  <c r="P132" i="2"/>
  <c r="N132" i="2"/>
  <c r="H132" i="2"/>
  <c r="O132" i="2" s="1"/>
  <c r="T131" i="2"/>
  <c r="S131" i="2"/>
  <c r="Q131" i="2"/>
  <c r="P131" i="2"/>
  <c r="N131" i="2"/>
  <c r="H131" i="2"/>
  <c r="T130" i="2"/>
  <c r="S130" i="2"/>
  <c r="Q130" i="2"/>
  <c r="P130" i="2"/>
  <c r="N130" i="2"/>
  <c r="H130" i="2"/>
  <c r="T129" i="2"/>
  <c r="S129" i="2"/>
  <c r="Q129" i="2"/>
  <c r="P129" i="2"/>
  <c r="N129" i="2"/>
  <c r="H129" i="2"/>
  <c r="T128" i="2"/>
  <c r="S128" i="2"/>
  <c r="Q128" i="2"/>
  <c r="P128" i="2"/>
  <c r="N128" i="2"/>
  <c r="H128" i="2"/>
  <c r="T127" i="2"/>
  <c r="S127" i="2"/>
  <c r="Q127" i="2"/>
  <c r="P127" i="2"/>
  <c r="N127" i="2"/>
  <c r="H127" i="2"/>
  <c r="T126" i="2"/>
  <c r="S126" i="2"/>
  <c r="Q126" i="2"/>
  <c r="P126" i="2"/>
  <c r="N126" i="2"/>
  <c r="H126" i="2"/>
  <c r="T125" i="2"/>
  <c r="S125" i="2"/>
  <c r="Q125" i="2"/>
  <c r="P125" i="2"/>
  <c r="N125" i="2"/>
  <c r="H125" i="2"/>
  <c r="T124" i="2"/>
  <c r="S124" i="2"/>
  <c r="Q124" i="2"/>
  <c r="P124" i="2"/>
  <c r="N124" i="2"/>
  <c r="H124" i="2"/>
  <c r="T123" i="2"/>
  <c r="S123" i="2"/>
  <c r="Q123" i="2"/>
  <c r="P123" i="2"/>
  <c r="N123" i="2"/>
  <c r="H123" i="2"/>
  <c r="T122" i="2"/>
  <c r="S122" i="2"/>
  <c r="Q122" i="2"/>
  <c r="P122" i="2"/>
  <c r="N122" i="2"/>
  <c r="H122" i="2"/>
  <c r="T121" i="2"/>
  <c r="S121" i="2"/>
  <c r="Q121" i="2"/>
  <c r="P121" i="2"/>
  <c r="N121" i="2"/>
  <c r="H121" i="2"/>
  <c r="T120" i="2"/>
  <c r="S120" i="2"/>
  <c r="Q120" i="2"/>
  <c r="P120" i="2"/>
  <c r="N120" i="2"/>
  <c r="H120" i="2"/>
  <c r="T119" i="2"/>
  <c r="S119" i="2"/>
  <c r="Q119" i="2"/>
  <c r="P119" i="2"/>
  <c r="N119" i="2"/>
  <c r="H119" i="2"/>
  <c r="T118" i="2"/>
  <c r="S118" i="2"/>
  <c r="Q118" i="2"/>
  <c r="P118" i="2"/>
  <c r="N118" i="2"/>
  <c r="H118" i="2"/>
  <c r="O118" i="2" s="1"/>
  <c r="T117" i="2"/>
  <c r="S117" i="2"/>
  <c r="Q117" i="2"/>
  <c r="P117" i="2"/>
  <c r="N117" i="2"/>
  <c r="H117" i="2"/>
  <c r="T116" i="2"/>
  <c r="S116" i="2"/>
  <c r="Q116" i="2"/>
  <c r="P116" i="2"/>
  <c r="N116" i="2"/>
  <c r="H116" i="2"/>
  <c r="T115" i="2"/>
  <c r="S115" i="2"/>
  <c r="Q115" i="2"/>
  <c r="P115" i="2"/>
  <c r="N115" i="2"/>
  <c r="H115" i="2"/>
  <c r="T114" i="2"/>
  <c r="S114" i="2"/>
  <c r="Q114" i="2"/>
  <c r="P114" i="2"/>
  <c r="N114" i="2"/>
  <c r="H114" i="2"/>
  <c r="T113" i="2"/>
  <c r="S113" i="2"/>
  <c r="Q113" i="2"/>
  <c r="P113" i="2"/>
  <c r="N113" i="2"/>
  <c r="H113" i="2"/>
  <c r="T112" i="2"/>
  <c r="S112" i="2"/>
  <c r="Q112" i="2"/>
  <c r="P112" i="2"/>
  <c r="N112" i="2"/>
  <c r="H112" i="2"/>
  <c r="O112" i="2" s="1"/>
  <c r="T111" i="2"/>
  <c r="S111" i="2"/>
  <c r="Q111" i="2"/>
  <c r="P111" i="2"/>
  <c r="N111" i="2"/>
  <c r="H111" i="2"/>
  <c r="T110" i="2"/>
  <c r="S110" i="2"/>
  <c r="Q110" i="2"/>
  <c r="P110" i="2"/>
  <c r="N110" i="2"/>
  <c r="H110" i="2"/>
  <c r="O110" i="2" s="1"/>
  <c r="T109" i="2"/>
  <c r="S109" i="2"/>
  <c r="Q109" i="2"/>
  <c r="P109" i="2"/>
  <c r="N109" i="2"/>
  <c r="H109" i="2"/>
  <c r="T108" i="2"/>
  <c r="S108" i="2"/>
  <c r="Q108" i="2"/>
  <c r="P108" i="2"/>
  <c r="N108" i="2"/>
  <c r="H108" i="2"/>
  <c r="T107" i="2"/>
  <c r="S107" i="2"/>
  <c r="Q107" i="2"/>
  <c r="P107" i="2"/>
  <c r="N107" i="2"/>
  <c r="H107" i="2"/>
  <c r="T106" i="2"/>
  <c r="S106" i="2"/>
  <c r="Q106" i="2"/>
  <c r="P106" i="2"/>
  <c r="N106" i="2"/>
  <c r="H106" i="2"/>
  <c r="T105" i="2"/>
  <c r="S105" i="2"/>
  <c r="Q105" i="2"/>
  <c r="P105" i="2"/>
  <c r="N105" i="2"/>
  <c r="H105" i="2"/>
  <c r="T104" i="2"/>
  <c r="S104" i="2"/>
  <c r="Q104" i="2"/>
  <c r="P104" i="2"/>
  <c r="N104" i="2"/>
  <c r="H104" i="2"/>
  <c r="T103" i="2"/>
  <c r="S103" i="2"/>
  <c r="Q103" i="2"/>
  <c r="P103" i="2"/>
  <c r="N103" i="2"/>
  <c r="H103" i="2"/>
  <c r="T102" i="2"/>
  <c r="S102" i="2"/>
  <c r="Q102" i="2"/>
  <c r="P102" i="2"/>
  <c r="N102" i="2"/>
  <c r="H102" i="2"/>
  <c r="T101" i="2"/>
  <c r="S101" i="2"/>
  <c r="Q101" i="2"/>
  <c r="P101" i="2"/>
  <c r="N101" i="2"/>
  <c r="H101" i="2"/>
  <c r="T100" i="2"/>
  <c r="S100" i="2"/>
  <c r="Q100" i="2"/>
  <c r="P100" i="2"/>
  <c r="N100" i="2"/>
  <c r="H100" i="2"/>
  <c r="T99" i="2"/>
  <c r="S99" i="2"/>
  <c r="Q99" i="2"/>
  <c r="P99" i="2"/>
  <c r="N99" i="2"/>
  <c r="H99" i="2"/>
  <c r="T98" i="2"/>
  <c r="S98" i="2"/>
  <c r="Q98" i="2"/>
  <c r="P98" i="2"/>
  <c r="N98" i="2"/>
  <c r="H98" i="2"/>
  <c r="T97" i="2"/>
  <c r="S97" i="2"/>
  <c r="Q97" i="2"/>
  <c r="P97" i="2"/>
  <c r="N97" i="2"/>
  <c r="H97" i="2"/>
  <c r="T96" i="2"/>
  <c r="S96" i="2"/>
  <c r="Q96" i="2"/>
  <c r="P96" i="2"/>
  <c r="N96" i="2"/>
  <c r="H96" i="2"/>
  <c r="T95" i="2"/>
  <c r="S95" i="2"/>
  <c r="Q95" i="2"/>
  <c r="P95" i="2"/>
  <c r="N95" i="2"/>
  <c r="H95" i="2"/>
  <c r="T94" i="2"/>
  <c r="S94" i="2"/>
  <c r="Q94" i="2"/>
  <c r="P94" i="2"/>
  <c r="N94" i="2"/>
  <c r="H94" i="2"/>
  <c r="T93" i="2"/>
  <c r="S93" i="2"/>
  <c r="Q93" i="2"/>
  <c r="P93" i="2"/>
  <c r="N93" i="2"/>
  <c r="H93" i="2"/>
  <c r="T92" i="2"/>
  <c r="S92" i="2"/>
  <c r="Q92" i="2"/>
  <c r="P92" i="2"/>
  <c r="N92" i="2"/>
  <c r="H92" i="2"/>
  <c r="T91" i="2"/>
  <c r="S91" i="2"/>
  <c r="Q91" i="2"/>
  <c r="P91" i="2"/>
  <c r="N91" i="2"/>
  <c r="H91" i="2"/>
  <c r="T90" i="2"/>
  <c r="S90" i="2"/>
  <c r="Q90" i="2"/>
  <c r="P90" i="2"/>
  <c r="N90" i="2"/>
  <c r="H90" i="2"/>
  <c r="T89" i="2"/>
  <c r="S89" i="2"/>
  <c r="Q89" i="2"/>
  <c r="P89" i="2"/>
  <c r="N89" i="2"/>
  <c r="H89" i="2"/>
  <c r="T88" i="2"/>
  <c r="S88" i="2"/>
  <c r="Q88" i="2"/>
  <c r="P88" i="2"/>
  <c r="N88" i="2"/>
  <c r="H88" i="2"/>
  <c r="T87" i="2"/>
  <c r="S87" i="2"/>
  <c r="Q87" i="2"/>
  <c r="P87" i="2"/>
  <c r="N87" i="2"/>
  <c r="H87" i="2"/>
  <c r="T86" i="2"/>
  <c r="S86" i="2"/>
  <c r="Q86" i="2"/>
  <c r="P86" i="2"/>
  <c r="N86" i="2"/>
  <c r="H86" i="2"/>
  <c r="T85" i="2"/>
  <c r="S85" i="2"/>
  <c r="Q85" i="2"/>
  <c r="P85" i="2"/>
  <c r="N85" i="2"/>
  <c r="H85" i="2"/>
  <c r="T84" i="2"/>
  <c r="S84" i="2"/>
  <c r="Q84" i="2"/>
  <c r="P84" i="2"/>
  <c r="N84" i="2"/>
  <c r="H84" i="2"/>
  <c r="T83" i="2"/>
  <c r="S83" i="2"/>
  <c r="Q83" i="2"/>
  <c r="P83" i="2"/>
  <c r="N83" i="2"/>
  <c r="H83" i="2"/>
  <c r="T82" i="2"/>
  <c r="S82" i="2"/>
  <c r="Q82" i="2"/>
  <c r="P82" i="2"/>
  <c r="N82" i="2"/>
  <c r="H82" i="2"/>
  <c r="O82" i="2" s="1"/>
  <c r="T81" i="2"/>
  <c r="S81" i="2"/>
  <c r="Q81" i="2"/>
  <c r="P81" i="2"/>
  <c r="N81" i="2"/>
  <c r="H81" i="2"/>
  <c r="T80" i="2"/>
  <c r="S80" i="2"/>
  <c r="Q80" i="2"/>
  <c r="P80" i="2"/>
  <c r="N80" i="2"/>
  <c r="H80" i="2"/>
  <c r="T79" i="2"/>
  <c r="S79" i="2"/>
  <c r="Q79" i="2"/>
  <c r="P79" i="2"/>
  <c r="N79" i="2"/>
  <c r="H79" i="2"/>
  <c r="T78" i="2"/>
  <c r="S78" i="2"/>
  <c r="Q78" i="2"/>
  <c r="P78" i="2"/>
  <c r="N78" i="2"/>
  <c r="H78" i="2"/>
  <c r="T77" i="2"/>
  <c r="S77" i="2"/>
  <c r="Q77" i="2"/>
  <c r="P77" i="2"/>
  <c r="N77" i="2"/>
  <c r="H77" i="2"/>
  <c r="T76" i="2"/>
  <c r="S76" i="2"/>
  <c r="Q76" i="2"/>
  <c r="P76" i="2"/>
  <c r="N76" i="2"/>
  <c r="H76" i="2"/>
  <c r="T75" i="2"/>
  <c r="S75" i="2"/>
  <c r="Q75" i="2"/>
  <c r="P75" i="2"/>
  <c r="N75" i="2"/>
  <c r="H75" i="2"/>
  <c r="T74" i="2"/>
  <c r="S74" i="2"/>
  <c r="Q74" i="2"/>
  <c r="P74" i="2"/>
  <c r="N74" i="2"/>
  <c r="H74" i="2"/>
  <c r="T73" i="2"/>
  <c r="S73" i="2"/>
  <c r="Q73" i="2"/>
  <c r="P73" i="2"/>
  <c r="N73" i="2"/>
  <c r="H73" i="2"/>
  <c r="T72" i="2"/>
  <c r="S72" i="2"/>
  <c r="Q72" i="2"/>
  <c r="P72" i="2"/>
  <c r="N72" i="2"/>
  <c r="H72" i="2"/>
  <c r="T71" i="2"/>
  <c r="S71" i="2"/>
  <c r="Q71" i="2"/>
  <c r="P71" i="2"/>
  <c r="N71" i="2"/>
  <c r="H71" i="2"/>
  <c r="T70" i="2"/>
  <c r="S70" i="2"/>
  <c r="Q70" i="2"/>
  <c r="P70" i="2"/>
  <c r="N70" i="2"/>
  <c r="H70" i="2"/>
  <c r="T69" i="2"/>
  <c r="S69" i="2"/>
  <c r="Q69" i="2"/>
  <c r="P69" i="2"/>
  <c r="N69" i="2"/>
  <c r="H69" i="2"/>
  <c r="T68" i="2"/>
  <c r="S68" i="2"/>
  <c r="Q68" i="2"/>
  <c r="P68" i="2"/>
  <c r="N68" i="2"/>
  <c r="H68" i="2"/>
  <c r="T67" i="2"/>
  <c r="S67" i="2"/>
  <c r="Q67" i="2"/>
  <c r="P67" i="2"/>
  <c r="N67" i="2"/>
  <c r="H67" i="2"/>
  <c r="T66" i="2"/>
  <c r="S66" i="2"/>
  <c r="Q66" i="2"/>
  <c r="P66" i="2"/>
  <c r="N66" i="2"/>
  <c r="H66" i="2"/>
  <c r="T65" i="2"/>
  <c r="S65" i="2"/>
  <c r="Q65" i="2"/>
  <c r="P65" i="2"/>
  <c r="N65" i="2"/>
  <c r="H65" i="2"/>
  <c r="T64" i="2"/>
  <c r="S64" i="2"/>
  <c r="Q64" i="2"/>
  <c r="P64" i="2"/>
  <c r="N64" i="2"/>
  <c r="H64" i="2"/>
  <c r="T63" i="2"/>
  <c r="S63" i="2"/>
  <c r="Q63" i="2"/>
  <c r="P63" i="2"/>
  <c r="R63" i="2" s="1"/>
  <c r="N63" i="2"/>
  <c r="H63" i="2"/>
  <c r="T62" i="2"/>
  <c r="S62" i="2"/>
  <c r="Q62" i="2"/>
  <c r="P62" i="2"/>
  <c r="N62" i="2"/>
  <c r="H62" i="2"/>
  <c r="T61" i="2"/>
  <c r="S61" i="2"/>
  <c r="Q61" i="2"/>
  <c r="P61" i="2"/>
  <c r="N61" i="2"/>
  <c r="H61" i="2"/>
  <c r="T60" i="2"/>
  <c r="S60" i="2"/>
  <c r="Q60" i="2"/>
  <c r="P60" i="2"/>
  <c r="N60" i="2"/>
  <c r="H60" i="2"/>
  <c r="T59" i="2"/>
  <c r="S59" i="2"/>
  <c r="Q59" i="2"/>
  <c r="P59" i="2"/>
  <c r="N59" i="2"/>
  <c r="H59" i="2"/>
  <c r="T58" i="2"/>
  <c r="S58" i="2"/>
  <c r="Q58" i="2"/>
  <c r="P58" i="2"/>
  <c r="N58" i="2"/>
  <c r="H58" i="2"/>
  <c r="T57" i="2"/>
  <c r="S57" i="2"/>
  <c r="Q57" i="2"/>
  <c r="P57" i="2"/>
  <c r="N57" i="2"/>
  <c r="H57" i="2"/>
  <c r="T56" i="2"/>
  <c r="S56" i="2"/>
  <c r="Q56" i="2"/>
  <c r="P56" i="2"/>
  <c r="N56" i="2"/>
  <c r="H56" i="2"/>
  <c r="T55" i="2"/>
  <c r="S55" i="2"/>
  <c r="Q55" i="2"/>
  <c r="P55" i="2"/>
  <c r="N55" i="2"/>
  <c r="H55" i="2"/>
  <c r="T54" i="2"/>
  <c r="S54" i="2"/>
  <c r="Q54" i="2"/>
  <c r="P54" i="2"/>
  <c r="N54" i="2"/>
  <c r="H54" i="2"/>
  <c r="T53" i="2"/>
  <c r="S53" i="2"/>
  <c r="Q53" i="2"/>
  <c r="P53" i="2"/>
  <c r="N53" i="2"/>
  <c r="H53" i="2"/>
  <c r="T52" i="2"/>
  <c r="S52" i="2"/>
  <c r="Q52" i="2"/>
  <c r="P52" i="2"/>
  <c r="N52" i="2"/>
  <c r="H52" i="2"/>
  <c r="T51" i="2"/>
  <c r="S51" i="2"/>
  <c r="Q51" i="2"/>
  <c r="P51" i="2"/>
  <c r="N51" i="2"/>
  <c r="H51" i="2"/>
  <c r="T50" i="2"/>
  <c r="S50" i="2"/>
  <c r="Q50" i="2"/>
  <c r="P50" i="2"/>
  <c r="N50" i="2"/>
  <c r="H50" i="2"/>
  <c r="T49" i="2"/>
  <c r="S49" i="2"/>
  <c r="Q49" i="2"/>
  <c r="P49" i="2"/>
  <c r="N49" i="2"/>
  <c r="H49" i="2"/>
  <c r="T48" i="2"/>
  <c r="S48" i="2"/>
  <c r="U48" i="2" s="1"/>
  <c r="Q48" i="2"/>
  <c r="P48" i="2"/>
  <c r="N48" i="2"/>
  <c r="H48" i="2"/>
  <c r="T47" i="2"/>
  <c r="S47" i="2"/>
  <c r="Q47" i="2"/>
  <c r="P47" i="2"/>
  <c r="N47" i="2"/>
  <c r="H47" i="2"/>
  <c r="T46" i="2"/>
  <c r="S46" i="2"/>
  <c r="Q46" i="2"/>
  <c r="P46" i="2"/>
  <c r="N46" i="2"/>
  <c r="H46" i="2"/>
  <c r="T45" i="2"/>
  <c r="S45" i="2"/>
  <c r="Q45" i="2"/>
  <c r="P45" i="2"/>
  <c r="N45" i="2"/>
  <c r="H45" i="2"/>
  <c r="T44" i="2"/>
  <c r="S44" i="2"/>
  <c r="Q44" i="2"/>
  <c r="P44" i="2"/>
  <c r="N44" i="2"/>
  <c r="H44" i="2"/>
  <c r="T43" i="2"/>
  <c r="S43" i="2"/>
  <c r="Q43" i="2"/>
  <c r="P43" i="2"/>
  <c r="R43" i="2" s="1"/>
  <c r="N43" i="2"/>
  <c r="H43" i="2"/>
  <c r="T42" i="2"/>
  <c r="S42" i="2"/>
  <c r="Q42" i="2"/>
  <c r="P42" i="2"/>
  <c r="N42" i="2"/>
  <c r="H42" i="2"/>
  <c r="T41" i="2"/>
  <c r="S41" i="2"/>
  <c r="Q41" i="2"/>
  <c r="P41" i="2"/>
  <c r="N41" i="2"/>
  <c r="H41" i="2"/>
  <c r="T40" i="2"/>
  <c r="S40" i="2"/>
  <c r="Q40" i="2"/>
  <c r="P40" i="2"/>
  <c r="N40" i="2"/>
  <c r="H40" i="2"/>
  <c r="T39" i="2"/>
  <c r="S39" i="2"/>
  <c r="Q39" i="2"/>
  <c r="P39" i="2"/>
  <c r="N39" i="2"/>
  <c r="H39" i="2"/>
  <c r="T38" i="2"/>
  <c r="S38" i="2"/>
  <c r="Q38" i="2"/>
  <c r="P38" i="2"/>
  <c r="N38" i="2"/>
  <c r="H38" i="2"/>
  <c r="T37" i="2"/>
  <c r="S37" i="2"/>
  <c r="Q37" i="2"/>
  <c r="P37" i="2"/>
  <c r="N37" i="2"/>
  <c r="H37" i="2"/>
  <c r="O37" i="2" s="1"/>
  <c r="T36" i="2"/>
  <c r="S36" i="2"/>
  <c r="Q36" i="2"/>
  <c r="P36" i="2"/>
  <c r="N36" i="2"/>
  <c r="H36" i="2"/>
  <c r="T35" i="2"/>
  <c r="S35" i="2"/>
  <c r="Q35" i="2"/>
  <c r="P35" i="2"/>
  <c r="N35" i="2"/>
  <c r="H35" i="2"/>
  <c r="T34" i="2"/>
  <c r="S34" i="2"/>
  <c r="Q34" i="2"/>
  <c r="P34" i="2"/>
  <c r="N34" i="2"/>
  <c r="H34" i="2"/>
  <c r="T33" i="2"/>
  <c r="S33" i="2"/>
  <c r="Q33" i="2"/>
  <c r="P33" i="2"/>
  <c r="N33" i="2"/>
  <c r="H33" i="2"/>
  <c r="T32" i="2"/>
  <c r="S32" i="2"/>
  <c r="Q32" i="2"/>
  <c r="P32" i="2"/>
  <c r="N32" i="2"/>
  <c r="H32" i="2"/>
  <c r="T31" i="2"/>
  <c r="S31" i="2"/>
  <c r="Q31" i="2"/>
  <c r="P31" i="2"/>
  <c r="N31" i="2"/>
  <c r="H31" i="2"/>
  <c r="T30" i="2"/>
  <c r="S30" i="2"/>
  <c r="Q30" i="2"/>
  <c r="P30" i="2"/>
  <c r="N30" i="2"/>
  <c r="H30" i="2"/>
  <c r="T29" i="2"/>
  <c r="S29" i="2"/>
  <c r="Q29" i="2"/>
  <c r="P29" i="2"/>
  <c r="N29" i="2"/>
  <c r="H29" i="2"/>
  <c r="O29" i="2" s="1"/>
  <c r="T28" i="2"/>
  <c r="S28" i="2"/>
  <c r="Q28" i="2"/>
  <c r="P28" i="2"/>
  <c r="N28" i="2"/>
  <c r="H28" i="2"/>
  <c r="T27" i="2"/>
  <c r="S27" i="2"/>
  <c r="Q27" i="2"/>
  <c r="P27" i="2"/>
  <c r="R27" i="2" s="1"/>
  <c r="N27" i="2"/>
  <c r="H27" i="2"/>
  <c r="T26" i="2"/>
  <c r="S26" i="2"/>
  <c r="Q26" i="2"/>
  <c r="P26" i="2"/>
  <c r="N26" i="2"/>
  <c r="H26" i="2"/>
  <c r="T25" i="2"/>
  <c r="S25" i="2"/>
  <c r="Q25" i="2"/>
  <c r="P25" i="2"/>
  <c r="N25" i="2"/>
  <c r="H25" i="2"/>
  <c r="T24" i="2"/>
  <c r="S24" i="2"/>
  <c r="Q24" i="2"/>
  <c r="P24" i="2"/>
  <c r="N24" i="2"/>
  <c r="H24" i="2"/>
  <c r="T23" i="2"/>
  <c r="S23" i="2"/>
  <c r="Q23" i="2"/>
  <c r="P23" i="2"/>
  <c r="N23" i="2"/>
  <c r="H23" i="2"/>
  <c r="T22" i="2"/>
  <c r="S22" i="2"/>
  <c r="Q22" i="2"/>
  <c r="P22" i="2"/>
  <c r="N22" i="2"/>
  <c r="H22" i="2"/>
  <c r="T21" i="2"/>
  <c r="S21" i="2"/>
  <c r="Q21" i="2"/>
  <c r="P21" i="2"/>
  <c r="N21" i="2"/>
  <c r="H21" i="2"/>
  <c r="T20" i="2"/>
  <c r="S20" i="2"/>
  <c r="Q20" i="2"/>
  <c r="P20" i="2"/>
  <c r="N20" i="2"/>
  <c r="H20" i="2"/>
  <c r="T19" i="2"/>
  <c r="S19" i="2"/>
  <c r="Q19" i="2"/>
  <c r="P19" i="2"/>
  <c r="N19" i="2"/>
  <c r="H19" i="2"/>
  <c r="T18" i="2"/>
  <c r="S18" i="2"/>
  <c r="Q18" i="2"/>
  <c r="P18" i="2"/>
  <c r="N18" i="2"/>
  <c r="H18" i="2"/>
  <c r="M17" i="2"/>
  <c r="L17" i="2"/>
  <c r="K17" i="2"/>
  <c r="J17" i="2"/>
  <c r="G17" i="2"/>
  <c r="F17" i="2"/>
  <c r="E17" i="2"/>
  <c r="D17" i="2"/>
  <c r="U212" i="2" l="1"/>
  <c r="U244" i="2"/>
  <c r="R255" i="2"/>
  <c r="R113" i="2"/>
  <c r="U218" i="2"/>
  <c r="R221" i="2"/>
  <c r="O198" i="2"/>
  <c r="O202" i="2"/>
  <c r="O230" i="2"/>
  <c r="O234" i="2"/>
  <c r="O238" i="2"/>
  <c r="R206" i="2"/>
  <c r="O213" i="2"/>
  <c r="O221" i="2"/>
  <c r="O233" i="2"/>
  <c r="O245" i="2"/>
  <c r="O136" i="2"/>
  <c r="O265" i="2"/>
  <c r="O39" i="2"/>
  <c r="R52" i="2"/>
  <c r="O55" i="2"/>
  <c r="O71" i="2"/>
  <c r="O79" i="2"/>
  <c r="U113" i="2"/>
  <c r="O143" i="2"/>
  <c r="R164" i="2"/>
  <c r="O199" i="2"/>
  <c r="O231" i="2"/>
  <c r="O162" i="2"/>
  <c r="O250" i="2"/>
  <c r="O28" i="2"/>
  <c r="O36" i="2"/>
  <c r="O235" i="2"/>
  <c r="O174" i="2"/>
  <c r="O207" i="2"/>
  <c r="O175" i="2"/>
  <c r="O19" i="2"/>
  <c r="O27" i="2"/>
  <c r="O251" i="2"/>
  <c r="O18" i="2"/>
  <c r="O26" i="2"/>
  <c r="O34" i="2"/>
  <c r="O38" i="2"/>
  <c r="O50" i="2"/>
  <c r="O54" i="2"/>
  <c r="O58" i="2"/>
  <c r="O62" i="2"/>
  <c r="O66" i="2"/>
  <c r="O70" i="2"/>
  <c r="O91" i="2"/>
  <c r="O103" i="2"/>
  <c r="O180" i="2"/>
  <c r="O86" i="2"/>
  <c r="O98" i="2"/>
  <c r="O106" i="2"/>
  <c r="O119" i="2"/>
  <c r="O123" i="2"/>
  <c r="O135" i="2"/>
  <c r="O139" i="2"/>
  <c r="O159" i="2"/>
  <c r="O188" i="2"/>
  <c r="O249" i="2"/>
  <c r="O270" i="2"/>
  <c r="O274" i="2"/>
  <c r="O277" i="2"/>
  <c r="O44" i="2"/>
  <c r="O48" i="2"/>
  <c r="O60" i="2"/>
  <c r="O76" i="2"/>
  <c r="O117" i="2"/>
  <c r="O138" i="2"/>
  <c r="O150" i="2"/>
  <c r="O166" i="2"/>
  <c r="O170" i="2"/>
  <c r="O100" i="2"/>
  <c r="O108" i="2"/>
  <c r="O121" i="2"/>
  <c r="O137" i="2"/>
  <c r="O215" i="2"/>
  <c r="O260" i="2"/>
  <c r="O264" i="2"/>
  <c r="O268" i="2"/>
  <c r="R133" i="2"/>
  <c r="U188" i="2"/>
  <c r="R223" i="2"/>
  <c r="U232" i="2"/>
  <c r="U96" i="2"/>
  <c r="R267" i="2"/>
  <c r="R49" i="2"/>
  <c r="U54" i="2"/>
  <c r="R65" i="2"/>
  <c r="U70" i="2"/>
  <c r="R81" i="2"/>
  <c r="U128" i="2"/>
  <c r="U148" i="2"/>
  <c r="U94" i="2"/>
  <c r="U119" i="2"/>
  <c r="U135" i="2"/>
  <c r="R220" i="2"/>
  <c r="R261" i="2"/>
  <c r="R265" i="2"/>
  <c r="O52" i="2"/>
  <c r="O151" i="2"/>
  <c r="O155" i="2"/>
  <c r="U41" i="2"/>
  <c r="O146" i="2"/>
  <c r="O154" i="2"/>
  <c r="R155" i="2"/>
  <c r="U156" i="2"/>
  <c r="O158" i="2"/>
  <c r="U164" i="2"/>
  <c r="O167" i="2"/>
  <c r="O193" i="2"/>
  <c r="O201" i="2"/>
  <c r="O206" i="2"/>
  <c r="O210" i="2"/>
  <c r="O223" i="2"/>
  <c r="O244" i="2"/>
  <c r="U251" i="2"/>
  <c r="O253" i="2"/>
  <c r="R271" i="2"/>
  <c r="O275" i="2"/>
  <c r="O279" i="2"/>
  <c r="R57" i="2"/>
  <c r="O254" i="2"/>
  <c r="O33" i="2"/>
  <c r="O47" i="2"/>
  <c r="O51" i="2"/>
  <c r="O67" i="2"/>
  <c r="O95" i="2"/>
  <c r="O42" i="2"/>
  <c r="O74" i="2"/>
  <c r="O78" i="2"/>
  <c r="R79" i="2"/>
  <c r="O83" i="2"/>
  <c r="O153" i="2"/>
  <c r="O165" i="2"/>
  <c r="O183" i="2"/>
  <c r="O196" i="2"/>
  <c r="O200" i="2"/>
  <c r="O214" i="2"/>
  <c r="R215" i="2"/>
  <c r="O218" i="2"/>
  <c r="R219" i="2"/>
  <c r="U220" i="2"/>
  <c r="O222" i="2"/>
  <c r="O239" i="2"/>
  <c r="O252" i="2"/>
  <c r="O273" i="2"/>
  <c r="O278" i="2"/>
  <c r="O194" i="2"/>
  <c r="O20" i="2"/>
  <c r="R21" i="2"/>
  <c r="U22" i="2"/>
  <c r="O24" i="2"/>
  <c r="R25" i="2"/>
  <c r="U30" i="2"/>
  <c r="O32" i="2"/>
  <c r="R33" i="2"/>
  <c r="R42" i="2"/>
  <c r="U43" i="2"/>
  <c r="O90" i="2"/>
  <c r="O94" i="2"/>
  <c r="O102" i="2"/>
  <c r="R107" i="2"/>
  <c r="U108" i="2"/>
  <c r="O111" i="2"/>
  <c r="O115" i="2"/>
  <c r="R116" i="2"/>
  <c r="O127" i="2"/>
  <c r="O148" i="2"/>
  <c r="O169" i="2"/>
  <c r="R175" i="2"/>
  <c r="U176" i="2"/>
  <c r="O178" i="2"/>
  <c r="O142" i="2"/>
  <c r="U161" i="2"/>
  <c r="O49" i="2"/>
  <c r="O53" i="2"/>
  <c r="O61" i="2"/>
  <c r="O65" i="2"/>
  <c r="R74" i="2"/>
  <c r="O77" i="2"/>
  <c r="O81" i="2"/>
  <c r="R111" i="2"/>
  <c r="U112" i="2"/>
  <c r="O114" i="2"/>
  <c r="U116" i="2"/>
  <c r="O164" i="2"/>
  <c r="O173" i="2"/>
  <c r="R183" i="2"/>
  <c r="U184" i="2"/>
  <c r="O212" i="2"/>
  <c r="U224" i="2"/>
  <c r="O226" i="2"/>
  <c r="O242" i="2"/>
  <c r="O40" i="2"/>
  <c r="O89" i="2"/>
  <c r="O101" i="2"/>
  <c r="R106" i="2"/>
  <c r="O109" i="2"/>
  <c r="R119" i="2"/>
  <c r="U120" i="2"/>
  <c r="O122" i="2"/>
  <c r="O126" i="2"/>
  <c r="O130" i="2"/>
  <c r="O134" i="2"/>
  <c r="R169" i="2"/>
  <c r="O181" i="2"/>
  <c r="O190" i="2"/>
  <c r="R204" i="2"/>
  <c r="U227" i="2"/>
  <c r="O229" i="2"/>
  <c r="R260" i="2"/>
  <c r="O263" i="2"/>
  <c r="O276" i="2"/>
  <c r="R28" i="2"/>
  <c r="O31" i="2"/>
  <c r="O45" i="2"/>
  <c r="O68" i="2"/>
  <c r="O73" i="2"/>
  <c r="U76" i="2"/>
  <c r="O92" i="2"/>
  <c r="O97" i="2"/>
  <c r="R103" i="2"/>
  <c r="U104" i="2"/>
  <c r="O107" i="2"/>
  <c r="O116" i="2"/>
  <c r="R123" i="2"/>
  <c r="U129" i="2"/>
  <c r="O141" i="2"/>
  <c r="O147" i="2"/>
  <c r="U154" i="2"/>
  <c r="O156" i="2"/>
  <c r="R157" i="2"/>
  <c r="O161" i="2"/>
  <c r="O176" i="2"/>
  <c r="O205" i="2"/>
  <c r="O211" i="2"/>
  <c r="R212" i="2"/>
  <c r="O227" i="2"/>
  <c r="O236" i="2"/>
  <c r="O241" i="2"/>
  <c r="R252" i="2"/>
  <c r="R276" i="2"/>
  <c r="O21" i="2"/>
  <c r="R22" i="2"/>
  <c r="U23" i="2"/>
  <c r="O25" i="2"/>
  <c r="O30" i="2"/>
  <c r="U32" i="2"/>
  <c r="O35" i="2"/>
  <c r="O59" i="2"/>
  <c r="O63" i="2"/>
  <c r="O72" i="2"/>
  <c r="R73" i="2"/>
  <c r="U84" i="2"/>
  <c r="O87" i="2"/>
  <c r="O96" i="2"/>
  <c r="O105" i="2"/>
  <c r="O125" i="2"/>
  <c r="O131" i="2"/>
  <c r="O140" i="2"/>
  <c r="O145" i="2"/>
  <c r="O160" i="2"/>
  <c r="U187" i="2"/>
  <c r="O189" i="2"/>
  <c r="R191" i="2"/>
  <c r="O195" i="2"/>
  <c r="U197" i="2"/>
  <c r="O204" i="2"/>
  <c r="O209" i="2"/>
  <c r="O225" i="2"/>
  <c r="R227" i="2"/>
  <c r="R236" i="2"/>
  <c r="O240" i="2"/>
  <c r="R241" i="2"/>
  <c r="U257" i="2"/>
  <c r="O269" i="2"/>
  <c r="R39" i="2"/>
  <c r="O43" i="2"/>
  <c r="O57" i="2"/>
  <c r="U73" i="2"/>
  <c r="O85" i="2"/>
  <c r="R91" i="2"/>
  <c r="U92" i="2"/>
  <c r="U97" i="2"/>
  <c r="U102" i="2"/>
  <c r="O124" i="2"/>
  <c r="O129" i="2"/>
  <c r="O179" i="2"/>
  <c r="R200" i="2"/>
  <c r="O219" i="2"/>
  <c r="O259" i="2"/>
  <c r="O113" i="2"/>
  <c r="O133" i="2"/>
  <c r="O197" i="2"/>
  <c r="O203" i="2"/>
  <c r="R259" i="2"/>
  <c r="U260" i="2"/>
  <c r="U265" i="2"/>
  <c r="O23" i="2"/>
  <c r="U39" i="2"/>
  <c r="O41" i="2"/>
  <c r="O46" i="2"/>
  <c r="R58" i="2"/>
  <c r="O69" i="2"/>
  <c r="R71" i="2"/>
  <c r="O75" i="2"/>
  <c r="O84" i="2"/>
  <c r="O93" i="2"/>
  <c r="O99" i="2"/>
  <c r="R124" i="2"/>
  <c r="U140" i="2"/>
  <c r="U145" i="2"/>
  <c r="O157" i="2"/>
  <c r="R159" i="2"/>
  <c r="O163" i="2"/>
  <c r="O172" i="2"/>
  <c r="O177" i="2"/>
  <c r="R188" i="2"/>
  <c r="R198" i="2"/>
  <c r="U209" i="2"/>
  <c r="O217" i="2"/>
  <c r="U225" i="2"/>
  <c r="O237" i="2"/>
  <c r="O243" i="2"/>
  <c r="H17" i="2"/>
  <c r="O261" i="2"/>
  <c r="O267" i="2"/>
  <c r="U269" i="2"/>
  <c r="O280" i="2"/>
  <c r="R148" i="2"/>
  <c r="U160" i="2"/>
  <c r="U180" i="2"/>
  <c r="U216" i="2"/>
  <c r="U272" i="2"/>
  <c r="R139" i="2"/>
  <c r="U100" i="2"/>
  <c r="R240" i="2"/>
  <c r="U36" i="2"/>
  <c r="R23" i="2"/>
  <c r="U24" i="2"/>
  <c r="R37" i="2"/>
  <c r="U38" i="2"/>
  <c r="U68" i="2"/>
  <c r="U78" i="2"/>
  <c r="U79" i="2"/>
  <c r="U103" i="2"/>
  <c r="U123" i="2"/>
  <c r="R127" i="2"/>
  <c r="U133" i="2"/>
  <c r="R156" i="2"/>
  <c r="R163" i="2"/>
  <c r="R172" i="2"/>
  <c r="R177" i="2"/>
  <c r="U193" i="2"/>
  <c r="R202" i="2"/>
  <c r="R208" i="2"/>
  <c r="R239" i="2"/>
  <c r="U240" i="2"/>
  <c r="R244" i="2"/>
  <c r="U252" i="2"/>
  <c r="R88" i="2"/>
  <c r="R131" i="2"/>
  <c r="U132" i="2"/>
  <c r="R151" i="2"/>
  <c r="U152" i="2"/>
  <c r="U163" i="2"/>
  <c r="U168" i="2"/>
  <c r="R196" i="2"/>
  <c r="U208" i="2"/>
  <c r="R228" i="2"/>
  <c r="R233" i="2"/>
  <c r="U61" i="2"/>
  <c r="U21" i="2"/>
  <c r="U45" i="2"/>
  <c r="U80" i="2"/>
  <c r="R56" i="2"/>
  <c r="U57" i="2"/>
  <c r="U71" i="2"/>
  <c r="R75" i="2"/>
  <c r="R90" i="2"/>
  <c r="U131" i="2"/>
  <c r="U136" i="2"/>
  <c r="R140" i="2"/>
  <c r="U151" i="2"/>
  <c r="R176" i="2"/>
  <c r="R195" i="2"/>
  <c r="U217" i="2"/>
  <c r="U228" i="2"/>
  <c r="R247" i="2"/>
  <c r="U248" i="2"/>
  <c r="U19" i="2"/>
  <c r="U20" i="2"/>
  <c r="R44" i="2"/>
  <c r="R54" i="2"/>
  <c r="R55" i="2"/>
  <c r="U56" i="2"/>
  <c r="R69" i="2"/>
  <c r="U72" i="2"/>
  <c r="U83" i="2"/>
  <c r="R87" i="2"/>
  <c r="U88" i="2"/>
  <c r="R92" i="2"/>
  <c r="U99" i="2"/>
  <c r="R108" i="2"/>
  <c r="U114" i="2"/>
  <c r="R118" i="2"/>
  <c r="R129" i="2"/>
  <c r="R130" i="2"/>
  <c r="U137" i="2"/>
  <c r="U153" i="2"/>
  <c r="U158" i="2"/>
  <c r="U159" i="2"/>
  <c r="U165" i="2"/>
  <c r="R174" i="2"/>
  <c r="R179" i="2"/>
  <c r="U192" i="2"/>
  <c r="R197" i="2"/>
  <c r="R203" i="2"/>
  <c r="U204" i="2"/>
  <c r="U222" i="2"/>
  <c r="U223" i="2"/>
  <c r="U229" i="2"/>
  <c r="R238" i="2"/>
  <c r="R243" i="2"/>
  <c r="U256" i="2"/>
  <c r="U262" i="2"/>
  <c r="R266" i="2"/>
  <c r="U267" i="2"/>
  <c r="U277" i="2"/>
  <c r="U18" i="2"/>
  <c r="U28" i="2"/>
  <c r="R32" i="2"/>
  <c r="U33" i="2"/>
  <c r="U44" i="2"/>
  <c r="R48" i="2"/>
  <c r="U49" i="2"/>
  <c r="R53" i="2"/>
  <c r="U60" i="2"/>
  <c r="U65" i="2"/>
  <c r="R68" i="2"/>
  <c r="R86" i="2"/>
  <c r="R112" i="2"/>
  <c r="U118" i="2"/>
  <c r="U124" i="2"/>
  <c r="R134" i="2"/>
  <c r="R135" i="2"/>
  <c r="R150" i="2"/>
  <c r="U157" i="2"/>
  <c r="R161" i="2"/>
  <c r="R162" i="2"/>
  <c r="U169" i="2"/>
  <c r="R178" i="2"/>
  <c r="U185" i="2"/>
  <c r="U190" i="2"/>
  <c r="U191" i="2"/>
  <c r="R201" i="2"/>
  <c r="R207" i="2"/>
  <c r="U214" i="2"/>
  <c r="U215" i="2"/>
  <c r="U221" i="2"/>
  <c r="R225" i="2"/>
  <c r="R226" i="2"/>
  <c r="R232" i="2"/>
  <c r="U233" i="2"/>
  <c r="R242" i="2"/>
  <c r="U249" i="2"/>
  <c r="U254" i="2"/>
  <c r="U255" i="2"/>
  <c r="U261" i="2"/>
  <c r="R269" i="2"/>
  <c r="U270" i="2"/>
  <c r="U271" i="2"/>
  <c r="R275" i="2"/>
  <c r="U276" i="2"/>
  <c r="U280" i="2"/>
  <c r="S17" i="2"/>
  <c r="R30" i="2"/>
  <c r="R31" i="2"/>
  <c r="R35" i="2"/>
  <c r="R41" i="2"/>
  <c r="R47" i="2"/>
  <c r="R62" i="2"/>
  <c r="U64" i="2"/>
  <c r="R67" i="2"/>
  <c r="U75" i="2"/>
  <c r="U81" i="2"/>
  <c r="U86" i="2"/>
  <c r="R89" i="2"/>
  <c r="R95" i="2"/>
  <c r="R100" i="2"/>
  <c r="R110" i="2"/>
  <c r="R115" i="2"/>
  <c r="U134" i="2"/>
  <c r="R138" i="2"/>
  <c r="R144" i="2"/>
  <c r="U150" i="2"/>
  <c r="R166" i="2"/>
  <c r="R167" i="2"/>
  <c r="R171" i="2"/>
  <c r="U178" i="2"/>
  <c r="R193" i="2"/>
  <c r="R194" i="2"/>
  <c r="U196" i="2"/>
  <c r="U201" i="2"/>
  <c r="R211" i="2"/>
  <c r="R230" i="2"/>
  <c r="R231" i="2"/>
  <c r="R235" i="2"/>
  <c r="U242" i="2"/>
  <c r="R246" i="2"/>
  <c r="R257" i="2"/>
  <c r="R258" i="2"/>
  <c r="R264" i="2"/>
  <c r="R268" i="2"/>
  <c r="R274" i="2"/>
  <c r="U279" i="2"/>
  <c r="U26" i="2"/>
  <c r="U31" i="2"/>
  <c r="U47" i="2"/>
  <c r="U63" i="2"/>
  <c r="U90" i="2"/>
  <c r="R94" i="2"/>
  <c r="R132" i="2"/>
  <c r="R137" i="2"/>
  <c r="R143" i="2"/>
  <c r="U144" i="2"/>
  <c r="U155" i="2"/>
  <c r="U172" i="2"/>
  <c r="U177" i="2"/>
  <c r="U183" i="2"/>
  <c r="R187" i="2"/>
  <c r="U195" i="2"/>
  <c r="U219" i="2"/>
  <c r="U236" i="2"/>
  <c r="U241" i="2"/>
  <c r="U247" i="2"/>
  <c r="R251" i="2"/>
  <c r="U259" i="2"/>
  <c r="R263" i="2"/>
  <c r="U264" i="2"/>
  <c r="U278" i="2"/>
  <c r="R29" i="2"/>
  <c r="R34" i="2"/>
  <c r="U35" i="2"/>
  <c r="R45" i="2"/>
  <c r="U46" i="2"/>
  <c r="R50" i="2"/>
  <c r="U51" i="2"/>
  <c r="U52" i="2"/>
  <c r="U58" i="2"/>
  <c r="R61" i="2"/>
  <c r="U62" i="2"/>
  <c r="U67" i="2"/>
  <c r="R83" i="2"/>
  <c r="U89" i="2"/>
  <c r="U95" i="2"/>
  <c r="R99" i="2"/>
  <c r="R114" i="2"/>
  <c r="U121" i="2"/>
  <c r="U126" i="2"/>
  <c r="U127" i="2"/>
  <c r="R142" i="2"/>
  <c r="R147" i="2"/>
  <c r="R170" i="2"/>
  <c r="U171" i="2"/>
  <c r="R180" i="2"/>
  <c r="U182" i="2"/>
  <c r="R199" i="2"/>
  <c r="U200" i="2"/>
  <c r="R234" i="2"/>
  <c r="U235" i="2"/>
  <c r="U246" i="2"/>
  <c r="R262" i="2"/>
  <c r="U268" i="2"/>
  <c r="U273" i="2"/>
  <c r="R120" i="2"/>
  <c r="U141" i="2"/>
  <c r="R19" i="2"/>
  <c r="R20" i="2"/>
  <c r="R26" i="2"/>
  <c r="U27" i="2"/>
  <c r="U34" i="2"/>
  <c r="R38" i="2"/>
  <c r="R40" i="2"/>
  <c r="U42" i="2"/>
  <c r="U59" i="2"/>
  <c r="R64" i="2"/>
  <c r="R72" i="2"/>
  <c r="U74" i="2"/>
  <c r="R80" i="2"/>
  <c r="U105" i="2"/>
  <c r="R128" i="2"/>
  <c r="U139" i="2"/>
  <c r="R145" i="2"/>
  <c r="R146" i="2"/>
  <c r="U149" i="2"/>
  <c r="U166" i="2"/>
  <c r="U167" i="2"/>
  <c r="R182" i="2"/>
  <c r="R192" i="2"/>
  <c r="U203" i="2"/>
  <c r="R209" i="2"/>
  <c r="R210" i="2"/>
  <c r="U213" i="2"/>
  <c r="U230" i="2"/>
  <c r="U231" i="2"/>
  <c r="R256" i="2"/>
  <c r="R272" i="2"/>
  <c r="R280" i="2"/>
  <c r="U29" i="2"/>
  <c r="R96" i="2"/>
  <c r="R104" i="2"/>
  <c r="R184" i="2"/>
  <c r="U205" i="2"/>
  <c r="R248" i="2"/>
  <c r="U40" i="2"/>
  <c r="R46" i="2"/>
  <c r="U50" i="2"/>
  <c r="R70" i="2"/>
  <c r="R78" i="2"/>
  <c r="U87" i="2"/>
  <c r="R93" i="2"/>
  <c r="R102" i="2"/>
  <c r="U110" i="2"/>
  <c r="U111" i="2"/>
  <c r="R117" i="2"/>
  <c r="R126" i="2"/>
  <c r="R136" i="2"/>
  <c r="U138" i="2"/>
  <c r="U147" i="2"/>
  <c r="R153" i="2"/>
  <c r="R154" i="2"/>
  <c r="U174" i="2"/>
  <c r="U175" i="2"/>
  <c r="R181" i="2"/>
  <c r="R190" i="2"/>
  <c r="U202" i="2"/>
  <c r="U211" i="2"/>
  <c r="R217" i="2"/>
  <c r="R218" i="2"/>
  <c r="U238" i="2"/>
  <c r="U239" i="2"/>
  <c r="R245" i="2"/>
  <c r="R254" i="2"/>
  <c r="U266" i="2"/>
  <c r="R270" i="2"/>
  <c r="U53" i="2"/>
  <c r="R59" i="2"/>
  <c r="Q17" i="2"/>
  <c r="R84" i="2"/>
  <c r="U109" i="2"/>
  <c r="R152" i="2"/>
  <c r="U173" i="2"/>
  <c r="R216" i="2"/>
  <c r="U237" i="2"/>
  <c r="P17" i="2"/>
  <c r="U25" i="2"/>
  <c r="R36" i="2"/>
  <c r="R76" i="2"/>
  <c r="U85" i="2"/>
  <c r="U93" i="2"/>
  <c r="U117" i="2"/>
  <c r="R160" i="2"/>
  <c r="U181" i="2"/>
  <c r="U198" i="2"/>
  <c r="U199" i="2"/>
  <c r="R214" i="2"/>
  <c r="R224" i="2"/>
  <c r="U245" i="2"/>
  <c r="R24" i="2"/>
  <c r="T17" i="2"/>
  <c r="U37" i="2"/>
  <c r="R51" i="2"/>
  <c r="U55" i="2"/>
  <c r="R60" i="2"/>
  <c r="R66" i="2"/>
  <c r="U69" i="2"/>
  <c r="U77" i="2"/>
  <c r="R82" i="2"/>
  <c r="U91" i="2"/>
  <c r="R97" i="2"/>
  <c r="R98" i="2"/>
  <c r="U101" i="2"/>
  <c r="R105" i="2"/>
  <c r="U107" i="2"/>
  <c r="U115" i="2"/>
  <c r="R121" i="2"/>
  <c r="R122" i="2"/>
  <c r="U125" i="2"/>
  <c r="U142" i="2"/>
  <c r="U143" i="2"/>
  <c r="R158" i="2"/>
  <c r="R168" i="2"/>
  <c r="U179" i="2"/>
  <c r="R185" i="2"/>
  <c r="R186" i="2"/>
  <c r="U189" i="2"/>
  <c r="U206" i="2"/>
  <c r="U207" i="2"/>
  <c r="R222" i="2"/>
  <c r="U243" i="2"/>
  <c r="R249" i="2"/>
  <c r="R250" i="2"/>
  <c r="U253" i="2"/>
  <c r="R273" i="2"/>
  <c r="R18" i="2"/>
  <c r="R77" i="2"/>
  <c r="U98" i="2"/>
  <c r="O120" i="2"/>
  <c r="R141" i="2"/>
  <c r="U162" i="2"/>
  <c r="O184" i="2"/>
  <c r="R205" i="2"/>
  <c r="U226" i="2"/>
  <c r="O248" i="2"/>
  <c r="O22" i="2"/>
  <c r="O56" i="2"/>
  <c r="O64" i="2"/>
  <c r="R85" i="2"/>
  <c r="U106" i="2"/>
  <c r="O128" i="2"/>
  <c r="R149" i="2"/>
  <c r="U170" i="2"/>
  <c r="O192" i="2"/>
  <c r="R213" i="2"/>
  <c r="U234" i="2"/>
  <c r="O256" i="2"/>
  <c r="O272" i="2"/>
  <c r="O80" i="2"/>
  <c r="R101" i="2"/>
  <c r="U122" i="2"/>
  <c r="O144" i="2"/>
  <c r="R165" i="2"/>
  <c r="U186" i="2"/>
  <c r="O208" i="2"/>
  <c r="R229" i="2"/>
  <c r="U250" i="2"/>
  <c r="N17" i="2"/>
  <c r="U66" i="2"/>
  <c r="O88" i="2"/>
  <c r="R109" i="2"/>
  <c r="U130" i="2"/>
  <c r="O152" i="2"/>
  <c r="R173" i="2"/>
  <c r="U194" i="2"/>
  <c r="O216" i="2"/>
  <c r="R237" i="2"/>
  <c r="U258" i="2"/>
  <c r="U274" i="2"/>
  <c r="U82" i="2"/>
  <c r="O104" i="2"/>
  <c r="R125" i="2"/>
  <c r="U146" i="2"/>
  <c r="O168" i="2"/>
  <c r="R189" i="2"/>
  <c r="U210" i="2"/>
  <c r="O232" i="2"/>
  <c r="R253" i="2"/>
  <c r="R277" i="2"/>
  <c r="O17" i="2" l="1"/>
  <c r="U17" i="2"/>
  <c r="R17" i="2"/>
  <c r="O71" i="1" l="1"/>
  <c r="K71" i="1"/>
  <c r="J71" i="1"/>
  <c r="J70" i="1"/>
  <c r="K70" i="1" s="1"/>
  <c r="I70" i="1"/>
  <c r="I64" i="1" s="1"/>
  <c r="H70" i="1"/>
  <c r="G70" i="1"/>
  <c r="F70" i="1"/>
  <c r="O69" i="1"/>
  <c r="K69" i="1"/>
  <c r="J69" i="1"/>
  <c r="O68" i="1"/>
  <c r="K68" i="1"/>
  <c r="J68" i="1"/>
  <c r="J67" i="1"/>
  <c r="K67" i="1" s="1"/>
  <c r="I67" i="1"/>
  <c r="H67" i="1"/>
  <c r="G67" i="1"/>
  <c r="F67" i="1"/>
  <c r="O66" i="1"/>
  <c r="J66" i="1"/>
  <c r="K66" i="1" s="1"/>
  <c r="J65" i="1"/>
  <c r="J64" i="1" s="1"/>
  <c r="K64" i="1" s="1"/>
  <c r="I65" i="1"/>
  <c r="H65" i="1"/>
  <c r="G65" i="1"/>
  <c r="G64" i="1" s="1"/>
  <c r="F65" i="1"/>
  <c r="F64" i="1" s="1"/>
  <c r="H64" i="1"/>
  <c r="O63" i="1"/>
  <c r="K63" i="1"/>
  <c r="J63" i="1"/>
  <c r="J62" i="1"/>
  <c r="K62" i="1" s="1"/>
  <c r="I62" i="1"/>
  <c r="H62" i="1"/>
  <c r="G62" i="1"/>
  <c r="F62" i="1"/>
  <c r="O61" i="1"/>
  <c r="K61" i="1"/>
  <c r="J61" i="1"/>
  <c r="O60" i="1"/>
  <c r="K60" i="1"/>
  <c r="J60" i="1"/>
  <c r="O59" i="1"/>
  <c r="J59" i="1"/>
  <c r="K59" i="1" s="1"/>
  <c r="O58" i="1"/>
  <c r="J58" i="1"/>
  <c r="K58" i="1" s="1"/>
  <c r="O57" i="1"/>
  <c r="K57" i="1"/>
  <c r="J57" i="1"/>
  <c r="O56" i="1"/>
  <c r="K56" i="1"/>
  <c r="J56" i="1"/>
  <c r="O55" i="1"/>
  <c r="K55" i="1"/>
  <c r="J55" i="1"/>
  <c r="J54" i="1" s="1"/>
  <c r="K54" i="1" s="1"/>
  <c r="I54" i="1"/>
  <c r="H54" i="1"/>
  <c r="G54" i="1"/>
  <c r="F54" i="1"/>
  <c r="O53" i="1"/>
  <c r="K53" i="1"/>
  <c r="J53" i="1"/>
  <c r="O52" i="1"/>
  <c r="J52" i="1"/>
  <c r="K52" i="1" s="1"/>
  <c r="O51" i="1"/>
  <c r="J51" i="1"/>
  <c r="K51" i="1" s="1"/>
  <c r="O50" i="1"/>
  <c r="K50" i="1"/>
  <c r="J50" i="1"/>
  <c r="O49" i="1"/>
  <c r="K49" i="1"/>
  <c r="J49" i="1"/>
  <c r="O48" i="1"/>
  <c r="K48" i="1"/>
  <c r="J48" i="1"/>
  <c r="O47" i="1"/>
  <c r="J47" i="1"/>
  <c r="K47" i="1" s="1"/>
  <c r="I46" i="1"/>
  <c r="H46" i="1"/>
  <c r="G46" i="1"/>
  <c r="F46" i="1"/>
  <c r="O45" i="1"/>
  <c r="J45" i="1"/>
  <c r="K45" i="1" s="1"/>
  <c r="O44" i="1"/>
  <c r="J44" i="1"/>
  <c r="J43" i="1" s="1"/>
  <c r="K43" i="1" s="1"/>
  <c r="I43" i="1"/>
  <c r="H43" i="1"/>
  <c r="G43" i="1"/>
  <c r="F43" i="1"/>
  <c r="O42" i="1"/>
  <c r="K42" i="1"/>
  <c r="J42" i="1"/>
  <c r="O41" i="1"/>
  <c r="J41" i="1"/>
  <c r="K41" i="1" s="1"/>
  <c r="O40" i="1"/>
  <c r="K40" i="1"/>
  <c r="J40" i="1"/>
  <c r="O39" i="1"/>
  <c r="K39" i="1"/>
  <c r="J39" i="1"/>
  <c r="O38" i="1"/>
  <c r="J38" i="1"/>
  <c r="K38" i="1" s="1"/>
  <c r="I37" i="1"/>
  <c r="H37" i="1"/>
  <c r="G37" i="1"/>
  <c r="F37" i="1"/>
  <c r="O36" i="1"/>
  <c r="K36" i="1"/>
  <c r="J36" i="1"/>
  <c r="O35" i="1"/>
  <c r="J35" i="1"/>
  <c r="K35" i="1" s="1"/>
  <c r="O34" i="1"/>
  <c r="J34" i="1"/>
  <c r="K34" i="1" s="1"/>
  <c r="I33" i="1"/>
  <c r="H33" i="1"/>
  <c r="G33" i="1"/>
  <c r="F33" i="1"/>
  <c r="O32" i="1"/>
  <c r="J32" i="1"/>
  <c r="K32" i="1" s="1"/>
  <c r="O31" i="1"/>
  <c r="J31" i="1"/>
  <c r="K31" i="1" s="1"/>
  <c r="O30" i="1"/>
  <c r="K30" i="1"/>
  <c r="J30" i="1"/>
  <c r="O29" i="1"/>
  <c r="K29" i="1"/>
  <c r="J29" i="1"/>
  <c r="O28" i="1"/>
  <c r="J28" i="1"/>
  <c r="J27" i="1" s="1"/>
  <c r="K27" i="1" s="1"/>
  <c r="I27" i="1"/>
  <c r="H27" i="1"/>
  <c r="H15" i="1" s="1"/>
  <c r="G27" i="1"/>
  <c r="F27" i="1"/>
  <c r="O26" i="1"/>
  <c r="K26" i="1"/>
  <c r="J26" i="1"/>
  <c r="J25" i="1" s="1"/>
  <c r="K25" i="1" s="1"/>
  <c r="I25" i="1"/>
  <c r="I15" i="1" s="1"/>
  <c r="H25" i="1"/>
  <c r="G25" i="1"/>
  <c r="F25" i="1"/>
  <c r="O24" i="1"/>
  <c r="K24" i="1"/>
  <c r="J24" i="1"/>
  <c r="J23" i="1"/>
  <c r="K23" i="1" s="1"/>
  <c r="I23" i="1"/>
  <c r="H23" i="1"/>
  <c r="G23" i="1"/>
  <c r="F23" i="1"/>
  <c r="O22" i="1"/>
  <c r="J22" i="1"/>
  <c r="K22" i="1" s="1"/>
  <c r="O21" i="1"/>
  <c r="K21" i="1"/>
  <c r="J21" i="1"/>
  <c r="J20" i="1"/>
  <c r="K20" i="1" s="1"/>
  <c r="I20" i="1"/>
  <c r="I16" i="1" s="1"/>
  <c r="H20" i="1"/>
  <c r="G20" i="1"/>
  <c r="F20" i="1"/>
  <c r="F15" i="1" s="1"/>
  <c r="O19" i="1"/>
  <c r="J19" i="1"/>
  <c r="K19" i="1" s="1"/>
  <c r="O18" i="1"/>
  <c r="K18" i="1"/>
  <c r="J18" i="1"/>
  <c r="J17" i="1"/>
  <c r="I17" i="1"/>
  <c r="H17" i="1"/>
  <c r="G17" i="1"/>
  <c r="G15" i="1" s="1"/>
  <c r="F17" i="1"/>
  <c r="F16" i="1" s="1"/>
  <c r="H16" i="1"/>
  <c r="H14" i="1" s="1"/>
  <c r="I14" i="1" l="1"/>
  <c r="F14" i="1"/>
  <c r="K65" i="1"/>
  <c r="J37" i="1"/>
  <c r="K37" i="1" s="1"/>
  <c r="K44" i="1"/>
  <c r="K28" i="1"/>
  <c r="G16" i="1"/>
  <c r="G14" i="1" s="1"/>
  <c r="J33" i="1"/>
  <c r="K33" i="1" s="1"/>
  <c r="J46" i="1"/>
  <c r="K46" i="1" s="1"/>
  <c r="K17" i="1"/>
  <c r="J16" i="1"/>
  <c r="K16" i="1" l="1"/>
  <c r="J14" i="1"/>
  <c r="K14" i="1" s="1"/>
  <c r="J15" i="1"/>
  <c r="K15" i="1" s="1"/>
</calcChain>
</file>

<file path=xl/sharedStrings.xml><?xml version="1.0" encoding="utf-8"?>
<sst xmlns="http://schemas.openxmlformats.org/spreadsheetml/2006/main" count="2458" uniqueCount="931">
  <si>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</si>
  <si>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</si>
  <si>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</si>
  <si>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</si>
  <si>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</si>
  <si>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</si>
  <si>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Acumulado 2019</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</si>
  <si>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</si>
  <si>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</si>
  <si>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</si>
  <si>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</si>
  <si>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</si>
  <si>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</si>
  <si>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</si>
  <si>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</si>
  <si>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</si>
  <si>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</si>
  <si>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</si>
  <si>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</si>
  <si>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</si>
  <si>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</si>
  <si>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</si>
  <si>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</si>
  <si>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</si>
  <si>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</si>
  <si>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</si>
  <si>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</si>
  <si>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</si>
  <si>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</si>
  <si>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</si>
  <si>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</si>
  <si>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</si>
  <si>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 xml:space="preserve">SE 1210 NORTE - NOROESTE </t>
  </si>
  <si>
    <t>Aprobados en 2009</t>
  </si>
  <si>
    <t>SLT 1405 Subest y Líneas de Transmisión de las Áreas Sureste</t>
  </si>
  <si>
    <t>Aprobados en 2010</t>
  </si>
  <si>
    <t>CCC Cogeneración Salamanca Fase I</t>
  </si>
  <si>
    <t>Aprobados en 2011</t>
  </si>
  <si>
    <t>CC Centro</t>
  </si>
  <si>
    <t>SLT 1603 Subestación Lago</t>
  </si>
  <si>
    <t>CCI Guerrero Negro IV</t>
  </si>
  <si>
    <t>Construcción</t>
  </si>
  <si>
    <t>SE 1621 Distribución Norte-Sur</t>
  </si>
  <si>
    <t>SE 1620 Distribución Valle de México</t>
  </si>
  <si>
    <t>Aprobados en 2012</t>
  </si>
  <si>
    <t>SLT 1721 DISTRIBUCIÓN NORTE</t>
  </si>
  <si>
    <t>LT Red de Transmisión Asociada al CC Noreste</t>
  </si>
  <si>
    <t xml:space="preserve">CG Los Humeros III </t>
  </si>
  <si>
    <t>Aprobados en 2013</t>
  </si>
  <si>
    <t>CC Empalme I</t>
  </si>
  <si>
    <t xml:space="preserve">LT Red de Transmisión Asociada al CC Empalme I </t>
  </si>
  <si>
    <t>CC Valle de México II</t>
  </si>
  <si>
    <t>LT 1805 Línea de Transmisión Huasteca - Monterrey</t>
  </si>
  <si>
    <t>Fallo y adjudicación</t>
  </si>
  <si>
    <t>SLT 1821 Divisiones de Distribución</t>
  </si>
  <si>
    <t>Aprobados en 2014</t>
  </si>
  <si>
    <t>CC Empalme II</t>
  </si>
  <si>
    <t>SLT 1920 Subestaciones y Líneas de Distribución 1_/</t>
  </si>
  <si>
    <t>Aprobados en 2015</t>
  </si>
  <si>
    <t>CC San Luis Potosí</t>
  </si>
  <si>
    <t>Por Licitar sin cambio de alcance</t>
  </si>
  <si>
    <t>CC Lerdo (Norte IV)</t>
  </si>
  <si>
    <t>CG Los Azufres III Fase II</t>
  </si>
  <si>
    <t>CH Las Cruces</t>
  </si>
  <si>
    <t xml:space="preserve">LT Red de transmisión asociada a la CH Las Cruces </t>
  </si>
  <si>
    <t>SLT 2002 Subestaciones y Líneas de las Áreas Norte - Occidental</t>
  </si>
  <si>
    <t>SLT SLT 2020 Subestaciones, Líneas y Redes de Distribución</t>
  </si>
  <si>
    <t>Aprobados en 2016</t>
  </si>
  <si>
    <t>CC San Luis Río Colorado I</t>
  </si>
  <si>
    <t>CC Guadalajara I</t>
  </si>
  <si>
    <t>CC Mazatlán</t>
  </si>
  <si>
    <t>CC Mérida</t>
  </si>
  <si>
    <t>CC Salamanca</t>
  </si>
  <si>
    <t>SE 2101 Compensación Capacitiva Baja - Occidental</t>
  </si>
  <si>
    <t>SLT SLT 2120 Subestaciones y Líneas de Distribución</t>
  </si>
  <si>
    <t>Aprobados en 2020</t>
  </si>
  <si>
    <t>CCI Baja California Sur VI</t>
  </si>
  <si>
    <t>Autorizado</t>
  </si>
  <si>
    <t>Inversión Condicionada</t>
  </si>
  <si>
    <t>CC Norte III (Juárez)</t>
  </si>
  <si>
    <t>CC Topolobampo III</t>
  </si>
  <si>
    <t>LT LT en Corriente Directa Ixtepec Potencia-Yautepec Potencia</t>
  </si>
  <si>
    <t>CE Sureste IV y V</t>
  </si>
  <si>
    <t>1_/ Se consideran los proyectos que tienen previstos recursos en el PEF 2020, así como aquéllos proyectos que no tienen Monto Estimado en el PEF 2020, pero continúan en etapa de Varias Cierre y Otras por lo que se incluye su seguimiento.</t>
  </si>
  <si>
    <t xml:space="preserve">2_/ El tipo de cambio utilizado fue de 23.5122 pesos por dólar correspondiente al cierre de marzo de 2020. El total no coincide con el monto del Cuadro 7 "Flujo de inversión estimada anual por proyecto" porque los proyectos Núms. 288 y 336 de inversión directa,  42 y 43 de inversión condicionada, con estimación para 2020, no se incluyen por haberse terminado totalmente en 2019.      </t>
  </si>
  <si>
    <t>Fuente: Comisión Federal de Electricidad</t>
  </si>
  <si>
    <t>FLUJO NETO DE PROYECTOS DE INFRAESTRUCTURA PRODUCTIVA DE LARGO PLAZO DE INVERSIÓN DIRECTA EN OPERACIÓN   1_/</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</si>
  <si>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</si>
  <si>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</si>
  <si>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</si>
  <si>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</si>
  <si>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</si>
  <si>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</si>
  <si>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</si>
  <si>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</si>
  <si>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</si>
  <si>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</si>
  <si>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</si>
  <si>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</si>
  <si>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</si>
  <si>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</si>
  <si>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</si>
  <si>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</si>
  <si>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</si>
  <si>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</si>
  <si>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</si>
  <si>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</si>
  <si>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</si>
  <si>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</si>
  <si>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</si>
  <si>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</si>
  <si>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</si>
  <si>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</si>
  <si>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</si>
  <si>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</si>
  <si>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</si>
  <si>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</si>
  <si>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</si>
  <si>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</si>
  <si>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</si>
  <si>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</si>
  <si>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</si>
  <si>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</si>
  <si>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</si>
  <si>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</si>
  <si>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</si>
  <si>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</si>
  <si>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</si>
  <si>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</si>
  <si>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</si>
  <si>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</si>
  <si>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</si>
  <si>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</si>
  <si>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</si>
  <si>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</si>
  <si>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</si>
  <si>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</si>
  <si>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</si>
  <si>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</si>
  <si>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</si>
  <si>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</si>
  <si>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</si>
  <si>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</si>
  <si>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</si>
  <si>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</si>
  <si>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</si>
  <si>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</si>
  <si>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</si>
  <si>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</si>
  <si>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</si>
  <si>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</si>
  <si>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</si>
  <si>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</si>
  <si>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</si>
  <si>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</si>
  <si>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</si>
  <si>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</si>
  <si>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</si>
  <si>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</si>
  <si>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</si>
  <si>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</si>
  <si>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</si>
  <si>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</si>
  <si>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</si>
  <si>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</si>
  <si>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</si>
  <si>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</si>
  <si>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</si>
  <si>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</si>
  <si>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</si>
  <si>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</si>
  <si>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</si>
  <si>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</si>
  <si>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</si>
  <si>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</si>
  <si>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</si>
  <si>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</si>
  <si>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</si>
  <si>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</si>
  <si>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</si>
  <si>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</si>
  <si>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</si>
  <si>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</si>
  <si>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</si>
  <si>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</si>
  <si>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</si>
  <si>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</si>
  <si>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</si>
  <si>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</si>
  <si>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</si>
  <si>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</si>
  <si>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</si>
  <si>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</si>
  <si>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</si>
  <si>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</si>
  <si>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</si>
  <si>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</si>
  <si>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</si>
  <si>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</si>
  <si>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</si>
  <si>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</si>
  <si>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</si>
  <si>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</si>
  <si>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</si>
  <si>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</si>
  <si>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</si>
  <si>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</si>
  <si>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</si>
  <si>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</si>
  <si>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</si>
  <si>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</si>
  <si>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</si>
  <si>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</si>
  <si>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</si>
  <si>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</si>
  <si>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</si>
  <si>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</si>
  <si>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</si>
  <si>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</si>
  <si>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</si>
  <si>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</si>
  <si>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</si>
  <si>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</si>
  <si>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</si>
  <si>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</si>
  <si>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</si>
  <si>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</si>
  <si>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</si>
  <si>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</si>
  <si>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</si>
  <si>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</si>
  <si>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</si>
  <si>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</si>
  <si>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</si>
  <si>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</si>
  <si>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</si>
  <si>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</si>
  <si>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</si>
  <si>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</si>
  <si>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</si>
  <si>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</si>
  <si>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</si>
  <si>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</si>
  <si>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</si>
  <si>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</si>
  <si>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</si>
  <si>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</si>
  <si>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</si>
  <si>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</si>
  <si>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</si>
  <si>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</si>
  <si>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</si>
  <si>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</si>
  <si>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</si>
  <si>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</si>
  <si>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</si>
  <si>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</si>
  <si>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</si>
  <si>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</si>
  <si>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</si>
  <si>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</si>
  <si>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</si>
  <si>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</si>
  <si>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</si>
  <si>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</si>
  <si>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</si>
  <si>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</si>
  <si>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</si>
  <si>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</si>
  <si>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</si>
  <si>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</si>
  <si>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</si>
  <si>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</si>
  <si>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</si>
  <si>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</si>
  <si>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</si>
  <si>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</si>
  <si>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</si>
  <si>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</si>
  <si>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</si>
  <si>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</si>
  <si>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</si>
  <si>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</si>
  <si>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</si>
  <si>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</si>
  <si>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</si>
  <si>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</si>
  <si>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</si>
  <si>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</si>
  <si>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</si>
  <si>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</si>
  <si>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</si>
  <si>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</si>
  <si>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</si>
  <si>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</si>
  <si>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</si>
  <si>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</si>
  <si>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</si>
  <si>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</si>
  <si>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</si>
  <si>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</si>
  <si>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</si>
  <si>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</si>
  <si>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</si>
  <si>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</si>
  <si>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</si>
  <si>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</si>
  <si>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</si>
  <si>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</si>
  <si>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</si>
  <si>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</si>
  <si>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</si>
  <si>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</si>
  <si>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</si>
  <si>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</si>
  <si>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</si>
  <si>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</si>
  <si>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</si>
  <si>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</si>
  <si>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</si>
  <si>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</si>
  <si>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</si>
  <si>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</si>
  <si>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</si>
  <si>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</si>
  <si>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</si>
  <si>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</si>
  <si>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</si>
  <si>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</si>
  <si>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</si>
  <si>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</si>
  <si>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</si>
  <si>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</si>
  <si>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</si>
  <si>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</si>
  <si>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</si>
  <si>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</si>
  <si>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</si>
  <si>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</si>
  <si>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</si>
  <si>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</si>
  <si>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</si>
  <si>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</si>
  <si>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</si>
  <si>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</si>
  <si>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</si>
  <si>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</si>
  <si>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</si>
  <si>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</si>
  <si>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</si>
  <si>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</si>
  <si>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</si>
  <si>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</si>
  <si>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</si>
  <si>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</si>
  <si>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</si>
  <si>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</si>
  <si>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</si>
  <si>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</si>
  <si>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</si>
  <si>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</si>
  <si>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</si>
  <si>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</si>
  <si>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</si>
  <si>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</si>
  <si>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</si>
  <si>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</si>
  <si>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</si>
  <si>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</si>
  <si>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</si>
  <si>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</si>
  <si>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</si>
  <si>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</si>
  <si>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</si>
  <si>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</si>
  <si>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</si>
  <si>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</si>
  <si>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</si>
  <si>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</si>
  <si>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</si>
  <si>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</si>
  <si>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</si>
  <si>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</si>
  <si>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</si>
  <si>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</si>
  <si>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</si>
  <si>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</si>
  <si>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</si>
  <si>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</si>
  <si>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</si>
  <si>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</si>
  <si>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</si>
  <si>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</si>
  <si>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</si>
  <si>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</si>
  <si>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</si>
  <si>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</si>
  <si>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</si>
  <si>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</si>
  <si>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</si>
  <si>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</si>
  <si>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</si>
  <si>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</si>
  <si>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</si>
  <si>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</si>
  <si>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</si>
  <si>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 xml:space="preserve">NA: No aplica </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</si>
  <si>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</si>
  <si>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</si>
  <si>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</si>
  <si>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</si>
  <si>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</si>
  <si>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</si>
  <si>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</si>
  <si>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</si>
  <si>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</si>
  <si>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</si>
  <si>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</si>
  <si>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</si>
  <si>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</si>
  <si>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</si>
  <si>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</si>
  <si>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</si>
  <si>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</si>
  <si>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</si>
  <si>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</si>
  <si>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</si>
  <si>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</si>
  <si>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</si>
  <si>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</si>
  <si>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</si>
  <si>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</si>
  <si>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</si>
  <si>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</si>
  <si>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</si>
  <si>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</si>
  <si>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</si>
  <si>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</si>
  <si>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</si>
  <si>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</si>
  <si>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</si>
  <si>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</si>
  <si>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</si>
  <si>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</si>
  <si>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</si>
  <si>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</si>
  <si>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</si>
  <si>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</si>
  <si>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</si>
  <si>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</si>
  <si>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</si>
  <si>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</si>
  <si>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</si>
  <si>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</si>
  <si>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</si>
  <si>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</si>
  <si>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</si>
  <si>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CC Noreste</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</si>
  <si>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</si>
  <si>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</si>
  <si>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</si>
  <si>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</si>
  <si>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</si>
  <si>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</si>
  <si>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</si>
  <si>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</si>
  <si>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Marzo 2020</t>
  </si>
  <si>
    <t>Hasta 2019</t>
  </si>
  <si>
    <t>En 2020</t>
  </si>
  <si>
    <t>Suma</t>
  </si>
  <si>
    <t xml:space="preserve">Real </t>
  </si>
  <si>
    <t>Legal</t>
  </si>
  <si>
    <t>Contingente</t>
  </si>
  <si>
    <t>Total</t>
  </si>
  <si>
    <t>.</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</si>
  <si>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</si>
  <si>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</si>
  <si>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</si>
  <si>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</si>
  <si>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</si>
  <si>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</si>
  <si>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</si>
  <si>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</si>
  <si>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</si>
  <si>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</si>
  <si>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</si>
  <si>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</si>
  <si>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</si>
  <si>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</si>
  <si>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</si>
  <si>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</si>
  <si>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</si>
  <si>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</si>
  <si>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</si>
  <si>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</si>
  <si>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</si>
  <si>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</si>
  <si>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</si>
  <si>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</si>
  <si>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</si>
  <si>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</si>
  <si>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</si>
  <si>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</si>
  <si>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</si>
  <si>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</si>
  <si>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</si>
  <si>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</si>
  <si>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</si>
  <si>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</si>
  <si>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</si>
  <si>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</si>
  <si>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</si>
  <si>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</si>
  <si>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</si>
  <si>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</si>
  <si>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</si>
  <si>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</si>
  <si>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</si>
  <si>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</si>
  <si>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</si>
  <si>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</si>
  <si>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</si>
  <si>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</si>
  <si>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</si>
  <si>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</si>
  <si>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</si>
  <si>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</si>
  <si>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</si>
  <si>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</si>
  <si>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</si>
  <si>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</si>
  <si>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</si>
  <si>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</si>
  <si>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</si>
  <si>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</si>
  <si>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</si>
  <si>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</si>
  <si>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</si>
  <si>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</si>
  <si>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</si>
  <si>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</si>
  <si>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</si>
  <si>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</si>
  <si>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</si>
  <si>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</si>
  <si>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</si>
  <si>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</si>
  <si>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</si>
  <si>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</si>
  <si>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</si>
  <si>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</si>
  <si>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</si>
  <si>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</si>
  <si>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</si>
  <si>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</si>
  <si>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</si>
  <si>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</si>
  <si>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</si>
  <si>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</si>
  <si>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</si>
  <si>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</si>
  <si>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</si>
  <si>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</si>
  <si>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</si>
  <si>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</si>
  <si>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</si>
  <si>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</si>
  <si>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</si>
  <si>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</si>
  <si>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</si>
  <si>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</si>
  <si>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</si>
  <si>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</si>
  <si>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</si>
  <si>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</si>
  <si>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</si>
  <si>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</si>
  <si>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</si>
  <si>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</si>
  <si>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</si>
  <si>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</si>
  <si>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</si>
  <si>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</si>
  <si>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</si>
  <si>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</si>
  <si>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</si>
  <si>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</si>
  <si>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</si>
  <si>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</si>
  <si>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</si>
  <si>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</si>
  <si>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</si>
  <si>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</si>
  <si>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</si>
  <si>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</si>
  <si>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</si>
  <si>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</si>
  <si>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</si>
  <si>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</si>
  <si>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</si>
  <si>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</si>
  <si>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</si>
  <si>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</si>
  <si>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</si>
  <si>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</si>
  <si>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</si>
  <si>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</si>
  <si>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</si>
  <si>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</si>
  <si>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</si>
  <si>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</si>
  <si>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</si>
  <si>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</si>
  <si>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</si>
  <si>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</si>
  <si>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</si>
  <si>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</si>
  <si>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</si>
  <si>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</si>
  <si>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</si>
  <si>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</si>
  <si>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</si>
  <si>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</si>
  <si>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</si>
  <si>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</si>
  <si>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</si>
  <si>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</si>
  <si>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</si>
  <si>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</si>
  <si>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</si>
  <si>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</si>
  <si>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</si>
  <si>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</si>
  <si>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</si>
  <si>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</si>
  <si>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</si>
  <si>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</si>
  <si>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</si>
  <si>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</si>
  <si>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</si>
  <si>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</si>
  <si>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</si>
  <si>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</si>
  <si>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</si>
  <si>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</si>
  <si>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</si>
  <si>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</si>
  <si>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</si>
  <si>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</si>
  <si>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</si>
  <si>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</si>
  <si>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</si>
  <si>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</si>
  <si>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</si>
  <si>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</si>
  <si>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</si>
  <si>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</si>
  <si>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</si>
  <si>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</si>
  <si>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</si>
  <si>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</si>
  <si>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</si>
  <si>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</si>
  <si>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</si>
  <si>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</si>
  <si>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</si>
  <si>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</si>
  <si>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</si>
  <si>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</si>
  <si>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</si>
  <si>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</si>
  <si>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</si>
  <si>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</si>
  <si>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</si>
  <si>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</si>
  <si>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</si>
  <si>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</si>
  <si>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</si>
  <si>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</si>
  <si>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</si>
  <si>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</si>
  <si>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</si>
  <si>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</si>
  <si>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</si>
  <si>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</si>
  <si>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</si>
  <si>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</si>
  <si>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</si>
  <si>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</si>
  <si>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</si>
  <si>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</si>
  <si>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</si>
  <si>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</si>
  <si>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</si>
  <si>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</si>
  <si>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</si>
  <si>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</si>
  <si>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</si>
  <si>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</si>
  <si>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</si>
  <si>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</si>
  <si>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</si>
  <si>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</si>
  <si>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</si>
  <si>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</si>
  <si>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</si>
  <si>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</si>
  <si>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</si>
  <si>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</si>
  <si>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</si>
  <si>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</si>
  <si>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</si>
  <si>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</si>
  <si>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</si>
  <si>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</si>
  <si>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</si>
  <si>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</si>
  <si>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RM CT José López Portillo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</si>
  <si>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</si>
  <si>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</si>
  <si>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</si>
  <si>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</si>
  <si>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</si>
  <si>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</si>
  <si>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</si>
  <si>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</si>
  <si>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</si>
  <si>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  El tipo de cambio utilizado es de 23.5122 correspondiente al cierre de marzo de 2020.</t>
  </si>
  <si>
    <t>Costo total estimado</t>
  </si>
  <si>
    <t>Monto 
Contratado</t>
  </si>
  <si>
    <t>Comprometido al periodo</t>
  </si>
  <si>
    <t>Montos comprometidos por etapas</t>
  </si>
  <si>
    <t>PEF 2019</t>
  </si>
  <si>
    <t>PEF 2020</t>
  </si>
  <si>
    <t>Monto</t>
  </si>
  <si>
    <t>% Respecto PEF 2020</t>
  </si>
  <si>
    <t>Proyectos adjudicados y/o en construcción</t>
  </si>
  <si>
    <t>Proyectos en operación</t>
  </si>
  <si>
    <t>MARZO</t>
  </si>
  <si>
    <t>( 3=2/1 )</t>
  </si>
  <si>
    <t>( 5=7+8 )</t>
  </si>
  <si>
    <t>( 6=5/2 )</t>
  </si>
  <si>
    <t>TC MARZO 2020</t>
  </si>
  <si>
    <t>DI 2019</t>
  </si>
  <si>
    <t>Inversión directa</t>
  </si>
  <si>
    <t>Chihuahua</t>
  </si>
  <si>
    <t>406 Red Asociada a Tuxpan II, III y IV</t>
  </si>
  <si>
    <t>502 Oriental - Norte</t>
  </si>
  <si>
    <t>506 Saltillo-Cañada</t>
  </si>
  <si>
    <t>Pacífico</t>
  </si>
  <si>
    <t>El Cajón</t>
  </si>
  <si>
    <t>PR</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</si>
  <si>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</si>
  <si>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</si>
  <si>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</si>
  <si>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</si>
  <si>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</si>
  <si>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</si>
  <si>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</si>
  <si>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</si>
  <si>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</si>
  <si>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</si>
  <si>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</si>
  <si>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</si>
  <si>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</si>
  <si>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</si>
  <si>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</si>
  <si>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</si>
  <si>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</si>
  <si>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</si>
  <si>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</si>
  <si>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</si>
  <si>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</si>
  <si>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</si>
  <si>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</si>
  <si>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</si>
  <si>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</si>
  <si>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</si>
  <si>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</si>
  <si>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</si>
  <si>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</si>
  <si>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</si>
  <si>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</si>
  <si>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</si>
  <si>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</si>
  <si>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</si>
  <si>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</si>
  <si>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</si>
  <si>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</si>
  <si>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</si>
  <si>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</si>
  <si>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</si>
  <si>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</si>
  <si>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</si>
  <si>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</si>
  <si>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El tipo de cambio utilizado es de 23.5122 correspondiente al mes de marzo de 2020.</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</si>
  <si>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</si>
  <si>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</si>
  <si>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</si>
  <si>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</si>
  <si>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</si>
  <si>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</si>
  <si>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</si>
  <si>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</si>
  <si>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</si>
  <si>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</si>
  <si>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</si>
  <si>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</si>
  <si>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</si>
  <si>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</si>
  <si>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</si>
  <si>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</si>
  <si>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</si>
  <si>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</si>
  <si>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</si>
  <si>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</si>
  <si>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</si>
  <si>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</si>
  <si>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</si>
  <si>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</si>
  <si>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</si>
  <si>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</si>
  <si>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</si>
  <si>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</si>
  <si>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</si>
  <si>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</si>
  <si>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</si>
  <si>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</si>
  <si>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</si>
  <si>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</si>
  <si>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</si>
  <si>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</si>
  <si>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</si>
  <si>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</si>
  <si>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</si>
  <si>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</si>
  <si>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</si>
  <si>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</si>
  <si>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</si>
  <si>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</si>
  <si>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</si>
  <si>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</si>
  <si>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</si>
  <si>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</si>
  <si>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</si>
  <si>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</si>
  <si>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</si>
  <si>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</si>
  <si>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</si>
  <si>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</si>
  <si>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</si>
  <si>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</si>
  <si>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</si>
  <si>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</si>
  <si>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</si>
  <si>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</si>
  <si>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</si>
  <si>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</si>
  <si>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</si>
  <si>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</si>
  <si>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</si>
  <si>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</si>
  <si>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</si>
  <si>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</si>
  <si>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</si>
  <si>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</si>
  <si>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</si>
  <si>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</si>
  <si>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</si>
  <si>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</si>
  <si>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</si>
  <si>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2020, corresponde al primer cierre parcial del proyecto.</t>
  </si>
  <si>
    <t>4_/ Es la fecha del último pago de amortizaciones de un proyecto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</si>
  <si>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</si>
  <si>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</si>
  <si>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</si>
  <si>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</si>
  <si>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</si>
  <si>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</si>
  <si>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</si>
  <si>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</si>
  <si>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</si>
  <si>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</si>
  <si>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</si>
  <si>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</si>
  <si>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</si>
  <si>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</si>
  <si>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</si>
  <si>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</si>
  <si>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</si>
  <si>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</si>
  <si>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</si>
  <si>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</si>
  <si>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2020, corresponde al primer cierre parcial del proyecto.</t>
  </si>
  <si>
    <t>Nota: La actualización a precios de 2003 se realiza utilizando un tipo de cambio de 10.20 pesos por dólar</t>
  </si>
  <si>
    <t>(Millones de pesos a precios de 2020)</t>
  </si>
  <si>
    <t>(Millones de pesos a precios de 2020) P_/</t>
  </si>
  <si>
    <t>(Millones de pesos a precios de 2020) *</t>
  </si>
  <si>
    <t>Informes sobre la Situación Económica,
las Finanzas Públicas y la Deuda Pública</t>
  </si>
  <si>
    <t>IV. PROYECTOS DE INFRAESTRUCTURA PRODUCTIVA DE LARGO PLAZO (PIDIREGAS)</t>
  </si>
  <si>
    <t>Primer Trimestre de 2020</t>
  </si>
  <si>
    <r>
      <t xml:space="preserve">Costo Total Autorizado </t>
    </r>
    <r>
      <rPr>
        <vertAlign val="superscript"/>
        <sz val="9"/>
        <color indexed="8"/>
        <rFont val="Montserrat"/>
      </rPr>
      <t>2_/</t>
    </r>
  </si>
  <si>
    <r>
      <t xml:space="preserve">Acumulado 2019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</si>
  <si>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</si>
  <si>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</si>
  <si>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t>3_/ Los tipos de cambio promedio de fecha de liquidación utilizados fueron 18.8060 (enero), 18.7664 (febrero) y 21.9690 (marzo) pesos por dólar, publicados por el Banco de México (Banxico).</t>
  </si>
  <si>
    <t>p_/ Cifras preliminares. Las sumas de los parciales pueden no coincidir con los totales debido al redondeo.</t>
  </si>
  <si>
    <r>
      <t xml:space="preserve">AVANCE FINANCIERO Y FÍSICO DE PROYECTOS DE INFRAESTRUCTURA PRODUCTIVA DE LARGO PLAZO EN CONSTRUCCIÓN  </t>
    </r>
    <r>
      <rPr>
        <b/>
        <vertAlign val="superscript"/>
        <sz val="11"/>
        <color theme="0"/>
        <rFont val="Montserrat"/>
      </rPr>
      <t xml:space="preserve">p_/  </t>
    </r>
  </si>
  <si>
    <t>500&lt; = La variación es menor a 500 por ciento.</t>
  </si>
  <si>
    <t>&lt;-500 = La variación es menor a -500 por ciento.</t>
  </si>
  <si>
    <t>Enero - Marzo 2020</t>
  </si>
  <si>
    <t>&gt;500 = La variación es mayor a 500 por ciento.</t>
  </si>
  <si>
    <t xml:space="preserve">Variación  %    </t>
  </si>
  <si>
    <r>
      <t xml:space="preserve">COMPROMISOS DE PROYECTOS DE INFRAESTRUCTURA PRODUCTIVA DE LARGO PLAZO DE INVERSIÓN DIRECTA EN OPERACIÓN      </t>
    </r>
    <r>
      <rPr>
        <b/>
        <vertAlign val="superscript"/>
        <sz val="11"/>
        <color indexed="9"/>
        <rFont val="Montserrat"/>
      </rPr>
      <t xml:space="preserve">p_/ </t>
    </r>
  </si>
  <si>
    <r>
      <t xml:space="preserve">(Millones de pesos a precios de 2020) </t>
    </r>
    <r>
      <rPr>
        <b/>
        <sz val="11"/>
        <color indexed="9"/>
        <rFont val="Montserrat"/>
      </rPr>
      <t xml:space="preserve"> *</t>
    </r>
  </si>
  <si>
    <t>1_/Proyectos en operación que concluyeron sus obligaciones financieras como Pidiregas.</t>
  </si>
  <si>
    <r>
      <t xml:space="preserve">COMPROMISOS DE PROYECTOS DE INVERSION FINANCIADA DIRECTA Y CONDICIONADA RESPECTO A SU COSTO TOTAL ADJUDICADOS, EN CONSTRUCCIÓN Y OPERACIÓN   </t>
    </r>
    <r>
      <rPr>
        <b/>
        <vertAlign val="superscript"/>
        <sz val="11"/>
        <color theme="0"/>
        <rFont val="Montserrat"/>
      </rPr>
      <t xml:space="preserve"> p_/</t>
    </r>
  </si>
  <si>
    <t>Cifras preliminares. Las sumas de los parciales pueden no coincidir con los totales debido al redondeo.</t>
  </si>
  <si>
    <t>1_/  Se modificó el monto contratado, ya que el reportado en el PEF 2020 es menor al monto comprometido del periodo.</t>
  </si>
  <si>
    <r>
      <t xml:space="preserve">VALOR PRESENTE NETO POR PROYECTO DE INVERSIÓN FINANCIADA DIRECTA  </t>
    </r>
    <r>
      <rPr>
        <b/>
        <vertAlign val="superscript"/>
        <sz val="11"/>
        <color theme="0"/>
        <rFont val="Montserrat"/>
      </rPr>
      <t>P_/</t>
    </r>
  </si>
  <si>
    <r>
      <t xml:space="preserve">(Millones de pesos a precios de 2020) </t>
    </r>
    <r>
      <rPr>
        <b/>
        <vertAlign val="superscript"/>
        <sz val="11"/>
        <color theme="0"/>
        <rFont val="Montserrat"/>
      </rPr>
      <t>2_/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</si>
  <si>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</si>
  <si>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</si>
  <si>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</si>
  <si>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P_/ Cifras preliminares. Las sumas de los parciales pueden no coincidir con los totales debido al redondeo.</t>
  </si>
  <si>
    <t>2_/ El tipo de cambio utilizado para la presentación de la información en pesos es de 23.5122  el cual corresponde al cierre del primer Trimestre del 2020.</t>
  </si>
  <si>
    <r>
      <t xml:space="preserve">VALOR PRESENTE NETO POR PROYECTO DE INVERSIÓN FINANCIADA CONDICIONADA </t>
    </r>
    <r>
      <rPr>
        <b/>
        <vertAlign val="superscript"/>
        <sz val="11"/>
        <color theme="0"/>
        <rFont val="Montserrat"/>
      </rPr>
      <t xml:space="preserve"> P_/</t>
    </r>
  </si>
  <si>
    <r>
      <t>Autorizados en 1997</t>
    </r>
    <r>
      <rPr>
        <b/>
        <vertAlign val="superscript"/>
        <sz val="9"/>
        <rFont val="Montserrat"/>
      </rPr>
      <t xml:space="preserve"> </t>
    </r>
  </si>
  <si>
    <t>Con base en los artículos 107 fracción I inciso d) de la Ley Federal de Presupuesto y Responsabilidad Hacendaria y 205 de su Reglamento</t>
  </si>
  <si>
    <t>2_/ El tipo de cambio utilizado para la presentación de la información en pesos es de 23.5122, el cual corresponde al cierre del primer trimestre del 2020.</t>
  </si>
  <si>
    <t>4_/  Es la fecha del último pago de amortizaciones de un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</si>
</sst>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Red]#,##0.0"/>
    <numFmt numFmtId="170" formatCode="#,##0.0000000_);[Red]\(#,##0.0000000\)"/>
    <numFmt numFmtId="171" formatCode="0.0"/>
    <numFmt numFmtId="173" formatCode="#,##0.0_ ;[Red]\-#,##0.0\ "/>
    <numFmt numFmtId="174" formatCode="_(* #,##0.00_);_(* \(#,##0.00\);_(* &quot;-&quot;??_);_(@_)"/>
    <numFmt numFmtId="175" formatCode="#,##0.0"/>
    <numFmt numFmtId="176" formatCode="_(* #,##0.0_);_(* \(#,##0.0\);_(* &quot;-&quot;??_);_(@_)"/>
    <numFmt numFmtId="177" formatCode="0.0000"/>
    <numFmt numFmtId="178" formatCode="#,##0.0_);\(#,##0.0\)"/>
    <numFmt numFmtId="179" formatCode="_-* #,##0.0_-;\-* #,##0.0_-;_-* &quot;-&quot;?_-;_-@_-"/>
    <numFmt numFmtId="180" formatCode="#,##0.0_ ;\-#,##0.0\ "/>
    <numFmt numFmtId="181" formatCode="_-* #,##0_-;\-* #,##0_-;_-* &quot;-&quot;??_-;_-@_-"/>
    <numFmt numFmtId="182" formatCode="_(* #,##0.0_);_(* \(#,##0.0\);_(* &quot;-&quot;?_);_(@_)"/>
    <numFmt numFmtId="183" formatCode="0.000"/>
  </numFmts>
  <fonts count="47">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8"/>
      <color theme="1"/>
      <name val="Arial"/>
      <family val="2"/>
    </font>
    <font>
      <sz val="7"/>
      <name val="Arial"/>
      <family val="2"/>
    </font>
    <font>
      <b/>
      <sz val="11"/>
      <name val="Arial"/>
      <family val="2"/>
    </font>
    <font>
      <sz val="11"/>
      <name val="Arial"/>
      <family val="2"/>
    </font>
    <font>
      <sz val="9"/>
      <name val="Arial"/>
      <family val="2"/>
    </font>
    <font>
      <sz val="9"/>
      <color theme="1"/>
      <name val="Arial"/>
      <family val="2"/>
    </font>
    <font>
      <sz val="6"/>
      <name val="Arial"/>
      <family val="2"/>
    </font>
    <font>
      <sz val="10"/>
      <name val="Arial"/>
    </font>
    <font>
      <sz val="11"/>
      <color theme="0"/>
      <name val="Arial"/>
      <family val="2"/>
    </font>
    <font>
      <sz val="10"/>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12"/>
      <color indexed="22"/>
      <name val="Arial"/>
      <family val="2"/>
    </font>
    <font>
      <sz val="12"/>
      <color theme="0"/>
      <name val="Arial"/>
      <family val="2"/>
    </font>
    <font>
      <sz val="12"/>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name val="Montserrat"/>
    </font>
    <font>
      <b/>
      <sz val="9"/>
      <color indexed="8"/>
      <name val="Montserrat"/>
    </font>
    <font>
      <sz val="8"/>
      <name val="Montserrat"/>
    </font>
    <font>
      <sz val="10"/>
      <name val="Montserrat"/>
    </font>
    <font>
      <sz val="9"/>
      <name val="Montserrat"/>
    </font>
    <font>
      <sz val="9"/>
      <color indexed="8"/>
      <name val="Montserrat"/>
    </font>
    <font>
      <vertAlign val="superscript"/>
      <sz val="9"/>
      <color indexed="8"/>
      <name val="Montserrat"/>
    </font>
    <font>
      <vertAlign val="superscript"/>
      <sz val="9"/>
      <name val="Montserrat"/>
    </font>
    <font>
      <sz val="9"/>
      <color theme="1"/>
      <name val="Montserrat"/>
    </font>
    <font>
      <b/>
      <sz val="9"/>
      <color theme="0"/>
      <name val="Montserrat"/>
    </font>
    <font>
      <sz val="7"/>
      <name val="Montserrat"/>
    </font>
    <font>
      <b/>
      <sz val="11"/>
      <color theme="0"/>
      <name val="Montserrat"/>
    </font>
    <font>
      <b/>
      <vertAlign val="superscript"/>
      <sz val="11"/>
      <color theme="0"/>
      <name val="Montserrat"/>
    </font>
    <font>
      <sz val="11"/>
      <color theme="0"/>
      <name val="Montserrat"/>
    </font>
    <font>
      <b/>
      <sz val="12"/>
      <color indexed="23"/>
      <name val="Montserrat"/>
    </font>
    <font>
      <b/>
      <vertAlign val="superscript"/>
      <sz val="11"/>
      <color indexed="9"/>
      <name val="Montserrat"/>
    </font>
    <font>
      <b/>
      <sz val="11"/>
      <color indexed="9"/>
      <name val="Montserrat"/>
    </font>
    <font>
      <sz val="9"/>
      <color indexed="9"/>
      <name val="Montserrat"/>
    </font>
    <font>
      <b/>
      <vertAlign val="superscript"/>
      <sz val="9"/>
      <name val="Montserrat"/>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3" fillId="0" borderId="0"/>
    <xf numFmtId="174" fontId="2" fillId="0" borderId="0" applyFont="0" applyFill="0" applyBorder="0" applyAlignment="0" applyProtection="0"/>
    <xf numFmtId="0" fontId="2" fillId="0" borderId="0"/>
    <xf numFmtId="171"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56">
    <xf numFmtId="0" fontId="0" fillId="0" borderId="0" xfId="0"/>
    <xf numFmtId="0" fontId="2" fillId="0" borderId="0" xfId="3" applyFont="1" applyFill="1"/>
    <xf numFmtId="0" fontId="2" fillId="0" borderId="0" xfId="3" applyFont="1" applyFill="1" applyAlignment="1">
      <alignment horizontal="right"/>
    </xf>
    <xf numFmtId="0" fontId="3" fillId="0" borderId="0" xfId="3" applyFont="1" applyFill="1"/>
    <xf numFmtId="0" fontId="3" fillId="0" borderId="0" xfId="3" applyFont="1" applyFill="1" applyAlignment="1">
      <alignment horizontal="right"/>
    </xf>
    <xf numFmtId="49" fontId="2" fillId="0" borderId="0" xfId="3" applyNumberFormat="1" applyFont="1" applyFill="1"/>
    <xf numFmtId="2" fontId="2" fillId="0" borderId="0" xfId="3" applyNumberFormat="1" applyFont="1" applyFill="1"/>
    <xf numFmtId="49" fontId="2" fillId="0" borderId="0" xfId="3" applyNumberFormat="1" applyFont="1" applyFill="1" applyAlignment="1">
      <alignment horizontal="right"/>
    </xf>
    <xf numFmtId="49" fontId="2" fillId="0" borderId="0" xfId="3" applyNumberFormat="1" applyFont="1" applyFill="1" applyAlignment="1">
      <alignment vertical="center"/>
    </xf>
    <xf numFmtId="49" fontId="2" fillId="0" borderId="0" xfId="3" applyNumberFormat="1" applyFont="1" applyFill="1" applyAlignment="1">
      <alignment horizontal="right" vertical="center"/>
    </xf>
    <xf numFmtId="0" fontId="2" fillId="0" borderId="0" xfId="3" applyFont="1" applyFill="1" applyBorder="1"/>
    <xf numFmtId="0" fontId="2" fillId="0" borderId="0" xfId="3" applyFont="1" applyFill="1" applyBorder="1" applyAlignment="1">
      <alignment horizontal="right"/>
    </xf>
    <xf numFmtId="0" fontId="5" fillId="0" borderId="0" xfId="3" applyFont="1" applyFill="1" applyBorder="1" applyAlignment="1">
      <alignment horizontal="center" wrapText="1"/>
    </xf>
    <xf numFmtId="164" fontId="5" fillId="0" borderId="0" xfId="3" applyNumberFormat="1" applyFont="1" applyFill="1" applyBorder="1" applyAlignment="1">
      <alignment horizontal="center"/>
    </xf>
    <xf numFmtId="0" fontId="2" fillId="0" borderId="0" xfId="3" applyFont="1" applyFill="1" applyBorder="1" applyProtection="1">
      <protection locked="0"/>
    </xf>
    <xf numFmtId="0" fontId="4" fillId="0" borderId="0" xfId="3" applyFont="1" applyFill="1" applyBorder="1" applyAlignment="1">
      <alignment horizontal="center"/>
    </xf>
    <xf numFmtId="0" fontId="5" fillId="0" borderId="0" xfId="3" applyFont="1" applyFill="1" applyBorder="1" applyAlignment="1">
      <alignment wrapText="1"/>
    </xf>
    <xf numFmtId="166" fontId="5" fillId="0" borderId="0" xfId="3" applyNumberFormat="1" applyFont="1" applyFill="1" applyBorder="1" applyAlignment="1">
      <alignment horizontal="center" wrapText="1"/>
    </xf>
    <xf numFmtId="0" fontId="4" fillId="0" borderId="0" xfId="3" applyFont="1" applyFill="1" applyBorder="1"/>
    <xf numFmtId="0" fontId="4" fillId="0" borderId="0" xfId="3" applyFont="1" applyFill="1" applyBorder="1" applyProtection="1">
      <protection locked="0"/>
    </xf>
    <xf numFmtId="0" fontId="4" fillId="0" borderId="0" xfId="0" applyFont="1" applyFill="1" applyBorder="1" applyAlignment="1">
      <alignment horizontal="right"/>
    </xf>
    <xf numFmtId="0" fontId="4" fillId="0" borderId="0" xfId="3" applyFont="1" applyFill="1" applyBorder="1" applyAlignment="1">
      <alignment horizontal="center" wrapText="1"/>
    </xf>
    <xf numFmtId="167" fontId="4" fillId="0" borderId="0" xfId="3" applyNumberFormat="1" applyFont="1" applyFill="1" applyBorder="1" applyAlignment="1">
      <alignment horizontal="left"/>
    </xf>
    <xf numFmtId="2" fontId="3" fillId="0" borderId="0" xfId="3" applyNumberFormat="1" applyFont="1" applyFill="1" applyBorder="1"/>
    <xf numFmtId="0" fontId="3" fillId="0" borderId="0" xfId="3" applyFont="1" applyFill="1" applyBorder="1"/>
    <xf numFmtId="168" fontId="2" fillId="0" borderId="0" xfId="3" applyNumberFormat="1" applyFont="1" applyFill="1" applyBorder="1"/>
    <xf numFmtId="164" fontId="3" fillId="0" borderId="0" xfId="3" applyNumberFormat="1" applyFont="1" applyFill="1" applyBorder="1"/>
    <xf numFmtId="169" fontId="3" fillId="0" borderId="0" xfId="3" applyNumberFormat="1" applyFont="1" applyFill="1" applyBorder="1"/>
    <xf numFmtId="0" fontId="2" fillId="0" borderId="0" xfId="3" applyFont="1" applyFill="1" applyBorder="1" applyAlignment="1">
      <alignment horizontal="center"/>
    </xf>
    <xf numFmtId="0" fontId="6" fillId="0" borderId="0" xfId="0" applyFont="1" applyAlignment="1">
      <alignment horizontal="right"/>
    </xf>
    <xf numFmtId="0" fontId="4" fillId="0" borderId="0" xfId="0" applyFont="1" applyFill="1" applyBorder="1"/>
    <xf numFmtId="0" fontId="4" fillId="0" borderId="0" xfId="3" applyFont="1" applyFill="1" applyBorder="1" applyAlignment="1">
      <alignment wrapText="1"/>
    </xf>
    <xf numFmtId="0" fontId="5" fillId="0" borderId="0" xfId="0" applyFont="1" applyFill="1" applyBorder="1"/>
    <xf numFmtId="0" fontId="4" fillId="0" borderId="0" xfId="3" applyFont="1" applyFill="1" applyBorder="1" applyAlignment="1"/>
    <xf numFmtId="0" fontId="7" fillId="0" borderId="0" xfId="3" applyFont="1" applyFill="1" applyBorder="1"/>
    <xf numFmtId="0" fontId="4" fillId="0" borderId="0" xfId="3" applyFont="1" applyFill="1" applyBorder="1" applyAlignment="1">
      <alignment horizontal="left"/>
    </xf>
    <xf numFmtId="0" fontId="4" fillId="0" borderId="0" xfId="3" applyFont="1" applyFill="1"/>
    <xf numFmtId="0" fontId="2" fillId="0" borderId="0" xfId="3" applyFont="1" applyFill="1" applyAlignment="1">
      <alignment horizontal="center"/>
    </xf>
    <xf numFmtId="43" fontId="9" fillId="0" borderId="0" xfId="1" applyFont="1" applyFill="1"/>
    <xf numFmtId="0" fontId="9" fillId="0" borderId="0" xfId="0" applyFont="1"/>
    <xf numFmtId="43" fontId="9" fillId="0" borderId="0" xfId="1" applyFont="1"/>
    <xf numFmtId="0" fontId="9" fillId="0" borderId="0" xfId="0" applyFont="1" applyFill="1"/>
    <xf numFmtId="0" fontId="9" fillId="0" borderId="0" xfId="0" applyFont="1" applyAlignment="1">
      <alignment horizontal="center" vertical="center"/>
    </xf>
    <xf numFmtId="0" fontId="10" fillId="2" borderId="0" xfId="0" applyFont="1" applyFill="1" applyAlignment="1">
      <alignment horizontal="centerContinuous"/>
    </xf>
    <xf numFmtId="0" fontId="10" fillId="2" borderId="0" xfId="0" applyFont="1" applyFill="1"/>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vertical="center" wrapText="1"/>
    </xf>
    <xf numFmtId="171"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171" fontId="10" fillId="0" borderId="3" xfId="0" applyNumberFormat="1" applyFont="1" applyFill="1" applyBorder="1" applyAlignment="1">
      <alignment horizontal="center" vertical="center" wrapText="1"/>
    </xf>
    <xf numFmtId="171" fontId="10" fillId="2" borderId="0" xfId="0" applyNumberFormat="1" applyFont="1" applyFill="1" applyAlignment="1">
      <alignment horizontal="center" vertical="center" wrapText="1"/>
    </xf>
    <xf numFmtId="171" fontId="10" fillId="0" borderId="0" xfId="0" applyNumberFormat="1" applyFont="1" applyFill="1" applyBorder="1" applyAlignment="1">
      <alignment horizontal="center" vertical="center" wrapText="1"/>
    </xf>
    <xf numFmtId="49" fontId="10" fillId="2" borderId="4" xfId="0" applyNumberFormat="1" applyFont="1" applyFill="1" applyBorder="1" applyAlignment="1">
      <alignment horizontal="center"/>
    </xf>
    <xf numFmtId="49" fontId="10" fillId="0" borderId="4" xfId="0" applyNumberFormat="1" applyFont="1" applyFill="1" applyBorder="1" applyAlignment="1">
      <alignment horizontal="center"/>
    </xf>
    <xf numFmtId="0" fontId="3" fillId="0" borderId="0" xfId="0" applyFont="1" applyBorder="1" applyAlignment="1"/>
    <xf numFmtId="43" fontId="3" fillId="0" borderId="0" xfId="1" applyFont="1" applyBorder="1" applyAlignment="1"/>
    <xf numFmtId="0" fontId="2" fillId="0" borderId="0" xfId="0" applyNumberFormat="1" applyFont="1" applyFill="1"/>
    <xf numFmtId="0" fontId="11" fillId="0" borderId="0" xfId="0" applyFont="1"/>
    <xf numFmtId="171" fontId="11" fillId="0" borderId="0" xfId="0" applyNumberFormat="1" applyFont="1"/>
    <xf numFmtId="173" fontId="10" fillId="0" borderId="0" xfId="0" applyNumberFormat="1" applyFont="1" applyFill="1" applyAlignment="1">
      <alignment horizontal="right"/>
    </xf>
    <xf numFmtId="0" fontId="9" fillId="0" borderId="0" xfId="4" applyFont="1" applyAlignment="1">
      <alignment vertical="center"/>
    </xf>
    <xf numFmtId="0" fontId="9" fillId="0" borderId="0" xfId="4" quotePrefix="1" applyFont="1" applyAlignment="1">
      <alignment vertical="center"/>
    </xf>
    <xf numFmtId="174" fontId="9" fillId="0" borderId="0" xfId="5" applyFont="1" applyAlignment="1">
      <alignment vertical="center"/>
    </xf>
    <xf numFmtId="0" fontId="9" fillId="0" borderId="0" xfId="4" applyFont="1" applyAlignment="1">
      <alignment horizontal="center" vertical="center"/>
    </xf>
    <xf numFmtId="0" fontId="9" fillId="0" borderId="0" xfId="4" applyFont="1" applyFill="1" applyAlignment="1">
      <alignment vertical="center"/>
    </xf>
    <xf numFmtId="173" fontId="9" fillId="0" borderId="0" xfId="4" applyNumberFormat="1" applyFont="1" applyFill="1" applyAlignment="1">
      <alignment vertical="center"/>
    </xf>
    <xf numFmtId="0" fontId="4" fillId="0" borderId="0" xfId="4" applyFont="1" applyFill="1" applyAlignment="1">
      <alignment vertical="center"/>
    </xf>
    <xf numFmtId="0" fontId="4" fillId="0" borderId="0" xfId="4" applyFont="1" applyAlignment="1">
      <alignment vertical="center"/>
    </xf>
    <xf numFmtId="0" fontId="9" fillId="0" borderId="0" xfId="3" applyFont="1" applyAlignment="1">
      <alignment vertical="center"/>
    </xf>
    <xf numFmtId="0" fontId="14" fillId="0" borderId="0" xfId="3" applyFont="1" applyAlignment="1">
      <alignment horizontal="center" vertical="center"/>
    </xf>
    <xf numFmtId="177" fontId="15" fillId="4" borderId="0" xfId="3" applyNumberFormat="1" applyFont="1" applyFill="1" applyAlignment="1">
      <alignment horizontal="center" vertical="center"/>
    </xf>
    <xf numFmtId="0" fontId="4" fillId="0" borderId="0" xfId="3" applyFont="1" applyFill="1" applyAlignment="1">
      <alignment vertical="center"/>
    </xf>
    <xf numFmtId="175" fontId="2" fillId="0" borderId="0" xfId="3" applyNumberFormat="1" applyFont="1" applyFill="1" applyAlignment="1">
      <alignment vertical="center"/>
    </xf>
    <xf numFmtId="0" fontId="2" fillId="0" borderId="0" xfId="3" applyFont="1" applyFill="1" applyAlignment="1">
      <alignment vertical="center"/>
    </xf>
    <xf numFmtId="165" fontId="2" fillId="0" borderId="0" xfId="1" applyNumberFormat="1" applyFont="1" applyFill="1" applyAlignment="1">
      <alignment vertical="center"/>
    </xf>
    <xf numFmtId="175" fontId="10" fillId="0" borderId="0" xfId="3" applyNumberFormat="1" applyFont="1" applyFill="1" applyBorder="1" applyAlignment="1">
      <alignment vertical="center"/>
    </xf>
    <xf numFmtId="0" fontId="10" fillId="0" borderId="0" xfId="3" applyFont="1" applyFill="1" applyBorder="1" applyAlignment="1">
      <alignment vertical="center"/>
    </xf>
    <xf numFmtId="175" fontId="9" fillId="0" borderId="0" xfId="3" applyNumberFormat="1" applyFont="1" applyFill="1" applyBorder="1" applyAlignment="1">
      <alignment vertical="center"/>
    </xf>
    <xf numFmtId="0" fontId="4" fillId="0" borderId="0" xfId="3" applyFont="1" applyFill="1" applyBorder="1" applyAlignment="1">
      <alignment vertical="center"/>
    </xf>
    <xf numFmtId="0" fontId="17" fillId="0" borderId="0" xfId="3" applyFont="1" applyFill="1" applyBorder="1" applyAlignment="1">
      <alignment vertical="center"/>
    </xf>
    <xf numFmtId="0" fontId="2" fillId="0" borderId="0" xfId="3" applyFont="1" applyFill="1" applyBorder="1" applyAlignment="1">
      <alignment vertical="center"/>
    </xf>
    <xf numFmtId="165" fontId="18" fillId="0" borderId="0" xfId="9" applyNumberFormat="1" applyFont="1" applyFill="1" applyBorder="1" applyAlignment="1">
      <alignment vertical="center"/>
    </xf>
    <xf numFmtId="165" fontId="19" fillId="0" borderId="0" xfId="9" applyNumberFormat="1" applyFont="1" applyFill="1" applyBorder="1" applyAlignment="1">
      <alignment vertical="center"/>
    </xf>
    <xf numFmtId="43" fontId="4" fillId="0" borderId="0" xfId="1" applyFont="1" applyFill="1" applyBorder="1" applyAlignment="1">
      <alignment vertical="center"/>
    </xf>
    <xf numFmtId="175" fontId="4" fillId="0" borderId="0" xfId="3" applyNumberFormat="1" applyFont="1" applyFill="1" applyBorder="1" applyAlignment="1">
      <alignment vertical="center"/>
    </xf>
    <xf numFmtId="0" fontId="2" fillId="0" borderId="0" xfId="3" applyFont="1" applyAlignment="1">
      <alignment vertical="center"/>
    </xf>
    <xf numFmtId="0" fontId="12" fillId="0" borderId="0" xfId="3" applyFont="1" applyAlignment="1">
      <alignment vertical="center"/>
    </xf>
    <xf numFmtId="175" fontId="20" fillId="0" borderId="0" xfId="3" applyNumberFormat="1" applyFont="1" applyFill="1" applyAlignment="1">
      <alignment vertical="center"/>
    </xf>
    <xf numFmtId="0" fontId="20" fillId="0" borderId="0" xfId="3" applyFont="1" applyFill="1" applyAlignment="1">
      <alignment vertical="center"/>
    </xf>
    <xf numFmtId="175" fontId="9" fillId="0" borderId="0" xfId="3" applyNumberFormat="1" applyFont="1" applyFill="1" applyAlignment="1">
      <alignment vertical="center"/>
    </xf>
    <xf numFmtId="0" fontId="9" fillId="0" borderId="0" xfId="3" applyFont="1" applyFill="1" applyAlignment="1">
      <alignment vertical="center"/>
    </xf>
    <xf numFmtId="175" fontId="21" fillId="0" borderId="0" xfId="3" applyNumberFormat="1" applyFont="1" applyFill="1" applyAlignment="1">
      <alignment horizontal="center" vertical="center"/>
    </xf>
    <xf numFmtId="0" fontId="10" fillId="0" borderId="0" xfId="3" applyFont="1" applyFill="1" applyAlignment="1">
      <alignment vertical="center"/>
    </xf>
    <xf numFmtId="173" fontId="9" fillId="0" borderId="0" xfId="1" applyNumberFormat="1" applyFont="1" applyFill="1" applyAlignment="1">
      <alignment vertical="center"/>
    </xf>
    <xf numFmtId="0" fontId="9" fillId="0" borderId="0" xfId="3" applyFont="1" applyFill="1" applyAlignment="1">
      <alignment horizontal="center" vertical="center"/>
    </xf>
    <xf numFmtId="0" fontId="9" fillId="0" borderId="0" xfId="3" applyFont="1" applyFill="1" applyBorder="1" applyAlignment="1">
      <alignment vertical="center"/>
    </xf>
    <xf numFmtId="181" fontId="9" fillId="0" borderId="0" xfId="1" applyNumberFormat="1" applyFont="1" applyFill="1" applyBorder="1" applyAlignment="1">
      <alignment vertical="center"/>
    </xf>
    <xf numFmtId="175" fontId="4" fillId="0" borderId="0" xfId="3" applyNumberFormat="1" applyFont="1" applyFill="1" applyAlignment="1">
      <alignment vertical="center"/>
    </xf>
    <xf numFmtId="181" fontId="4" fillId="0" borderId="0" xfId="3" applyNumberFormat="1" applyFont="1" applyFill="1" applyAlignment="1">
      <alignment vertical="center"/>
    </xf>
    <xf numFmtId="0" fontId="10" fillId="0" borderId="0" xfId="3" applyFont="1" applyFill="1" applyBorder="1" applyAlignment="1">
      <alignment horizontal="center" vertical="center"/>
    </xf>
    <xf numFmtId="0" fontId="22" fillId="0" borderId="0" xfId="3" applyFont="1" applyFill="1" applyAlignment="1">
      <alignment vertical="center"/>
    </xf>
    <xf numFmtId="0" fontId="22" fillId="0" borderId="0" xfId="3" applyFont="1" applyFill="1" applyAlignment="1">
      <alignment horizontal="center" vertical="center"/>
    </xf>
    <xf numFmtId="9" fontId="22" fillId="0" borderId="0" xfId="2" applyFont="1" applyFill="1" applyAlignment="1">
      <alignment vertical="center"/>
    </xf>
    <xf numFmtId="175" fontId="22" fillId="0" borderId="0" xfId="3" applyNumberFormat="1" applyFont="1" applyFill="1" applyAlignment="1">
      <alignment vertical="center"/>
    </xf>
    <xf numFmtId="165" fontId="22" fillId="0" borderId="0" xfId="1" applyNumberFormat="1" applyFont="1" applyFill="1" applyAlignment="1">
      <alignment vertical="center"/>
    </xf>
    <xf numFmtId="179" fontId="22" fillId="0" borderId="0" xfId="3" applyNumberFormat="1" applyFont="1" applyFill="1" applyAlignment="1">
      <alignment vertical="center"/>
    </xf>
    <xf numFmtId="0" fontId="4" fillId="0" borderId="0" xfId="3" applyFont="1" applyFill="1" applyAlignment="1">
      <alignment horizontal="center" vertical="center"/>
    </xf>
    <xf numFmtId="9" fontId="4" fillId="0" borderId="0" xfId="2" applyFont="1" applyFill="1" applyAlignment="1">
      <alignment vertical="center"/>
    </xf>
    <xf numFmtId="165" fontId="4" fillId="0" borderId="0" xfId="1" applyNumberFormat="1" applyFont="1" applyFill="1" applyAlignment="1">
      <alignment vertical="center"/>
    </xf>
    <xf numFmtId="43" fontId="4" fillId="0" borderId="0" xfId="3" applyNumberFormat="1" applyFont="1" applyFill="1" applyAlignment="1">
      <alignment vertical="center"/>
    </xf>
    <xf numFmtId="0" fontId="4" fillId="0" borderId="0" xfId="3" applyFont="1" applyAlignment="1">
      <alignment vertical="center"/>
    </xf>
    <xf numFmtId="0" fontId="4" fillId="0" borderId="0" xfId="3" applyFont="1" applyAlignment="1">
      <alignment horizontal="center" vertical="center"/>
    </xf>
    <xf numFmtId="9" fontId="4" fillId="0" borderId="0" xfId="2" applyFont="1" applyAlignment="1">
      <alignment vertical="center"/>
    </xf>
    <xf numFmtId="177" fontId="23" fillId="0" borderId="0" xfId="3" applyNumberFormat="1" applyFont="1" applyFill="1" applyAlignment="1">
      <alignment vertical="center"/>
    </xf>
    <xf numFmtId="0" fontId="8" fillId="0" borderId="0" xfId="3" applyFont="1" applyFill="1" applyAlignment="1">
      <alignment horizontal="center" vertical="center"/>
    </xf>
    <xf numFmtId="0" fontId="2" fillId="0" borderId="0" xfId="3" applyFont="1" applyFill="1" applyBorder="1" applyAlignment="1">
      <alignment horizontal="center" vertical="center"/>
    </xf>
    <xf numFmtId="0" fontId="2" fillId="0" borderId="0" xfId="3" applyBorder="1" applyAlignment="1">
      <alignment vertical="center"/>
    </xf>
    <xf numFmtId="15" fontId="2" fillId="0" borderId="0" xfId="3" applyNumberFormat="1" applyFont="1" applyFill="1" applyBorder="1" applyAlignment="1">
      <alignment horizontal="center" vertical="center"/>
    </xf>
    <xf numFmtId="182" fontId="2" fillId="0" borderId="0" xfId="3" applyNumberFormat="1" applyFont="1" applyFill="1" applyBorder="1" applyAlignment="1">
      <alignment horizontal="center" vertical="center"/>
    </xf>
    <xf numFmtId="0" fontId="2" fillId="3" borderId="0" xfId="3" applyFill="1" applyBorder="1" applyAlignment="1">
      <alignment vertical="center"/>
    </xf>
    <xf numFmtId="0" fontId="2" fillId="0" borderId="0" xfId="3" applyFill="1" applyBorder="1" applyAlignment="1">
      <alignment vertical="center"/>
    </xf>
    <xf numFmtId="1" fontId="2" fillId="0" borderId="0" xfId="3" applyNumberFormat="1" applyFont="1" applyFill="1" applyBorder="1" applyAlignment="1">
      <alignment horizontal="center" vertical="center"/>
    </xf>
    <xf numFmtId="0" fontId="2" fillId="0" borderId="0" xfId="3" applyFont="1" applyBorder="1" applyAlignment="1">
      <alignment horizontal="center" vertical="center"/>
    </xf>
    <xf numFmtId="0" fontId="3" fillId="0" borderId="0" xfId="3" applyFont="1" applyBorder="1" applyAlignment="1">
      <alignment vertical="center"/>
    </xf>
    <xf numFmtId="0" fontId="2" fillId="0" borderId="0" xfId="3" applyAlignment="1">
      <alignment vertical="center"/>
    </xf>
    <xf numFmtId="0" fontId="7" fillId="0" borderId="0" xfId="3" applyFont="1" applyAlignment="1">
      <alignment horizontal="justify" vertical="center" wrapText="1"/>
    </xf>
    <xf numFmtId="0" fontId="7" fillId="0" borderId="0" xfId="3" applyFont="1" applyAlignment="1">
      <alignment vertical="center"/>
    </xf>
    <xf numFmtId="175" fontId="7" fillId="0" borderId="0" xfId="3" applyNumberFormat="1" applyFont="1" applyAlignment="1">
      <alignment horizontal="right" vertical="center"/>
    </xf>
    <xf numFmtId="17" fontId="7" fillId="0" borderId="0" xfId="3" applyNumberFormat="1" applyFont="1" applyBorder="1" applyAlignment="1">
      <alignment horizontal="center" vertical="center"/>
    </xf>
    <xf numFmtId="0" fontId="7" fillId="0" borderId="0" xfId="3" applyFont="1" applyBorder="1" applyAlignment="1">
      <alignment horizontal="center" vertical="center"/>
    </xf>
    <xf numFmtId="0" fontId="7" fillId="0" borderId="0" xfId="3" applyFont="1" applyBorder="1" applyAlignment="1">
      <alignment horizontal="justify" vertical="center"/>
    </xf>
    <xf numFmtId="0" fontId="7" fillId="0" borderId="0" xfId="3" applyFont="1" applyAlignment="1">
      <alignment horizontal="justify" vertical="center"/>
    </xf>
    <xf numFmtId="0" fontId="7" fillId="0" borderId="0" xfId="3" applyFont="1" applyBorder="1" applyAlignment="1">
      <alignment vertical="center"/>
    </xf>
    <xf numFmtId="0" fontId="7" fillId="0" borderId="0" xfId="3" applyFont="1" applyBorder="1" applyAlignment="1">
      <alignment horizontal="left" vertical="center"/>
    </xf>
    <xf numFmtId="0" fontId="9" fillId="0" borderId="0" xfId="3" applyFont="1" applyBorder="1" applyAlignment="1">
      <alignment vertical="center"/>
    </xf>
    <xf numFmtId="0" fontId="3" fillId="0" borderId="0" xfId="3" applyFont="1" applyBorder="1" applyAlignment="1">
      <alignment horizontal="center" vertical="center"/>
    </xf>
    <xf numFmtId="0" fontId="2" fillId="0" borderId="0" xfId="3" applyFont="1" applyBorder="1" applyAlignment="1">
      <alignment vertical="center"/>
    </xf>
    <xf numFmtId="164" fontId="2" fillId="0" borderId="0" xfId="3" applyNumberFormat="1" applyFont="1" applyFill="1" applyBorder="1" applyAlignment="1">
      <alignment vertical="center"/>
    </xf>
    <xf numFmtId="183" fontId="2" fillId="0" borderId="0" xfId="3" applyNumberFormat="1" applyFont="1" applyFill="1" applyBorder="1" applyAlignment="1">
      <alignment horizontal="right" vertical="center"/>
    </xf>
    <xf numFmtId="1" fontId="16" fillId="0" borderId="0" xfId="3" applyNumberFormat="1" applyFont="1" applyFill="1" applyBorder="1" applyAlignment="1">
      <alignment horizontal="center" vertical="center"/>
    </xf>
    <xf numFmtId="0" fontId="2" fillId="0" borderId="0" xfId="3" quotePrefix="1" applyFont="1" applyFill="1" applyBorder="1" applyAlignment="1">
      <alignment vertical="center"/>
    </xf>
    <xf numFmtId="182" fontId="2" fillId="0" borderId="0" xfId="3" applyNumberFormat="1" applyFont="1" applyFill="1" applyBorder="1" applyAlignment="1">
      <alignment vertical="center"/>
    </xf>
    <xf numFmtId="0" fontId="2" fillId="0" borderId="0" xfId="3" applyFont="1" applyFill="1" applyBorder="1" applyAlignment="1">
      <alignment horizontal="justify" vertical="center" wrapText="1"/>
    </xf>
    <xf numFmtId="0" fontId="2" fillId="0" borderId="0" xfId="3" applyFont="1" applyFill="1" applyBorder="1" applyAlignment="1">
      <alignment horizontal="justify" vertical="center"/>
    </xf>
    <xf numFmtId="183" fontId="2" fillId="0" borderId="0" xfId="3" applyNumberFormat="1" applyFont="1" applyFill="1" applyAlignment="1">
      <alignment horizontal="right" vertical="center"/>
    </xf>
    <xf numFmtId="0" fontId="2" fillId="0" borderId="0" xfId="3" applyFont="1" applyFill="1" applyAlignment="1">
      <alignment horizontal="center" vertical="center"/>
    </xf>
    <xf numFmtId="183" fontId="10" fillId="0" borderId="0" xfId="3" applyNumberFormat="1" applyFont="1" applyFill="1" applyAlignment="1">
      <alignment horizontal="right" vertical="center"/>
    </xf>
    <xf numFmtId="0" fontId="10" fillId="0" borderId="0" xfId="3" applyFont="1" applyFill="1" applyAlignment="1">
      <alignment horizontal="center" vertical="center"/>
    </xf>
    <xf numFmtId="0" fontId="10" fillId="0" borderId="0" xfId="3" applyFont="1" applyAlignment="1">
      <alignment vertical="center"/>
    </xf>
    <xf numFmtId="183" fontId="10" fillId="0" borderId="0" xfId="3" applyNumberFormat="1" applyFont="1" applyAlignment="1">
      <alignment horizontal="right" vertical="center"/>
    </xf>
    <xf numFmtId="0" fontId="10" fillId="0" borderId="0" xfId="3" applyFont="1" applyAlignment="1">
      <alignment horizontal="center" vertical="center"/>
    </xf>
    <xf numFmtId="0" fontId="10" fillId="0" borderId="0" xfId="3" applyFont="1" applyBorder="1" applyAlignment="1">
      <alignment horizontal="center" vertical="center"/>
    </xf>
    <xf numFmtId="183" fontId="2" fillId="0" borderId="0" xfId="3" applyNumberFormat="1" applyFont="1" applyAlignment="1">
      <alignment horizontal="right" vertical="center"/>
    </xf>
    <xf numFmtId="0" fontId="2" fillId="0" borderId="0" xfId="3" applyFont="1" applyAlignment="1">
      <alignment horizontal="center" vertical="center"/>
    </xf>
    <xf numFmtId="0" fontId="24" fillId="5" borderId="0" xfId="0" applyFont="1" applyFill="1" applyBorder="1" applyAlignment="1">
      <alignment horizontal="center" vertical="center" wrapText="1"/>
    </xf>
    <xf numFmtId="0" fontId="25" fillId="0" borderId="0" xfId="0" applyFont="1" applyFill="1" applyBorder="1" applyAlignment="1">
      <alignment vertical="center"/>
    </xf>
    <xf numFmtId="0" fontId="26" fillId="0" borderId="0" xfId="0" applyFont="1" applyFill="1" applyBorder="1" applyAlignment="1">
      <alignment vertical="center"/>
    </xf>
    <xf numFmtId="0" fontId="2" fillId="0" borderId="0" xfId="3"/>
    <xf numFmtId="0" fontId="2" fillId="0" borderId="0" xfId="3" applyFill="1"/>
    <xf numFmtId="0" fontId="27" fillId="0" borderId="0" xfId="0" applyFont="1" applyBorder="1" applyAlignment="1">
      <alignment horizontal="left" wrapText="1"/>
    </xf>
    <xf numFmtId="0" fontId="2" fillId="0" borderId="5" xfId="3" applyFont="1" applyFill="1" applyBorder="1"/>
    <xf numFmtId="0" fontId="27" fillId="0" borderId="6" xfId="0" applyFont="1" applyBorder="1" applyAlignment="1">
      <alignment horizontal="center"/>
    </xf>
    <xf numFmtId="49" fontId="28" fillId="0" borderId="7" xfId="3" applyNumberFormat="1" applyFont="1" applyFill="1" applyBorder="1" applyAlignment="1">
      <alignment horizontal="center"/>
    </xf>
    <xf numFmtId="49" fontId="29" fillId="0" borderId="7" xfId="3" applyNumberFormat="1" applyFont="1" applyFill="1" applyBorder="1" applyAlignment="1">
      <alignment horizontal="center"/>
    </xf>
    <xf numFmtId="0" fontId="29" fillId="0" borderId="7" xfId="3" applyFont="1" applyFill="1" applyBorder="1" applyAlignment="1">
      <alignment horizontal="center" vertical="center"/>
    </xf>
    <xf numFmtId="0" fontId="32" fillId="0" borderId="0" xfId="3" applyFont="1" applyFill="1" applyBorder="1" applyAlignment="1">
      <alignment horizontal="center" vertical="center"/>
    </xf>
    <xf numFmtId="0" fontId="33" fillId="0" borderId="0" xfId="3" applyFont="1" applyFill="1" applyBorder="1" applyAlignment="1">
      <alignment horizontal="center" vertical="center"/>
    </xf>
    <xf numFmtId="0" fontId="33" fillId="0" borderId="0" xfId="3" applyFont="1" applyFill="1" applyBorder="1" applyAlignment="1">
      <alignment horizontal="center" vertical="center" wrapText="1"/>
    </xf>
    <xf numFmtId="0" fontId="33" fillId="0" borderId="1" xfId="3" applyFont="1" applyFill="1" applyBorder="1" applyAlignment="1">
      <alignment horizontal="center" vertical="center" wrapText="1"/>
    </xf>
    <xf numFmtId="0" fontId="33" fillId="0" borderId="1" xfId="3" applyFont="1" applyFill="1" applyBorder="1" applyAlignment="1">
      <alignment horizontal="center" vertical="center"/>
    </xf>
    <xf numFmtId="0" fontId="32" fillId="0" borderId="2" xfId="3" applyFont="1" applyFill="1" applyBorder="1" applyAlignment="1">
      <alignment horizontal="center" vertical="center"/>
    </xf>
    <xf numFmtId="0" fontId="33"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33" fillId="0" borderId="0" xfId="3" applyFont="1" applyFill="1" applyBorder="1" applyAlignment="1">
      <alignment horizontal="center" vertical="center" wrapText="1"/>
    </xf>
    <xf numFmtId="49" fontId="32" fillId="0" borderId="1" xfId="3" applyNumberFormat="1" applyFont="1" applyFill="1" applyBorder="1" applyAlignment="1">
      <alignment horizontal="center"/>
    </xf>
    <xf numFmtId="49" fontId="33" fillId="0" borderId="1" xfId="3" applyNumberFormat="1" applyFont="1" applyFill="1" applyBorder="1" applyAlignment="1">
      <alignment horizontal="center"/>
    </xf>
    <xf numFmtId="0" fontId="33" fillId="0" borderId="1" xfId="3" applyFont="1" applyFill="1" applyBorder="1" applyAlignment="1">
      <alignment horizontal="center" vertical="center"/>
    </xf>
    <xf numFmtId="0" fontId="32" fillId="0" borderId="0" xfId="3" applyFont="1" applyAlignment="1">
      <alignment horizontal="left"/>
    </xf>
    <xf numFmtId="0" fontId="32" fillId="0" borderId="0" xfId="3" applyFont="1" applyFill="1" applyBorder="1" applyAlignment="1">
      <alignment horizontal="left" vertical="top" wrapText="1"/>
    </xf>
    <xf numFmtId="0" fontId="32" fillId="0" borderId="0" xfId="3" applyFont="1" applyFill="1" applyBorder="1" applyAlignment="1">
      <alignment wrapText="1"/>
    </xf>
    <xf numFmtId="0" fontId="32" fillId="0" borderId="0" xfId="3" applyFont="1" applyFill="1" applyBorder="1" applyAlignment="1">
      <alignment horizontal="left"/>
    </xf>
    <xf numFmtId="0" fontId="32" fillId="6" borderId="0" xfId="3" applyFont="1" applyFill="1" applyBorder="1" applyAlignment="1">
      <alignment horizontal="center" vertical="center"/>
    </xf>
    <xf numFmtId="0" fontId="28" fillId="6" borderId="0" xfId="3" applyFont="1" applyFill="1" applyBorder="1" applyAlignment="1">
      <alignment horizontal="center" wrapText="1"/>
    </xf>
    <xf numFmtId="164" fontId="28" fillId="6" borderId="0" xfId="3" applyNumberFormat="1" applyFont="1" applyFill="1" applyBorder="1" applyAlignment="1">
      <alignment horizontal="center"/>
    </xf>
    <xf numFmtId="164" fontId="32" fillId="6" borderId="0" xfId="3" applyNumberFormat="1" applyFont="1" applyFill="1" applyBorder="1" applyAlignment="1">
      <alignment horizontal="center"/>
    </xf>
    <xf numFmtId="0" fontId="32" fillId="6" borderId="0" xfId="3" applyFont="1" applyFill="1" applyBorder="1" applyAlignment="1">
      <alignment horizontal="center"/>
    </xf>
    <xf numFmtId="0" fontId="28" fillId="6" borderId="0" xfId="3" applyFont="1" applyFill="1" applyBorder="1" applyAlignment="1">
      <alignment horizontal="left" wrapText="1"/>
    </xf>
    <xf numFmtId="165" fontId="28" fillId="6" borderId="0" xfId="1" applyNumberFormat="1" applyFont="1" applyFill="1" applyBorder="1" applyAlignment="1">
      <alignment horizontal="center" wrapText="1"/>
    </xf>
    <xf numFmtId="0" fontId="28" fillId="6" borderId="0" xfId="3" applyFont="1" applyFill="1" applyBorder="1" applyAlignment="1">
      <alignment wrapText="1"/>
    </xf>
    <xf numFmtId="166" fontId="28" fillId="6" borderId="0" xfId="3" applyNumberFormat="1" applyFont="1" applyFill="1" applyBorder="1" applyAlignment="1">
      <alignment horizontal="center" wrapText="1"/>
    </xf>
    <xf numFmtId="0" fontId="32" fillId="6" borderId="0" xfId="3" applyFont="1" applyFill="1" applyBorder="1"/>
    <xf numFmtId="0" fontId="32" fillId="6" borderId="0" xfId="0" applyFont="1" applyFill="1" applyBorder="1" applyAlignment="1">
      <alignment horizontal="right"/>
    </xf>
    <xf numFmtId="0" fontId="36" fillId="6" borderId="0" xfId="0" applyFont="1" applyFill="1" applyBorder="1" applyAlignment="1">
      <alignment horizontal="left" indent="1"/>
    </xf>
    <xf numFmtId="0" fontId="32" fillId="6" borderId="0" xfId="3" applyFont="1" applyFill="1" applyBorder="1" applyAlignment="1">
      <alignment horizontal="center" wrapText="1"/>
    </xf>
    <xf numFmtId="164" fontId="32" fillId="6" borderId="0" xfId="0" applyNumberFormat="1" applyFont="1" applyFill="1" applyBorder="1" applyAlignment="1">
      <alignment horizontal="center"/>
    </xf>
    <xf numFmtId="170" fontId="28" fillId="6" borderId="0" xfId="3" applyNumberFormat="1" applyFont="1" applyFill="1" applyBorder="1" applyAlignment="1">
      <alignment horizontal="center"/>
    </xf>
    <xf numFmtId="0" fontId="32" fillId="6" borderId="0" xfId="0" applyFont="1" applyFill="1" applyAlignment="1">
      <alignment horizontal="right"/>
    </xf>
    <xf numFmtId="0" fontId="36" fillId="6" borderId="0" xfId="0" applyFont="1" applyFill="1" applyAlignment="1">
      <alignment horizontal="left" indent="1"/>
    </xf>
    <xf numFmtId="49" fontId="2" fillId="0" borderId="0" xfId="3" applyNumberFormat="1" applyFont="1" applyFill="1" applyBorder="1"/>
    <xf numFmtId="49" fontId="29" fillId="0" borderId="0" xfId="3" applyNumberFormat="1" applyFont="1" applyFill="1" applyBorder="1" applyAlignment="1">
      <alignment horizontal="center"/>
    </xf>
    <xf numFmtId="164" fontId="28" fillId="6" borderId="0" xfId="3" applyNumberFormat="1" applyFont="1" applyFill="1" applyBorder="1" applyAlignment="1">
      <alignment horizontal="right" vertical="top"/>
    </xf>
    <xf numFmtId="164" fontId="32" fillId="6" borderId="0" xfId="3" applyNumberFormat="1" applyFont="1" applyFill="1" applyBorder="1" applyAlignment="1">
      <alignment horizontal="right" vertical="top"/>
    </xf>
    <xf numFmtId="164" fontId="36" fillId="6" borderId="0" xfId="0" applyNumberFormat="1" applyFont="1" applyFill="1" applyBorder="1" applyAlignment="1">
      <alignment horizontal="right" vertical="top"/>
    </xf>
    <xf numFmtId="0" fontId="28" fillId="2" borderId="7" xfId="3" applyFont="1" applyFill="1" applyBorder="1" applyAlignment="1">
      <alignment horizontal="center" vertical="center"/>
    </xf>
    <xf numFmtId="0" fontId="28" fillId="2" borderId="7" xfId="3" quotePrefix="1" applyFont="1" applyFill="1" applyBorder="1" applyAlignment="1">
      <alignment horizontal="center"/>
    </xf>
    <xf numFmtId="0" fontId="28" fillId="2" borderId="7" xfId="3" applyFont="1" applyFill="1" applyBorder="1" applyAlignment="1">
      <alignment horizontal="center"/>
    </xf>
    <xf numFmtId="0" fontId="28" fillId="0" borderId="7" xfId="3" quotePrefix="1" applyFont="1" applyFill="1" applyBorder="1" applyAlignment="1">
      <alignment horizontal="center"/>
    </xf>
    <xf numFmtId="49" fontId="38" fillId="2" borderId="0" xfId="3" applyNumberFormat="1" applyFont="1" applyFill="1" applyBorder="1" applyAlignment="1">
      <alignment horizontal="center"/>
    </xf>
    <xf numFmtId="49" fontId="30" fillId="2" borderId="0" xfId="3" applyNumberFormat="1" applyFont="1" applyFill="1" applyBorder="1" applyAlignment="1">
      <alignment horizontal="center"/>
    </xf>
    <xf numFmtId="49" fontId="38" fillId="0" borderId="0" xfId="3" applyNumberFormat="1" applyFont="1" applyFill="1" applyBorder="1" applyAlignment="1">
      <alignment horizontal="center"/>
    </xf>
    <xf numFmtId="0" fontId="31" fillId="2" borderId="0" xfId="3" applyFont="1" applyFill="1"/>
    <xf numFmtId="0" fontId="2" fillId="2" borderId="0" xfId="3" applyFont="1" applyFill="1"/>
    <xf numFmtId="0" fontId="39" fillId="5" borderId="0" xfId="3" applyNumberFormat="1" applyFont="1" applyFill="1" applyBorder="1" applyAlignment="1">
      <alignment horizontal="left" vertical="center"/>
    </xf>
    <xf numFmtId="0" fontId="39" fillId="5" borderId="0" xfId="3" applyFont="1" applyFill="1" applyBorder="1" applyAlignment="1">
      <alignment horizontal="left" vertical="top"/>
    </xf>
    <xf numFmtId="0" fontId="39" fillId="5" borderId="0" xfId="3" applyFont="1" applyFill="1" applyBorder="1" applyAlignment="1">
      <alignment horizontal="left"/>
    </xf>
    <xf numFmtId="0" fontId="41" fillId="5" borderId="0" xfId="3" applyFont="1" applyFill="1" applyBorder="1" applyAlignment="1">
      <alignment horizontal="left"/>
    </xf>
    <xf numFmtId="0" fontId="39" fillId="5" borderId="0" xfId="3" applyFont="1" applyFill="1" applyBorder="1" applyAlignment="1">
      <alignment vertical="top"/>
    </xf>
    <xf numFmtId="0" fontId="39" fillId="5" borderId="0" xfId="3" applyFont="1" applyFill="1" applyBorder="1" applyAlignment="1"/>
    <xf numFmtId="0" fontId="39" fillId="5" borderId="0" xfId="3" applyFont="1" applyFill="1" applyBorder="1" applyAlignment="1">
      <alignment horizontal="left" indent="1"/>
    </xf>
    <xf numFmtId="0" fontId="39" fillId="5" borderId="0" xfId="0" applyFont="1" applyFill="1" applyAlignment="1">
      <alignment horizontal="left"/>
    </xf>
    <xf numFmtId="0" fontId="39" fillId="5" borderId="0" xfId="3" applyFont="1" applyFill="1" applyAlignment="1">
      <alignment horizontal="left" vertical="center" wrapText="1"/>
    </xf>
    <xf numFmtId="17" fontId="39" fillId="5" borderId="0" xfId="3" applyNumberFormat="1" applyFont="1" applyFill="1" applyAlignment="1">
      <alignment horizontal="left" vertical="center" wrapText="1"/>
    </xf>
    <xf numFmtId="0" fontId="8" fillId="5" borderId="0" xfId="3" applyFont="1" applyFill="1" applyAlignment="1">
      <alignment horizontal="left" vertical="center" wrapText="1"/>
    </xf>
    <xf numFmtId="0" fontId="32" fillId="2" borderId="0" xfId="0" applyFont="1" applyFill="1" applyBorder="1" applyAlignment="1">
      <alignment horizontal="center" vertical="center"/>
    </xf>
    <xf numFmtId="0" fontId="32" fillId="2" borderId="1" xfId="0" applyFont="1" applyFill="1" applyBorder="1" applyAlignment="1">
      <alignment horizontal="center"/>
    </xf>
    <xf numFmtId="0" fontId="32" fillId="2" borderId="0" xfId="0" applyFont="1" applyFill="1" applyBorder="1"/>
    <xf numFmtId="0" fontId="32" fillId="2" borderId="2" xfId="0" applyFont="1" applyFill="1" applyBorder="1" applyAlignment="1">
      <alignment horizontal="center"/>
    </xf>
    <xf numFmtId="0" fontId="32" fillId="2" borderId="0" xfId="0" applyFont="1" applyFill="1" applyBorder="1" applyAlignment="1">
      <alignment horizontal="center" vertical="center" wrapText="1"/>
    </xf>
    <xf numFmtId="0" fontId="32" fillId="2" borderId="3" xfId="0" applyFont="1" applyFill="1" applyBorder="1" applyAlignment="1">
      <alignment horizontal="center"/>
    </xf>
    <xf numFmtId="0" fontId="32" fillId="2" borderId="0" xfId="0" applyFont="1" applyFill="1" applyBorder="1" applyAlignment="1">
      <alignment horizontal="center"/>
    </xf>
    <xf numFmtId="0" fontId="32" fillId="2" borderId="0" xfId="0" applyFont="1" applyFill="1" applyBorder="1" applyAlignment="1">
      <alignment horizontal="center" vertical="center" wrapText="1"/>
    </xf>
    <xf numFmtId="0" fontId="32" fillId="2" borderId="0" xfId="3" applyFont="1" applyFill="1" applyBorder="1" applyAlignment="1">
      <alignment horizontal="center"/>
    </xf>
    <xf numFmtId="0" fontId="32" fillId="2" borderId="0" xfId="0" quotePrefix="1" applyFont="1" applyFill="1" applyBorder="1" applyAlignment="1">
      <alignment horizontal="center"/>
    </xf>
    <xf numFmtId="0" fontId="32" fillId="2" borderId="0" xfId="3" quotePrefix="1" applyFont="1" applyFill="1" applyBorder="1" applyAlignment="1">
      <alignment horizontal="center"/>
    </xf>
    <xf numFmtId="0" fontId="32" fillId="0" borderId="0" xfId="0" quotePrefix="1" applyFont="1" applyFill="1" applyBorder="1" applyAlignment="1">
      <alignment horizontal="center"/>
    </xf>
    <xf numFmtId="0" fontId="36" fillId="0" borderId="0" xfId="0" applyFont="1"/>
    <xf numFmtId="0" fontId="32" fillId="0" borderId="0" xfId="0" applyFont="1" applyAlignment="1">
      <alignment horizontal="left" vertical="center"/>
    </xf>
    <xf numFmtId="0" fontId="32" fillId="0" borderId="0" xfId="0" applyFont="1" applyAlignment="1">
      <alignment vertical="center"/>
    </xf>
    <xf numFmtId="0" fontId="32" fillId="0" borderId="0" xfId="0" applyFont="1" applyAlignment="1">
      <alignment horizontal="left"/>
    </xf>
    <xf numFmtId="0" fontId="32" fillId="0" borderId="0" xfId="0" applyFont="1" applyAlignment="1"/>
    <xf numFmtId="0" fontId="32" fillId="0" borderId="0" xfId="0" applyNumberFormat="1" applyFont="1" applyFill="1" applyBorder="1" applyAlignment="1">
      <alignment horizontal="left" vertical="center"/>
    </xf>
    <xf numFmtId="0" fontId="32" fillId="0" borderId="0" xfId="0" applyFont="1" applyFill="1" applyBorder="1" applyAlignment="1">
      <alignment vertical="top"/>
    </xf>
    <xf numFmtId="0" fontId="32" fillId="0" borderId="0" xfId="0" applyFont="1" applyFill="1" applyAlignment="1">
      <alignment vertical="center"/>
    </xf>
    <xf numFmtId="0" fontId="32" fillId="0" borderId="0" xfId="0" applyFont="1" applyFill="1" applyAlignment="1">
      <alignment horizontal="center" vertical="top"/>
    </xf>
    <xf numFmtId="0" fontId="25" fillId="0" borderId="0" xfId="0" applyFont="1" applyFill="1" applyBorder="1" applyAlignment="1">
      <alignment horizontal="left" vertical="center"/>
    </xf>
    <xf numFmtId="0" fontId="27" fillId="0" borderId="0" xfId="0" applyFont="1" applyBorder="1" applyAlignment="1">
      <alignment wrapText="1"/>
    </xf>
    <xf numFmtId="0" fontId="27" fillId="0" borderId="5" xfId="0" applyFont="1" applyBorder="1" applyAlignment="1">
      <alignment horizontal="left" wrapText="1"/>
    </xf>
    <xf numFmtId="0" fontId="28" fillId="6" borderId="0" xfId="0" applyFont="1" applyFill="1" applyBorder="1" applyAlignment="1"/>
    <xf numFmtId="0" fontId="36" fillId="6" borderId="0" xfId="0" applyFont="1" applyFill="1"/>
    <xf numFmtId="0" fontId="36" fillId="6" borderId="0" xfId="0" applyFont="1" applyFill="1" applyAlignment="1">
      <alignment horizontal="center"/>
    </xf>
    <xf numFmtId="0" fontId="32" fillId="6" borderId="5" xfId="0" applyFont="1" applyFill="1" applyBorder="1" applyAlignment="1">
      <alignment horizontal="right"/>
    </xf>
    <xf numFmtId="0" fontId="36" fillId="6" borderId="5" xfId="0" applyFont="1" applyFill="1" applyBorder="1" applyAlignment="1">
      <alignment horizontal="left" indent="1"/>
    </xf>
    <xf numFmtId="0" fontId="32" fillId="6" borderId="5" xfId="3" applyFont="1" applyFill="1" applyBorder="1" applyAlignment="1">
      <alignment horizontal="center" wrapText="1"/>
    </xf>
    <xf numFmtId="164" fontId="32" fillId="6" borderId="5" xfId="3" applyNumberFormat="1" applyFont="1" applyFill="1" applyBorder="1" applyAlignment="1">
      <alignment horizontal="right" vertical="top"/>
    </xf>
    <xf numFmtId="164" fontId="32" fillId="6" borderId="5" xfId="3" applyNumberFormat="1" applyFont="1" applyFill="1" applyBorder="1" applyAlignment="1">
      <alignment horizontal="center"/>
    </xf>
    <xf numFmtId="0" fontId="36" fillId="6" borderId="5" xfId="0" applyFont="1" applyFill="1" applyBorder="1"/>
    <xf numFmtId="0" fontId="36" fillId="6" borderId="5" xfId="0" applyFont="1" applyFill="1" applyBorder="1" applyAlignment="1">
      <alignment horizontal="center"/>
    </xf>
    <xf numFmtId="0" fontId="42" fillId="0" borderId="0" xfId="12" applyFont="1" applyFill="1" applyBorder="1" applyAlignment="1">
      <alignment vertical="center"/>
    </xf>
    <xf numFmtId="0" fontId="2" fillId="0" borderId="0" xfId="12" applyFill="1"/>
    <xf numFmtId="0" fontId="39" fillId="5" borderId="0" xfId="4" applyFont="1" applyFill="1" applyAlignment="1">
      <alignment vertical="center"/>
    </xf>
    <xf numFmtId="0" fontId="39" fillId="5" borderId="0" xfId="4" applyFont="1" applyFill="1" applyAlignment="1">
      <alignment vertical="center" wrapText="1"/>
    </xf>
    <xf numFmtId="0" fontId="39" fillId="5" borderId="0" xfId="4" applyFont="1" applyFill="1" applyBorder="1" applyAlignment="1" applyProtection="1">
      <alignment vertical="center"/>
      <protection locked="0"/>
    </xf>
    <xf numFmtId="0" fontId="32" fillId="0" borderId="0" xfId="4" applyFont="1" applyFill="1"/>
    <xf numFmtId="0" fontId="32" fillId="0" borderId="0" xfId="4" applyFont="1" applyBorder="1" applyAlignment="1">
      <alignment vertical="center"/>
    </xf>
    <xf numFmtId="0" fontId="32" fillId="0" borderId="0" xfId="4" quotePrefix="1" applyFont="1" applyBorder="1" applyAlignment="1">
      <alignment horizontal="center" vertical="center"/>
    </xf>
    <xf numFmtId="0" fontId="32" fillId="0" borderId="0" xfId="4" quotePrefix="1" applyFont="1" applyFill="1" applyBorder="1" applyAlignment="1">
      <alignment horizontal="center" vertical="center"/>
    </xf>
    <xf numFmtId="0" fontId="32" fillId="0" borderId="0" xfId="4" applyFont="1" applyBorder="1" applyAlignment="1">
      <alignment horizontal="center" vertical="center"/>
    </xf>
    <xf numFmtId="164" fontId="32" fillId="0" borderId="0" xfId="4" applyNumberFormat="1" applyFont="1" applyFill="1" applyBorder="1" applyAlignment="1">
      <alignment vertical="center"/>
    </xf>
    <xf numFmtId="0" fontId="32" fillId="0" borderId="0" xfId="4" applyFont="1" applyFill="1" applyAlignment="1">
      <alignment vertical="center"/>
    </xf>
    <xf numFmtId="174" fontId="32" fillId="0" borderId="0" xfId="5" applyFont="1" applyFill="1" applyAlignment="1">
      <alignment vertical="center"/>
    </xf>
    <xf numFmtId="176" fontId="32" fillId="0" borderId="0" xfId="5" applyNumberFormat="1" applyFont="1" applyFill="1" applyAlignment="1">
      <alignment vertical="center"/>
    </xf>
    <xf numFmtId="0" fontId="32" fillId="0" borderId="0" xfId="4" applyFont="1" applyAlignment="1">
      <alignment vertical="center"/>
    </xf>
    <xf numFmtId="175" fontId="32" fillId="0" borderId="0" xfId="4" applyNumberFormat="1" applyFont="1" applyFill="1" applyBorder="1" applyAlignment="1">
      <alignment vertical="center"/>
    </xf>
    <xf numFmtId="174" fontId="32" fillId="0" borderId="0" xfId="4" applyNumberFormat="1" applyFont="1" applyAlignment="1">
      <alignment vertical="center"/>
    </xf>
    <xf numFmtId="175" fontId="32" fillId="0" borderId="0" xfId="4" applyNumberFormat="1" applyFont="1" applyAlignment="1">
      <alignment vertical="center"/>
    </xf>
    <xf numFmtId="0" fontId="9" fillId="0" borderId="0" xfId="12" applyFont="1" applyAlignment="1">
      <alignment vertical="center"/>
    </xf>
    <xf numFmtId="0" fontId="32" fillId="0" borderId="7" xfId="12" applyFont="1" applyBorder="1" applyAlignment="1">
      <alignment vertical="center"/>
    </xf>
    <xf numFmtId="0" fontId="32" fillId="0" borderId="7" xfId="12" quotePrefix="1" applyFont="1" applyBorder="1" applyAlignment="1">
      <alignment horizontal="center" vertical="center"/>
    </xf>
    <xf numFmtId="0" fontId="32" fillId="0" borderId="7" xfId="12" quotePrefix="1" applyFont="1" applyFill="1" applyBorder="1" applyAlignment="1">
      <alignment horizontal="center" vertical="center"/>
    </xf>
    <xf numFmtId="0" fontId="32" fillId="0" borderId="7" xfId="12" applyFont="1" applyBorder="1" applyAlignment="1">
      <alignment horizontal="center" vertical="center"/>
    </xf>
    <xf numFmtId="0" fontId="0" fillId="0" borderId="6" xfId="0" applyBorder="1"/>
    <xf numFmtId="0" fontId="9" fillId="0" borderId="7" xfId="12" applyFont="1" applyBorder="1" applyAlignment="1">
      <alignment vertical="center"/>
    </xf>
    <xf numFmtId="0" fontId="32" fillId="0" borderId="0" xfId="4" applyFont="1" applyBorder="1" applyAlignment="1">
      <alignment horizontal="center" vertical="center"/>
    </xf>
    <xf numFmtId="0" fontId="32" fillId="0" borderId="1" xfId="4" applyFont="1" applyBorder="1" applyAlignment="1">
      <alignment horizontal="center" vertical="center"/>
    </xf>
    <xf numFmtId="0" fontId="32" fillId="0" borderId="0" xfId="4" applyFont="1" applyBorder="1" applyAlignment="1">
      <alignment horizontal="center" vertical="center" wrapText="1"/>
    </xf>
    <xf numFmtId="0" fontId="32" fillId="3" borderId="3" xfId="4" applyFont="1" applyFill="1" applyBorder="1" applyAlignment="1">
      <alignment horizontal="center" vertical="center" wrapText="1"/>
    </xf>
    <xf numFmtId="0" fontId="32" fillId="0" borderId="3" xfId="4" applyFont="1" applyBorder="1" applyAlignment="1">
      <alignment horizontal="center" vertical="center" wrapText="1"/>
    </xf>
    <xf numFmtId="0" fontId="32" fillId="0" borderId="3" xfId="4" applyFont="1" applyBorder="1" applyAlignment="1">
      <alignment horizontal="center" vertical="center"/>
    </xf>
    <xf numFmtId="0" fontId="32" fillId="0" borderId="0" xfId="4" applyFont="1" applyFill="1" applyBorder="1" applyAlignment="1">
      <alignment horizontal="center" vertical="center" wrapText="1"/>
    </xf>
    <xf numFmtId="0" fontId="32" fillId="3" borderId="0" xfId="4" applyFont="1" applyFill="1" applyBorder="1" applyAlignment="1">
      <alignment horizontal="center" vertical="center" wrapText="1"/>
    </xf>
    <xf numFmtId="0" fontId="32" fillId="6" borderId="3" xfId="4" applyFont="1" applyFill="1" applyBorder="1" applyAlignment="1">
      <alignment vertical="center"/>
    </xf>
    <xf numFmtId="0" fontId="28" fillId="6" borderId="3" xfId="4" applyFont="1" applyFill="1" applyBorder="1" applyAlignment="1">
      <alignment horizontal="center" vertical="center"/>
    </xf>
    <xf numFmtId="175" fontId="28" fillId="6" borderId="3" xfId="4" applyNumberFormat="1" applyFont="1" applyFill="1" applyBorder="1" applyAlignment="1">
      <alignment vertical="center"/>
    </xf>
    <xf numFmtId="164" fontId="28" fillId="6" borderId="3" xfId="4" applyNumberFormat="1" applyFont="1" applyFill="1" applyBorder="1" applyAlignment="1">
      <alignment vertical="center"/>
    </xf>
    <xf numFmtId="164" fontId="28" fillId="6" borderId="0" xfId="4" applyNumberFormat="1" applyFont="1" applyFill="1" applyBorder="1" applyAlignment="1">
      <alignment horizontal="right" vertical="center"/>
    </xf>
    <xf numFmtId="0" fontId="32" fillId="6" borderId="0" xfId="6" applyFont="1" applyFill="1" applyBorder="1" applyAlignment="1">
      <alignment horizontal="right" vertical="center"/>
    </xf>
    <xf numFmtId="0" fontId="32" fillId="6" borderId="0" xfId="4" applyFont="1" applyFill="1" applyBorder="1" applyAlignment="1">
      <alignment vertical="center"/>
    </xf>
    <xf numFmtId="175" fontId="32" fillId="6" borderId="0" xfId="7" applyNumberFormat="1" applyFont="1" applyFill="1" applyBorder="1" applyAlignment="1">
      <alignment vertical="center"/>
    </xf>
    <xf numFmtId="164" fontId="32" fillId="6" borderId="0" xfId="4" applyNumberFormat="1" applyFont="1" applyFill="1" applyBorder="1" applyAlignment="1">
      <alignment vertical="center"/>
    </xf>
    <xf numFmtId="164" fontId="32" fillId="6" borderId="0" xfId="4" applyNumberFormat="1" applyFont="1" applyFill="1" applyBorder="1" applyAlignment="1">
      <alignment horizontal="right" vertical="center"/>
    </xf>
    <xf numFmtId="0" fontId="32" fillId="6" borderId="0" xfId="6" applyNumberFormat="1" applyFont="1" applyFill="1" applyBorder="1" applyAlignment="1">
      <alignment horizontal="right" vertical="center"/>
    </xf>
    <xf numFmtId="0" fontId="32" fillId="6" borderId="5" xfId="6" applyNumberFormat="1" applyFont="1" applyFill="1" applyBorder="1" applyAlignment="1">
      <alignment horizontal="right" vertical="center"/>
    </xf>
    <xf numFmtId="0" fontId="32" fillId="6" borderId="5" xfId="4" applyFont="1" applyFill="1" applyBorder="1" applyAlignment="1">
      <alignment vertical="center"/>
    </xf>
    <xf numFmtId="175" fontId="32" fillId="6" borderId="5" xfId="7" applyNumberFormat="1" applyFont="1" applyFill="1" applyBorder="1" applyAlignment="1">
      <alignment vertical="center"/>
    </xf>
    <xf numFmtId="164" fontId="32" fillId="6" borderId="5" xfId="4" applyNumberFormat="1" applyFont="1" applyFill="1" applyBorder="1" applyAlignment="1">
      <alignment vertical="center"/>
    </xf>
    <xf numFmtId="164" fontId="32" fillId="6" borderId="5" xfId="4" applyNumberFormat="1" applyFont="1" applyFill="1" applyBorder="1" applyAlignment="1">
      <alignment horizontal="right" vertical="center"/>
    </xf>
    <xf numFmtId="0" fontId="27" fillId="0" borderId="6" xfId="0" applyFont="1" applyBorder="1" applyAlignment="1">
      <alignment horizontal="center"/>
    </xf>
    <xf numFmtId="0" fontId="32" fillId="0" borderId="7" xfId="3" applyFont="1" applyFill="1" applyBorder="1" applyAlignment="1">
      <alignment horizontal="center" vertical="center"/>
    </xf>
    <xf numFmtId="0" fontId="33" fillId="0" borderId="7" xfId="3" applyFont="1" applyFill="1" applyBorder="1" applyAlignment="1">
      <alignment horizontal="center" vertical="center"/>
    </xf>
    <xf numFmtId="0" fontId="33" fillId="0" borderId="7" xfId="3" quotePrefix="1" applyFont="1" applyFill="1" applyBorder="1" applyAlignment="1">
      <alignment horizontal="center" vertical="center"/>
    </xf>
    <xf numFmtId="175" fontId="31" fillId="0" borderId="0" xfId="3" applyNumberFormat="1" applyFont="1" applyFill="1" applyAlignment="1">
      <alignment vertical="center"/>
    </xf>
    <xf numFmtId="0" fontId="39" fillId="5" borderId="0" xfId="3" applyFont="1" applyFill="1" applyAlignment="1"/>
    <xf numFmtId="0" fontId="39" fillId="5" borderId="0" xfId="3" applyFont="1" applyFill="1" applyAlignment="1">
      <alignment vertical="center"/>
    </xf>
    <xf numFmtId="0" fontId="39" fillId="5" borderId="0" xfId="3" applyFont="1" applyFill="1" applyBorder="1" applyAlignment="1">
      <alignment vertical="center"/>
    </xf>
    <xf numFmtId="0" fontId="32" fillId="0" borderId="0" xfId="3" applyFont="1" applyFill="1" applyBorder="1" applyAlignment="1">
      <alignment vertical="center"/>
    </xf>
    <xf numFmtId="0" fontId="32" fillId="0" borderId="0" xfId="3" applyFont="1" applyFill="1" applyAlignment="1">
      <alignment horizontal="left" vertical="center"/>
    </xf>
    <xf numFmtId="0" fontId="33" fillId="0" borderId="0" xfId="3" quotePrefix="1" applyFont="1" applyFill="1" applyBorder="1" applyAlignment="1">
      <alignment horizontal="center" vertical="center"/>
    </xf>
    <xf numFmtId="175" fontId="32" fillId="0" borderId="0" xfId="3" applyNumberFormat="1" applyFont="1" applyFill="1" applyBorder="1" applyAlignment="1">
      <alignment vertical="center"/>
    </xf>
    <xf numFmtId="0" fontId="32" fillId="0" borderId="0" xfId="8" applyNumberFormat="1" applyFont="1" applyFill="1" applyBorder="1" applyAlignment="1">
      <alignment horizontal="left" vertical="center"/>
    </xf>
    <xf numFmtId="178" fontId="32" fillId="0" borderId="0" xfId="3" applyNumberFormat="1" applyFont="1" applyFill="1" applyBorder="1" applyAlignment="1">
      <alignment vertical="center"/>
    </xf>
    <xf numFmtId="164" fontId="32" fillId="0" borderId="0" xfId="3" applyNumberFormat="1" applyFont="1" applyFill="1" applyBorder="1" applyAlignment="1">
      <alignment vertical="center"/>
    </xf>
    <xf numFmtId="0" fontId="32" fillId="0" borderId="0" xfId="3" applyFont="1" applyFill="1" applyAlignment="1">
      <alignment horizontal="justify" vertical="center"/>
    </xf>
    <xf numFmtId="0" fontId="32" fillId="0" borderId="0" xfId="3" applyFont="1" applyFill="1" applyAlignment="1">
      <alignment vertical="center"/>
    </xf>
    <xf numFmtId="165" fontId="32" fillId="0" borderId="0" xfId="1" applyNumberFormat="1" applyFont="1" applyFill="1" applyAlignment="1">
      <alignment vertical="center"/>
    </xf>
    <xf numFmtId="165" fontId="32" fillId="0" borderId="0" xfId="3" applyNumberFormat="1" applyFont="1" applyFill="1" applyAlignment="1">
      <alignment vertical="center"/>
    </xf>
    <xf numFmtId="179" fontId="32" fillId="0" borderId="0" xfId="3" applyNumberFormat="1" applyFont="1" applyFill="1" applyAlignment="1">
      <alignment vertical="center"/>
    </xf>
    <xf numFmtId="0" fontId="32" fillId="0" borderId="0" xfId="3" applyFont="1" applyAlignment="1">
      <alignment vertical="center"/>
    </xf>
    <xf numFmtId="0" fontId="37" fillId="6" borderId="0" xfId="3" applyFont="1" applyFill="1" applyBorder="1" applyAlignment="1">
      <alignment horizontal="center" vertical="center"/>
    </xf>
    <xf numFmtId="0" fontId="28" fillId="6" borderId="0" xfId="3" applyFont="1" applyFill="1" applyBorder="1" applyAlignment="1">
      <alignment horizontal="center" vertical="center"/>
    </xf>
    <xf numFmtId="175" fontId="28" fillId="6" borderId="0" xfId="3" applyNumberFormat="1" applyFont="1" applyFill="1" applyBorder="1" applyAlignment="1">
      <alignment horizontal="right" vertical="center"/>
    </xf>
    <xf numFmtId="0" fontId="28" fillId="6" borderId="0" xfId="3" applyFont="1" applyFill="1" applyBorder="1" applyAlignment="1">
      <alignment vertical="center" wrapText="1"/>
    </xf>
    <xf numFmtId="175" fontId="28" fillId="6" borderId="0" xfId="3" applyNumberFormat="1" applyFont="1" applyFill="1" applyBorder="1" applyAlignment="1">
      <alignment vertical="center" wrapText="1"/>
    </xf>
    <xf numFmtId="1" fontId="32" fillId="6" borderId="0" xfId="3" applyNumberFormat="1" applyFont="1" applyFill="1" applyBorder="1" applyAlignment="1">
      <alignment horizontal="center" vertical="center"/>
    </xf>
    <xf numFmtId="0" fontId="32" fillId="6" borderId="0" xfId="3" applyNumberFormat="1" applyFont="1" applyFill="1" applyBorder="1" applyAlignment="1">
      <alignment horizontal="left" vertical="center" wrapText="1"/>
    </xf>
    <xf numFmtId="175" fontId="32" fillId="6" borderId="0" xfId="3" applyNumberFormat="1" applyFont="1" applyFill="1" applyBorder="1" applyAlignment="1">
      <alignment vertical="center"/>
    </xf>
    <xf numFmtId="0" fontId="32" fillId="6" borderId="0" xfId="3" applyNumberFormat="1" applyFont="1" applyFill="1" applyBorder="1" applyAlignment="1">
      <alignment horizontal="left" vertical="center"/>
    </xf>
    <xf numFmtId="0" fontId="33" fillId="6" borderId="0" xfId="3" applyNumberFormat="1" applyFont="1" applyFill="1" applyBorder="1" applyAlignment="1">
      <alignment horizontal="left" vertical="center" wrapText="1"/>
    </xf>
    <xf numFmtId="0" fontId="33" fillId="6" borderId="0" xfId="2" applyNumberFormat="1" applyFont="1" applyFill="1" applyBorder="1" applyAlignment="1">
      <alignment vertical="center"/>
    </xf>
    <xf numFmtId="0" fontId="32" fillId="6" borderId="0" xfId="8" applyNumberFormat="1" applyFont="1" applyFill="1" applyBorder="1" applyAlignment="1">
      <alignment horizontal="left" vertical="center"/>
    </xf>
    <xf numFmtId="0" fontId="32" fillId="6" borderId="0" xfId="8" applyNumberFormat="1" applyFont="1" applyFill="1" applyBorder="1" applyAlignment="1">
      <alignment horizontal="left" vertical="center" wrapText="1"/>
    </xf>
    <xf numFmtId="1" fontId="33" fillId="6" borderId="0" xfId="3" applyNumberFormat="1" applyFont="1" applyFill="1" applyBorder="1" applyAlignment="1">
      <alignment horizontal="center" vertical="center"/>
    </xf>
    <xf numFmtId="178" fontId="32" fillId="6" borderId="0" xfId="3" applyNumberFormat="1" applyFont="1" applyFill="1" applyBorder="1" applyAlignment="1">
      <alignment vertical="center"/>
    </xf>
    <xf numFmtId="0" fontId="28" fillId="6" borderId="0" xfId="3" applyNumberFormat="1" applyFont="1" applyFill="1" applyBorder="1" applyAlignment="1">
      <alignment horizontal="left" vertical="center" wrapText="1"/>
    </xf>
    <xf numFmtId="175" fontId="28" fillId="6" borderId="0" xfId="3" applyNumberFormat="1" applyFont="1" applyFill="1" applyBorder="1" applyAlignment="1">
      <alignment vertical="center"/>
    </xf>
    <xf numFmtId="164" fontId="32" fillId="6" borderId="0" xfId="3" applyNumberFormat="1" applyFont="1" applyFill="1" applyBorder="1" applyAlignment="1">
      <alignment vertical="center"/>
    </xf>
    <xf numFmtId="0" fontId="33" fillId="6" borderId="0" xfId="3" applyNumberFormat="1" applyFont="1" applyFill="1" applyBorder="1" applyAlignment="1">
      <alignment vertical="center"/>
    </xf>
    <xf numFmtId="1" fontId="32" fillId="6" borderId="5" xfId="3" applyNumberFormat="1" applyFont="1" applyFill="1" applyBorder="1" applyAlignment="1">
      <alignment horizontal="center" vertical="center"/>
    </xf>
    <xf numFmtId="0" fontId="32" fillId="6" borderId="5" xfId="8" applyNumberFormat="1" applyFont="1" applyFill="1" applyBorder="1" applyAlignment="1">
      <alignment horizontal="left" vertical="center"/>
    </xf>
    <xf numFmtId="175" fontId="32" fillId="6" borderId="5" xfId="3" applyNumberFormat="1" applyFont="1" applyFill="1" applyBorder="1" applyAlignment="1">
      <alignment vertical="center"/>
    </xf>
    <xf numFmtId="164" fontId="32" fillId="6" borderId="5" xfId="3" applyNumberFormat="1" applyFont="1" applyFill="1" applyBorder="1" applyAlignment="1">
      <alignment vertical="center"/>
    </xf>
    <xf numFmtId="178" fontId="32" fillId="6" borderId="5" xfId="3" applyNumberFormat="1" applyFont="1" applyFill="1" applyBorder="1" applyAlignment="1">
      <alignment vertical="center"/>
    </xf>
    <xf numFmtId="0" fontId="26" fillId="0" borderId="0" xfId="12" applyFont="1" applyFill="1" applyBorder="1" applyAlignment="1">
      <alignment vertical="center"/>
    </xf>
    <xf numFmtId="0" fontId="2" fillId="0" borderId="0" xfId="12"/>
    <xf numFmtId="0" fontId="9" fillId="0" borderId="0" xfId="3" applyFont="1" applyFill="1" applyBorder="1"/>
    <xf numFmtId="0" fontId="27" fillId="0" borderId="0" xfId="0" applyFont="1" applyBorder="1" applyAlignment="1">
      <alignment horizontal="center"/>
    </xf>
    <xf numFmtId="0" fontId="39" fillId="5" borderId="0" xfId="3" applyNumberFormat="1" applyFont="1" applyFill="1" applyAlignment="1">
      <alignment horizontal="left" vertical="top" wrapText="1"/>
    </xf>
    <xf numFmtId="0" fontId="39" fillId="5" borderId="0" xfId="3" applyNumberFormat="1" applyFont="1" applyFill="1" applyAlignment="1">
      <alignment vertical="center"/>
    </xf>
    <xf numFmtId="0" fontId="39" fillId="5" borderId="0" xfId="3" applyFont="1" applyFill="1" applyAlignment="1">
      <alignment horizontal="center" vertical="center"/>
    </xf>
    <xf numFmtId="9" fontId="39" fillId="5" borderId="0" xfId="2" applyFont="1" applyFill="1" applyAlignment="1">
      <alignment vertical="center"/>
    </xf>
    <xf numFmtId="0" fontId="39" fillId="5" borderId="0" xfId="3" applyFont="1" applyFill="1" applyAlignment="1">
      <alignment horizontal="center" vertical="center" wrapText="1"/>
    </xf>
    <xf numFmtId="9" fontId="39" fillId="5" borderId="0" xfId="2" applyFont="1" applyFill="1" applyAlignment="1">
      <alignment vertical="center" wrapText="1"/>
    </xf>
    <xf numFmtId="0" fontId="39" fillId="5" borderId="0" xfId="3" applyFont="1" applyFill="1" applyAlignment="1">
      <alignment vertical="center" wrapText="1"/>
    </xf>
    <xf numFmtId="0" fontId="33" fillId="0" borderId="0" xfId="3" applyFont="1" applyFill="1" applyBorder="1" applyAlignment="1">
      <alignment vertical="center"/>
    </xf>
    <xf numFmtId="0" fontId="32" fillId="0" borderId="0" xfId="3" applyFont="1" applyFill="1" applyBorder="1" applyAlignment="1">
      <alignment horizontal="center" vertical="center" wrapText="1"/>
    </xf>
    <xf numFmtId="0" fontId="32" fillId="0" borderId="0" xfId="3" applyFont="1" applyFill="1" applyAlignment="1">
      <alignment horizontal="center" vertical="center"/>
    </xf>
    <xf numFmtId="9" fontId="32" fillId="0" borderId="0" xfId="2" applyFont="1" applyFill="1" applyAlignment="1">
      <alignment vertical="center"/>
    </xf>
    <xf numFmtId="0" fontId="33" fillId="0" borderId="7" xfId="3" applyFont="1" applyFill="1" applyBorder="1" applyAlignment="1">
      <alignment horizontal="center" vertical="center" wrapText="1"/>
    </xf>
    <xf numFmtId="177" fontId="15" fillId="3" borderId="0" xfId="3" applyNumberFormat="1" applyFont="1" applyFill="1" applyAlignment="1">
      <alignment horizontal="center" vertical="center"/>
    </xf>
    <xf numFmtId="0" fontId="20" fillId="3" borderId="0" xfId="3" applyFont="1" applyFill="1" applyAlignment="1">
      <alignment vertical="center"/>
    </xf>
    <xf numFmtId="0" fontId="29" fillId="6" borderId="3" xfId="3" applyFont="1" applyFill="1" applyBorder="1" applyAlignment="1">
      <alignment horizontal="center" vertical="center"/>
    </xf>
    <xf numFmtId="173" fontId="29" fillId="6" borderId="3" xfId="3" applyNumberFormat="1" applyFont="1" applyFill="1" applyBorder="1" applyAlignment="1">
      <alignment horizontal="right" vertical="center"/>
    </xf>
    <xf numFmtId="173" fontId="29" fillId="6" borderId="3" xfId="3" applyNumberFormat="1" applyFont="1" applyFill="1" applyBorder="1" applyAlignment="1">
      <alignment horizontal="right" vertical="center" wrapText="1"/>
    </xf>
    <xf numFmtId="175" fontId="29" fillId="6" borderId="3" xfId="3" applyNumberFormat="1" applyFont="1" applyFill="1" applyBorder="1" applyAlignment="1">
      <alignment horizontal="right" vertical="center" wrapText="1"/>
    </xf>
    <xf numFmtId="0" fontId="29" fillId="6" borderId="0" xfId="3" applyFont="1" applyFill="1" applyBorder="1" applyAlignment="1">
      <alignment vertical="center"/>
    </xf>
    <xf numFmtId="173" fontId="29" fillId="6" borderId="0" xfId="3" applyNumberFormat="1" applyFont="1" applyFill="1" applyBorder="1" applyAlignment="1">
      <alignment horizontal="right" vertical="center"/>
    </xf>
    <xf numFmtId="173" fontId="29" fillId="6" borderId="0" xfId="3" applyNumberFormat="1" applyFont="1" applyFill="1" applyBorder="1" applyAlignment="1">
      <alignment horizontal="right" vertical="center" wrapText="1"/>
    </xf>
    <xf numFmtId="0" fontId="29" fillId="6" borderId="0" xfId="3" applyFont="1" applyFill="1" applyBorder="1" applyAlignment="1">
      <alignment horizontal="right" vertical="center" wrapText="1"/>
    </xf>
    <xf numFmtId="0" fontId="32" fillId="6" borderId="0" xfId="3" applyNumberFormat="1" applyFont="1" applyFill="1" applyBorder="1" applyAlignment="1">
      <alignment horizontal="center" vertical="center" wrapText="1"/>
    </xf>
    <xf numFmtId="0" fontId="32" fillId="6" borderId="0" xfId="2" applyNumberFormat="1" applyFont="1" applyFill="1" applyBorder="1" applyAlignment="1">
      <alignment vertical="center" wrapText="1"/>
    </xf>
    <xf numFmtId="173" fontId="32" fillId="6" borderId="0" xfId="3" applyNumberFormat="1" applyFont="1" applyFill="1" applyBorder="1" applyAlignment="1">
      <alignment horizontal="right" vertical="center"/>
    </xf>
    <xf numFmtId="180" fontId="33" fillId="6" borderId="0" xfId="3" applyNumberFormat="1" applyFont="1" applyFill="1" applyBorder="1" applyAlignment="1">
      <alignment horizontal="right" vertical="center"/>
    </xf>
    <xf numFmtId="173" fontId="33" fillId="6" borderId="0" xfId="3" applyNumberFormat="1" applyFont="1" applyFill="1" applyBorder="1" applyAlignment="1">
      <alignment horizontal="right" vertical="center"/>
    </xf>
    <xf numFmtId="175" fontId="32" fillId="6" borderId="0" xfId="3" applyNumberFormat="1" applyFont="1" applyFill="1" applyBorder="1" applyAlignment="1">
      <alignment vertical="center" wrapText="1"/>
    </xf>
    <xf numFmtId="0" fontId="32" fillId="6" borderId="0" xfId="3" applyNumberFormat="1" applyFont="1" applyFill="1" applyBorder="1" applyAlignment="1">
      <alignment horizontal="center" vertical="center"/>
    </xf>
    <xf numFmtId="173" fontId="33" fillId="6" borderId="0" xfId="3" applyNumberFormat="1" applyFont="1" applyFill="1" applyBorder="1" applyAlignment="1">
      <alignment vertical="center"/>
    </xf>
    <xf numFmtId="0" fontId="33" fillId="6" borderId="0" xfId="3" applyNumberFormat="1" applyFont="1" applyFill="1" applyBorder="1" applyAlignment="1">
      <alignment horizontal="center" vertical="center"/>
    </xf>
    <xf numFmtId="0" fontId="33" fillId="6" borderId="0" xfId="3" applyFont="1" applyFill="1" applyBorder="1" applyAlignment="1">
      <alignment horizontal="center" vertical="center"/>
    </xf>
    <xf numFmtId="0" fontId="32" fillId="6" borderId="0" xfId="3" applyFont="1" applyFill="1" applyBorder="1" applyAlignment="1">
      <alignment horizontal="center" vertical="center" wrapText="1"/>
    </xf>
    <xf numFmtId="173" fontId="33" fillId="6" borderId="0" xfId="3" applyNumberFormat="1" applyFont="1" applyFill="1" applyBorder="1" applyAlignment="1">
      <alignment horizontal="right" vertical="center" wrapText="1"/>
    </xf>
    <xf numFmtId="173" fontId="33" fillId="6" borderId="0" xfId="3" applyNumberFormat="1" applyFont="1" applyFill="1" applyBorder="1" applyAlignment="1">
      <alignment vertical="center" wrapText="1"/>
    </xf>
    <xf numFmtId="164" fontId="33" fillId="6" borderId="0" xfId="3" applyNumberFormat="1" applyFont="1" applyFill="1" applyBorder="1" applyAlignment="1">
      <alignment horizontal="center" vertical="center"/>
    </xf>
    <xf numFmtId="0" fontId="33" fillId="6" borderId="0" xfId="3" applyFont="1" applyFill="1" applyBorder="1" applyAlignment="1">
      <alignment vertical="center"/>
    </xf>
    <xf numFmtId="0" fontId="33" fillId="6" borderId="0" xfId="3" applyFont="1" applyFill="1" applyBorder="1" applyAlignment="1">
      <alignment horizontal="left" vertical="center"/>
    </xf>
    <xf numFmtId="0" fontId="28" fillId="6" borderId="0" xfId="3" applyFont="1" applyFill="1" applyBorder="1" applyAlignment="1">
      <alignment horizontal="left" vertical="center" wrapText="1"/>
    </xf>
    <xf numFmtId="164" fontId="29" fillId="6" borderId="0" xfId="3" applyNumberFormat="1" applyFont="1" applyFill="1" applyBorder="1" applyAlignment="1">
      <alignment horizontal="right" vertical="center"/>
    </xf>
    <xf numFmtId="9" fontId="32" fillId="6" borderId="0" xfId="2" applyFont="1" applyFill="1" applyBorder="1" applyAlignment="1">
      <alignment vertical="center" wrapText="1"/>
    </xf>
    <xf numFmtId="0" fontId="33" fillId="6" borderId="0" xfId="3" applyFont="1" applyFill="1" applyBorder="1" applyAlignment="1">
      <alignment horizontal="center" vertical="center" wrapText="1"/>
    </xf>
    <xf numFmtId="0" fontId="33" fillId="6" borderId="0" xfId="3" applyFont="1" applyFill="1" applyBorder="1" applyAlignment="1">
      <alignment horizontal="right" vertical="center"/>
    </xf>
    <xf numFmtId="0" fontId="32" fillId="6" borderId="5" xfId="3" applyNumberFormat="1" applyFont="1" applyFill="1" applyBorder="1" applyAlignment="1">
      <alignment horizontal="center" vertical="center" wrapText="1"/>
    </xf>
    <xf numFmtId="0" fontId="32" fillId="6" borderId="5" xfId="3" applyFont="1" applyFill="1" applyBorder="1" applyAlignment="1">
      <alignment horizontal="center" vertical="center"/>
    </xf>
    <xf numFmtId="9" fontId="32" fillId="6" borderId="5" xfId="2" applyFont="1" applyFill="1" applyBorder="1" applyAlignment="1">
      <alignment vertical="center" wrapText="1"/>
    </xf>
    <xf numFmtId="173" fontId="32" fillId="6" borderId="5" xfId="3" applyNumberFormat="1" applyFont="1" applyFill="1" applyBorder="1" applyAlignment="1">
      <alignment horizontal="right" vertical="center"/>
    </xf>
    <xf numFmtId="0" fontId="33" fillId="6" borderId="5" xfId="3" applyFont="1" applyFill="1" applyBorder="1" applyAlignment="1">
      <alignment horizontal="right" vertical="center"/>
    </xf>
    <xf numFmtId="0" fontId="27" fillId="0" borderId="5" xfId="0" applyFont="1" applyBorder="1" applyAlignment="1">
      <alignment wrapText="1"/>
    </xf>
    <xf numFmtId="0" fontId="39" fillId="5" borderId="0" xfId="3" applyFont="1" applyFill="1" applyBorder="1" applyAlignment="1">
      <alignment horizontal="left" vertical="center"/>
    </xf>
    <xf numFmtId="0" fontId="39" fillId="5" borderId="0" xfId="3" applyFont="1" applyFill="1" applyBorder="1" applyAlignment="1">
      <alignment horizontal="center" vertical="center"/>
    </xf>
    <xf numFmtId="0" fontId="39" fillId="5" borderId="0" xfId="3" applyFont="1" applyFill="1" applyAlignment="1">
      <alignment horizontal="left" vertical="center"/>
    </xf>
    <xf numFmtId="0" fontId="32" fillId="0" borderId="0" xfId="3" applyFont="1" applyFill="1" applyBorder="1" applyAlignment="1">
      <alignment horizontal="center" vertical="center" wrapText="1"/>
    </xf>
    <xf numFmtId="0" fontId="32" fillId="0" borderId="1" xfId="3" applyFont="1" applyFill="1" applyBorder="1" applyAlignment="1">
      <alignment horizontal="center" vertical="center" wrapText="1"/>
    </xf>
    <xf numFmtId="0" fontId="32" fillId="0" borderId="1" xfId="3" applyFont="1" applyFill="1" applyBorder="1" applyAlignment="1">
      <alignment horizontal="center" vertical="center" wrapText="1"/>
    </xf>
    <xf numFmtId="0" fontId="32" fillId="0" borderId="1" xfId="3" applyFont="1" applyFill="1" applyBorder="1" applyAlignment="1">
      <alignment horizontal="center" vertical="center"/>
    </xf>
    <xf numFmtId="0" fontId="32" fillId="0" borderId="1" xfId="3" applyFont="1" applyFill="1" applyBorder="1" applyAlignment="1">
      <alignment horizontal="center" vertical="center"/>
    </xf>
    <xf numFmtId="0" fontId="32" fillId="0" borderId="0" xfId="3" applyFont="1" applyBorder="1" applyAlignment="1">
      <alignment vertical="center"/>
    </xf>
    <xf numFmtId="0" fontId="32" fillId="0" borderId="0" xfId="3" applyFont="1" applyBorder="1" applyAlignment="1">
      <alignment horizontal="center" vertical="center"/>
    </xf>
    <xf numFmtId="15" fontId="32" fillId="0" borderId="0" xfId="3" applyNumberFormat="1" applyFont="1" applyFill="1" applyBorder="1" applyAlignment="1">
      <alignment horizontal="center" vertical="center"/>
    </xf>
    <xf numFmtId="175" fontId="32" fillId="0" borderId="0" xfId="3" applyNumberFormat="1" applyFont="1" applyBorder="1" applyAlignment="1">
      <alignment vertical="center"/>
    </xf>
    <xf numFmtId="0" fontId="32" fillId="3" borderId="0" xfId="3" applyFont="1" applyFill="1" applyBorder="1" applyAlignment="1">
      <alignment vertical="center"/>
    </xf>
    <xf numFmtId="0" fontId="32" fillId="0" borderId="0" xfId="3" applyFont="1" applyFill="1" applyBorder="1" applyAlignment="1">
      <alignment horizontal="left" vertical="center"/>
    </xf>
    <xf numFmtId="0" fontId="28" fillId="0" borderId="0" xfId="3" applyFont="1" applyBorder="1" applyAlignment="1">
      <alignment vertical="center"/>
    </xf>
    <xf numFmtId="0" fontId="32" fillId="0" borderId="0" xfId="3" applyFont="1" applyBorder="1" applyAlignment="1">
      <alignment horizontal="left" vertical="center"/>
    </xf>
    <xf numFmtId="0" fontId="32" fillId="0" borderId="0" xfId="3" applyFont="1" applyBorder="1" applyAlignment="1">
      <alignment horizontal="justify" vertical="center"/>
    </xf>
    <xf numFmtId="0" fontId="32" fillId="0" borderId="0" xfId="3" applyFont="1" applyAlignment="1">
      <alignment horizontal="justify" vertical="center"/>
    </xf>
    <xf numFmtId="0" fontId="32" fillId="0" borderId="0" xfId="3" applyFont="1" applyAlignment="1">
      <alignment horizontal="justify" vertical="center" wrapText="1"/>
    </xf>
    <xf numFmtId="175" fontId="32" fillId="0" borderId="0" xfId="3" applyNumberFormat="1" applyFont="1" applyAlignment="1">
      <alignment horizontal="right" vertical="center"/>
    </xf>
    <xf numFmtId="17" fontId="32" fillId="0" borderId="0" xfId="3" applyNumberFormat="1" applyFont="1" applyBorder="1" applyAlignment="1">
      <alignment horizontal="center" vertical="center"/>
    </xf>
    <xf numFmtId="0" fontId="28" fillId="0" borderId="7" xfId="3" applyFont="1" applyFill="1" applyBorder="1" applyAlignment="1">
      <alignment horizontal="center" vertical="center" wrapText="1"/>
    </xf>
    <xf numFmtId="0" fontId="28" fillId="0" borderId="7" xfId="3" applyFont="1" applyFill="1" applyBorder="1" applyAlignment="1">
      <alignment horizontal="center" vertical="center"/>
    </xf>
    <xf numFmtId="0" fontId="32" fillId="6" borderId="0" xfId="3" applyFont="1" applyFill="1" applyBorder="1" applyAlignment="1">
      <alignment vertical="center"/>
    </xf>
    <xf numFmtId="0" fontId="45" fillId="6" borderId="0" xfId="3" applyFont="1" applyFill="1" applyBorder="1" applyAlignment="1">
      <alignment vertical="center"/>
    </xf>
    <xf numFmtId="165" fontId="32" fillId="6" borderId="0" xfId="8" applyNumberFormat="1" applyFont="1" applyFill="1" applyBorder="1" applyAlignment="1">
      <alignment horizontal="center" vertical="center" wrapText="1"/>
    </xf>
    <xf numFmtId="0" fontId="45" fillId="6" borderId="0" xfId="3" applyFont="1" applyFill="1" applyBorder="1" applyAlignment="1">
      <alignment horizontal="center" vertical="center" wrapText="1"/>
    </xf>
    <xf numFmtId="0" fontId="45" fillId="6" borderId="0" xfId="3" applyFont="1" applyFill="1" applyBorder="1" applyAlignment="1">
      <alignment horizontal="center" vertical="center"/>
    </xf>
    <xf numFmtId="165" fontId="28" fillId="6" borderId="0" xfId="8" applyNumberFormat="1" applyFont="1" applyFill="1" applyBorder="1" applyAlignment="1">
      <alignment horizontal="center" vertical="center"/>
    </xf>
    <xf numFmtId="0" fontId="32" fillId="6" borderId="0" xfId="3" applyFont="1" applyFill="1" applyBorder="1" applyAlignment="1">
      <alignment horizontal="left" vertical="center"/>
    </xf>
    <xf numFmtId="15" fontId="32" fillId="6" borderId="0" xfId="3" applyNumberFormat="1" applyFont="1" applyFill="1" applyBorder="1" applyAlignment="1">
      <alignment horizontal="center" vertical="center"/>
    </xf>
    <xf numFmtId="182" fontId="32" fillId="6" borderId="0" xfId="3" applyNumberFormat="1" applyFont="1" applyFill="1" applyBorder="1" applyAlignment="1">
      <alignment horizontal="center" vertical="center"/>
    </xf>
    <xf numFmtId="0" fontId="28" fillId="6" borderId="0" xfId="3" applyFont="1" applyFill="1" applyBorder="1" applyAlignment="1">
      <alignment horizontal="left" vertical="center"/>
    </xf>
    <xf numFmtId="0" fontId="28" fillId="6" borderId="0" xfId="3" applyFont="1" applyFill="1" applyBorder="1" applyAlignment="1">
      <alignment horizontal="center" vertical="center"/>
    </xf>
    <xf numFmtId="0" fontId="28" fillId="6" borderId="0" xfId="3" applyFont="1" applyFill="1" applyBorder="1" applyAlignment="1">
      <alignment horizontal="left" vertical="center"/>
    </xf>
    <xf numFmtId="0" fontId="32" fillId="6" borderId="5" xfId="3" applyFont="1" applyFill="1" applyBorder="1" applyAlignment="1">
      <alignment horizontal="left" vertical="center"/>
    </xf>
    <xf numFmtId="15" fontId="32" fillId="6" borderId="5" xfId="3" applyNumberFormat="1" applyFont="1" applyFill="1" applyBorder="1" applyAlignment="1">
      <alignment horizontal="center" vertical="center"/>
    </xf>
    <xf numFmtId="175" fontId="28" fillId="6" borderId="0" xfId="3" applyNumberFormat="1" applyFont="1" applyFill="1" applyBorder="1" applyAlignment="1">
      <alignment horizontal="right" vertical="top" wrapText="1"/>
    </xf>
    <xf numFmtId="175" fontId="28" fillId="6" borderId="0" xfId="3" applyNumberFormat="1" applyFont="1" applyFill="1" applyBorder="1" applyAlignment="1">
      <alignment horizontal="right" vertical="top"/>
    </xf>
    <xf numFmtId="165" fontId="32" fillId="0" borderId="0" xfId="8" applyNumberFormat="1" applyFont="1" applyBorder="1" applyAlignment="1">
      <alignment vertical="center"/>
    </xf>
    <xf numFmtId="15" fontId="32" fillId="3" borderId="0" xfId="3" applyNumberFormat="1" applyFont="1" applyFill="1" applyBorder="1" applyAlignment="1">
      <alignment horizontal="center" vertical="center"/>
    </xf>
    <xf numFmtId="0" fontId="36" fillId="0" borderId="0" xfId="11" applyFont="1" applyBorder="1" applyAlignment="1">
      <alignment horizontal="center" vertical="center"/>
    </xf>
    <xf numFmtId="0" fontId="32" fillId="0" borderId="0" xfId="3" applyFont="1" applyAlignment="1">
      <alignment horizontal="center" vertical="center"/>
    </xf>
    <xf numFmtId="165" fontId="32" fillId="6" borderId="0" xfId="8" applyNumberFormat="1" applyFont="1" applyFill="1" applyBorder="1" applyAlignment="1">
      <alignment horizontal="center" vertical="center"/>
    </xf>
    <xf numFmtId="0" fontId="32" fillId="6" borderId="0" xfId="3" quotePrefix="1" applyFont="1" applyFill="1" applyBorder="1" applyAlignment="1">
      <alignment horizontal="center" vertical="center"/>
    </xf>
    <xf numFmtId="0" fontId="36" fillId="6" borderId="0" xfId="10" applyFont="1" applyFill="1" applyBorder="1" applyAlignment="1">
      <alignment horizontal="center" vertical="center"/>
    </xf>
    <xf numFmtId="171" fontId="28" fillId="6" borderId="0" xfId="3" applyNumberFormat="1" applyFont="1" applyFill="1" applyBorder="1" applyAlignment="1">
      <alignment horizontal="right" vertical="top"/>
    </xf>
    <xf numFmtId="0" fontId="36" fillId="6" borderId="0" xfId="0" applyFont="1" applyFill="1" applyAlignment="1">
      <alignment horizontal="left" wrapText="1"/>
    </xf>
    <xf numFmtId="0" fontId="36" fillId="6" borderId="5" xfId="0" applyFont="1" applyFill="1" applyBorder="1" applyAlignment="1">
      <alignment horizontal="center" vertical="center"/>
    </xf>
    <xf numFmtId="0" fontId="36" fillId="6" borderId="5" xfId="0" applyFont="1" applyFill="1" applyBorder="1" applyAlignment="1">
      <alignment horizontal="left" vertical="center"/>
    </xf>
    <xf numFmtId="0" fontId="36" fillId="6" borderId="5" xfId="10" applyFont="1" applyFill="1" applyBorder="1" applyAlignment="1">
      <alignment horizontal="center" vertical="center"/>
    </xf>
  </cellXfs>
  <cellStyles count="13">
    <cellStyle name="=C:\WINNT\SYSTEM32\COMMAND.COM" xfId="7"/>
    <cellStyle name="Millares" xfId="1" builtinId="3"/>
    <cellStyle name="Millares 2" xfId="5"/>
    <cellStyle name="Millares 2 2 2" xfId="8"/>
    <cellStyle name="Millares 2 2 3" xfId="9"/>
    <cellStyle name="Normal" xfId="0" builtinId="0"/>
    <cellStyle name="Normal 14" xfId="10"/>
    <cellStyle name="Normal 2" xfId="3"/>
    <cellStyle name="Normal 2 2" xfId="6"/>
    <cellStyle name="Normal 26" xfId="11"/>
    <cellStyle name="Normal 3" xfId="4"/>
    <cellStyle name="Normal 4" xfId="12"/>
    <cellStyle name="Porcentaje" xfId="2" builtinId="5"/>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theme" Target="theme/theme1.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 xmlns:a16="http://schemas.microsoft.com/office/drawing/2014/main" id="{00000000-0008-0000-0200-000003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 xmlns:a16="http://schemas.microsoft.com/office/drawing/2014/main" id="{00000000-0008-0000-0200-000004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 xmlns:a16="http://schemas.microsoft.com/office/drawing/2014/main" id="{00000000-0008-0000-0200-000005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 xmlns:a16="http://schemas.microsoft.com/office/drawing/2014/main" id="{00000000-0008-0000-0200-000006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 xmlns:a16="http://schemas.microsoft.com/office/drawing/2014/main" id="{00000000-0008-0000-0200-000007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 xmlns:a16="http://schemas.microsoft.com/office/drawing/2014/main" id="{00000000-0008-0000-0200-000008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 xmlns:a16="http://schemas.microsoft.com/office/drawing/2014/main" id="{00000000-0008-0000-0200-000009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 xmlns:a16="http://schemas.microsoft.com/office/drawing/2014/main" id="{00000000-0008-0000-0200-00000A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 xmlns:a16="http://schemas.microsoft.com/office/drawing/2014/main" id="{00000000-0008-0000-0200-00000B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 xmlns:a16="http://schemas.microsoft.com/office/drawing/2014/main" id="{00000000-0008-0000-0200-00000C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 xmlns:a16="http://schemas.microsoft.com/office/drawing/2014/main" id="{00000000-0008-0000-0200-00000D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 xmlns:a16="http://schemas.microsoft.com/office/drawing/2014/main" id="{00000000-0008-0000-0200-00000E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 xmlns:a16="http://schemas.microsoft.com/office/drawing/2014/main" id="{00000000-0008-0000-0200-00000F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 xmlns:a16="http://schemas.microsoft.com/office/drawing/2014/main" id="{00000000-0008-0000-0200-000010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 xmlns:a16="http://schemas.microsoft.com/office/drawing/2014/main" id="{00000000-0008-0000-0200-000011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 xmlns:a16="http://schemas.microsoft.com/office/drawing/2014/main" id="{00000000-0008-0000-0200-000012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 xmlns:a16="http://schemas.microsoft.com/office/drawing/2014/main" id="{00000000-0008-0000-0200-000013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 xmlns:a16="http://schemas.microsoft.com/office/drawing/2014/main" id="{00000000-0008-0000-0200-000014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 xmlns:a16="http://schemas.microsoft.com/office/drawing/2014/main" id="{00000000-0008-0000-0200-000015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 xmlns:a16="http://schemas.microsoft.com/office/drawing/2014/main" id="{00000000-0008-0000-0200-000016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 xmlns:a16="http://schemas.microsoft.com/office/drawing/2014/main" id="{00000000-0008-0000-0200-000017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 xmlns:a16="http://schemas.microsoft.com/office/drawing/2014/main" id="{00000000-0008-0000-0200-000018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 xmlns:a16="http://schemas.microsoft.com/office/drawing/2014/main" id="{00000000-0008-0000-0200-000019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 xmlns:a16="http://schemas.microsoft.com/office/drawing/2014/main" id="{00000000-0008-0000-0200-00001A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 xmlns:a16="http://schemas.microsoft.com/office/drawing/2014/main" id="{00000000-0008-0000-0200-00001B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 xmlns:a16="http://schemas.microsoft.com/office/drawing/2014/main" id="{00000000-0008-0000-0200-00001C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 xmlns:a16="http://schemas.microsoft.com/office/drawing/2014/main" id="{00000000-0008-0000-0200-00001D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 xmlns:a16="http://schemas.microsoft.com/office/drawing/2014/main" id="{00000000-0008-0000-0200-00001E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 xmlns:a16="http://schemas.microsoft.com/office/drawing/2014/main" id="{00000000-0008-0000-0200-00001F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 xmlns:a16="http://schemas.microsoft.com/office/drawing/2014/main" id="{00000000-0008-0000-0200-000020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 xmlns:a16="http://schemas.microsoft.com/office/drawing/2014/main" id="{00000000-0008-0000-0200-000021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 xmlns:a16="http://schemas.microsoft.com/office/drawing/2014/main" id="{00000000-0008-0000-0200-000022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 xmlns:a16="http://schemas.microsoft.com/office/drawing/2014/main" id="{00000000-0008-0000-0200-000023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 xmlns:a16="http://schemas.microsoft.com/office/drawing/2014/main" id="{00000000-0008-0000-0200-000024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 xmlns:a16="http://schemas.microsoft.com/office/drawing/2014/main" id="{00000000-0008-0000-0200-000025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 xmlns:a16="http://schemas.microsoft.com/office/drawing/2014/main" id="{00000000-0008-0000-0200-000026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 xmlns:a16="http://schemas.microsoft.com/office/drawing/2014/main" id="{00000000-0008-0000-0200-000027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 xmlns:a16="http://schemas.microsoft.com/office/drawing/2014/main" id="{00000000-0008-0000-0200-000028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 xmlns:a16="http://schemas.microsoft.com/office/drawing/2014/main" id="{00000000-0008-0000-0200-000029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 xmlns:a16="http://schemas.microsoft.com/office/drawing/2014/main" id="{00000000-0008-0000-0200-00002A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 xmlns:a16="http://schemas.microsoft.com/office/drawing/2014/main" id="{00000000-0008-0000-0200-00002B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 xmlns:a16="http://schemas.microsoft.com/office/drawing/2014/main" id="{00000000-0008-0000-0200-00002C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 xmlns:a16="http://schemas.microsoft.com/office/drawing/2014/main" id="{00000000-0008-0000-0200-00002D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 xmlns:a16="http://schemas.microsoft.com/office/drawing/2014/main" id="{00000000-0008-0000-0200-00002E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 xmlns:a16="http://schemas.microsoft.com/office/drawing/2014/main" id="{00000000-0008-0000-0200-00002F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 xmlns:a16="http://schemas.microsoft.com/office/drawing/2014/main" id="{00000000-0008-0000-0200-000030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 xmlns:a16="http://schemas.microsoft.com/office/drawing/2014/main" id="{00000000-0008-0000-0200-000031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 xmlns:a16="http://schemas.microsoft.com/office/drawing/2014/main" id="{00000000-0008-0000-0200-000032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 xmlns:a16="http://schemas.microsoft.com/office/drawing/2014/main" id="{00000000-0008-0000-0200-000033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 xmlns:a16="http://schemas.microsoft.com/office/drawing/2014/main" id="{00000000-0008-0000-0200-000034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 xmlns:a16="http://schemas.microsoft.com/office/drawing/2014/main" id="{00000000-0008-0000-0200-000035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 xmlns:a16="http://schemas.microsoft.com/office/drawing/2014/main" id="{00000000-0008-0000-0200-000036000000}"/>
            </a:ext>
          </a:extLst>
        </xdr:cNvPr>
        <xdr:cNvSpPr txBox="1">
          <a:spLocks noChangeArrowheads="1"/>
        </xdr:cNvSpPr>
      </xdr:nvSpPr>
      <xdr:spPr bwMode="auto">
        <a:xfrm>
          <a:off x="10220325" y="94869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 xmlns:a16="http://schemas.microsoft.com/office/drawing/2014/main" id="{00000000-0008-0000-0200-000037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 xmlns:a16="http://schemas.microsoft.com/office/drawing/2014/main" id="{00000000-0008-0000-0200-000038000000}"/>
            </a:ext>
          </a:extLst>
        </xdr:cNvPr>
        <xdr:cNvSpPr txBox="1">
          <a:spLocks noChangeArrowheads="1"/>
        </xdr:cNvSpPr>
      </xdr:nvSpPr>
      <xdr:spPr bwMode="auto">
        <a:xfrm>
          <a:off x="11134725" y="9906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 xmlns:a16="http://schemas.microsoft.com/office/drawing/2014/main" id="{00000000-0008-0000-0200-000039000000}"/>
            </a:ext>
          </a:extLst>
        </xdr:cNvPr>
        <xdr:cNvSpPr txBox="1">
          <a:spLocks noChangeArrowheads="1"/>
        </xdr:cNvSpPr>
      </xdr:nvSpPr>
      <xdr:spPr bwMode="auto">
        <a:xfrm>
          <a:off x="10717530" y="990600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 xmlns:a16="http://schemas.microsoft.com/office/drawing/2014/main" id="{00000000-0008-0000-0200-00003A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 xmlns:a16="http://schemas.microsoft.com/office/drawing/2014/main" id="{00000000-0008-0000-0200-00003B000000}"/>
            </a:ext>
          </a:extLst>
        </xdr:cNvPr>
        <xdr:cNvSpPr txBox="1">
          <a:spLocks noChangeArrowheads="1"/>
        </xdr:cNvSpPr>
      </xdr:nvSpPr>
      <xdr:spPr bwMode="auto">
        <a:xfrm>
          <a:off x="9812655" y="94869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 xmlns:a16="http://schemas.microsoft.com/office/drawing/2014/main" id="{00000000-0008-0000-0200-00003C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 xmlns:a16="http://schemas.microsoft.com/office/drawing/2014/main" id="{00000000-0008-0000-0200-00003D000000}"/>
            </a:ext>
          </a:extLst>
        </xdr:cNvPr>
        <xdr:cNvSpPr txBox="1">
          <a:spLocks noChangeArrowheads="1"/>
        </xdr:cNvSpPr>
      </xdr:nvSpPr>
      <xdr:spPr bwMode="auto">
        <a:xfrm>
          <a:off x="8896350" y="94869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Avancee%20Fis%20Fin%201er%20trim%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72%20RM%20CT%20Pdte%20ALM%20U1y2%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9%20RM%20CT%20FPR%20U3%20y%204%20CAP%20en%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5%20RM%20Carb&#243;n%20II%20pfijos%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ADOLFO/CONFIG~1/Temp/notes29331C/Valuaciones%20RM&#180;s/92%20RM%20Salamanca%202006%20en%20op%20con%20pago%20ace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vol4/OIFPAV/ATENCION%20AREAS%20OPERATIVAS/4502%20DIV%20DIST%20NOROESTE/Copia%20de%20REPOMO%20SG-GCIA%20DE%20CONTAB%20DAVI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WINDOWS/TEMP/Cfe%20Pidiregas%20Tomo%20IV%202001%20(1a.%20VER)%2001-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5.%20VPN_1er_TRIM_2020.%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E:/WINDOWS/TEMP/Cfe%20Pidiregas%20Tomo%20IV%202001%20(1a.%20VER)%2001-11-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A:/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os&#233;%20de%20los%20Arcos/Avance%20f&#237;sico%20financiero%202019/Diciembre%202019/AFF%204to%20tri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INA/PIDIREGAS%202020/642/3.%20MARZO/FNID%20MARZO%20EJERCIDO%20SOLO%20ENERO%20Y%20FE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0FNIC_1ER%20TRIM_2020%20DATOS%20MARZO%20REAL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20COMPROMISOS_1er%20TRIM_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paldo/ENERG2000/ENERGSEP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Cedulas/GENERACI&#211;N%20BRUTA%20DEL%20PERIODO%2009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 Dólares"/>
      <sheetName val="AFF Pesos"/>
      <sheetName val="INV FINANCIADA DLLS"/>
      <sheetName val="INV FINANCIADA PESOS"/>
      <sheetName val="INVER FINAN PESOS"/>
      <sheetName val="TC Final"/>
      <sheetName val="Físico Program"/>
      <sheetName val="Estimad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sheetData sheetId="1"/>
      <sheetData sheetId="2"/>
      <sheetData sheetId="3"/>
      <sheetData sheetId="4"/>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DIR CFE MILLDD"/>
      <sheetName val="INV COND CFE MILLDD"/>
      <sheetName val="VPN Inv Fin Dir"/>
      <sheetName val="VPN Inv Fin Con"/>
      <sheetName val="CONSOLIDADO MDP"/>
    </sheetNames>
    <sheetDataSet>
      <sheetData sheetId="0" refreshError="1"/>
      <sheetData sheetId="1" refreshError="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 Dólares"/>
      <sheetName val="AFF Pesos"/>
      <sheetName val="INV FINANCIADA DLLS"/>
      <sheetName val="INV FINANCIADA PESOS"/>
      <sheetName val="INVER FINAN PESOS"/>
      <sheetName val="Físico Program"/>
      <sheetName val="Estimado"/>
    </sheetNames>
    <sheetDataSet>
      <sheetData sheetId="0">
        <row r="15">
          <cell r="C15">
            <v>171</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IEMBRE"/>
      <sheetName val="OCTUBRE"/>
      <sheetName val="NOVIEMBRE"/>
      <sheetName val="DICIEMBRE"/>
      <sheetName val="ACUMULADO"/>
    </sheetNames>
    <sheetDataSet>
      <sheetData sheetId="0">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16.856556569857034</v>
          </cell>
        </row>
        <row r="75">
          <cell r="O75">
            <v>0</v>
          </cell>
          <cell r="P75">
            <v>3.8948699999999996</v>
          </cell>
          <cell r="R75">
            <v>0</v>
          </cell>
          <cell r="S75">
            <v>0.15567500000000001</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0.26426215000000003</v>
          </cell>
          <cell r="S80">
            <v>11.920438646232801</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17.122354223427678</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8.2269330000000002E-2</v>
          </cell>
          <cell r="S127">
            <v>5.4837547192135361</v>
          </cell>
        </row>
        <row r="128">
          <cell r="O128">
            <v>39.273471000000001</v>
          </cell>
          <cell r="P128">
            <v>2.9386233333333336</v>
          </cell>
          <cell r="R128">
            <v>39.273470510000003</v>
          </cell>
          <cell r="S128">
            <v>3.7683863041829491</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3.3658200000000003E-3</v>
          </cell>
          <cell r="S132">
            <v>1.1818893232287089</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0.91363399999999995</v>
          </cell>
          <cell r="P137">
            <v>3.9979366666666665</v>
          </cell>
          <cell r="R137">
            <v>1.4915100800000001</v>
          </cell>
          <cell r="S137">
            <v>0.29938014000000002</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7.1961299999999994E-3</v>
          </cell>
          <cell r="S141">
            <v>29.974664620000002</v>
          </cell>
        </row>
        <row r="142">
          <cell r="O142">
            <v>2.0648529999999998</v>
          </cell>
          <cell r="P142">
            <v>0.39550666666666667</v>
          </cell>
          <cell r="R142">
            <v>2.0648527900000002</v>
          </cell>
          <cell r="S142">
            <v>0.86578909408118399</v>
          </cell>
        </row>
        <row r="143">
          <cell r="O143">
            <v>0</v>
          </cell>
          <cell r="P143">
            <v>0.99040000000000006</v>
          </cell>
          <cell r="R143">
            <v>2.919157E-2</v>
          </cell>
          <cell r="S143">
            <v>2.1640212230609119</v>
          </cell>
        </row>
        <row r="144">
          <cell r="O144">
            <v>0</v>
          </cell>
          <cell r="P144">
            <v>0</v>
          </cell>
          <cell r="R144">
            <v>5.9299499999999998E-3</v>
          </cell>
          <cell r="S144">
            <v>0</v>
          </cell>
        </row>
        <row r="145">
          <cell r="O145">
            <v>0</v>
          </cell>
          <cell r="P145">
            <v>0</v>
          </cell>
          <cell r="R145">
            <v>0.11318747</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6.6399055307582646</v>
          </cell>
        </row>
        <row r="153">
          <cell r="O153">
            <v>0</v>
          </cell>
          <cell r="P153">
            <v>0</v>
          </cell>
          <cell r="R153">
            <v>0</v>
          </cell>
          <cell r="S153">
            <v>0</v>
          </cell>
        </row>
        <row r="154">
          <cell r="O154">
            <v>0</v>
          </cell>
          <cell r="P154">
            <v>0</v>
          </cell>
          <cell r="R154">
            <v>3.3804349999999997E-2</v>
          </cell>
          <cell r="S154">
            <v>0</v>
          </cell>
        </row>
        <row r="155">
          <cell r="O155">
            <v>0</v>
          </cell>
          <cell r="P155">
            <v>21.911064999999997</v>
          </cell>
          <cell r="R155">
            <v>0</v>
          </cell>
          <cell r="S155">
            <v>0</v>
          </cell>
        </row>
        <row r="156">
          <cell r="O156">
            <v>0</v>
          </cell>
          <cell r="P156">
            <v>0</v>
          </cell>
          <cell r="R156">
            <v>0</v>
          </cell>
          <cell r="S156">
            <v>0</v>
          </cell>
        </row>
        <row r="157">
          <cell r="O157">
            <v>0</v>
          </cell>
          <cell r="P157">
            <v>1.2986266666666666</v>
          </cell>
          <cell r="R157">
            <v>0.53177104000000008</v>
          </cell>
          <cell r="S157">
            <v>2.8245868397750362</v>
          </cell>
        </row>
        <row r="158">
          <cell r="O158">
            <v>0</v>
          </cell>
          <cell r="P158">
            <v>14.123190000000001</v>
          </cell>
          <cell r="R158">
            <v>0.89006721</v>
          </cell>
          <cell r="S158">
            <v>0</v>
          </cell>
        </row>
        <row r="159">
          <cell r="O159">
            <v>0</v>
          </cell>
          <cell r="P159">
            <v>0.65569333333333335</v>
          </cell>
          <cell r="R159">
            <v>0</v>
          </cell>
          <cell r="S159">
            <v>1.4168772069050153</v>
          </cell>
        </row>
        <row r="160">
          <cell r="O160">
            <v>0</v>
          </cell>
          <cell r="P160">
            <v>0</v>
          </cell>
          <cell r="R160">
            <v>1.8428800000000001E-3</v>
          </cell>
          <cell r="S160">
            <v>0</v>
          </cell>
        </row>
        <row r="161">
          <cell r="O161">
            <v>0</v>
          </cell>
          <cell r="P161">
            <v>0</v>
          </cell>
          <cell r="R161">
            <v>0</v>
          </cell>
          <cell r="S161">
            <v>0</v>
          </cell>
        </row>
        <row r="162">
          <cell r="O162">
            <v>0</v>
          </cell>
          <cell r="P162">
            <v>0</v>
          </cell>
          <cell r="R162">
            <v>0</v>
          </cell>
          <cell r="S162">
            <v>0</v>
          </cell>
        </row>
        <row r="163">
          <cell r="O163">
            <v>0</v>
          </cell>
          <cell r="P163">
            <v>0</v>
          </cell>
          <cell r="R163">
            <v>0</v>
          </cell>
          <cell r="S163">
            <v>0</v>
          </cell>
        </row>
        <row r="164">
          <cell r="O164">
            <v>0.56927700000000003</v>
          </cell>
          <cell r="P164">
            <v>4.6515133333333329</v>
          </cell>
          <cell r="R164">
            <v>0.56927735000000013</v>
          </cell>
          <cell r="S164">
            <v>10.216476485877468</v>
          </cell>
        </row>
        <row r="165">
          <cell r="O165">
            <v>37.306553999999998</v>
          </cell>
          <cell r="P165">
            <v>3.4073100000000003</v>
          </cell>
          <cell r="R165">
            <v>37.444351429999998</v>
          </cell>
          <cell r="S165">
            <v>17.75494677216405</v>
          </cell>
        </row>
        <row r="166">
          <cell r="O166">
            <v>0</v>
          </cell>
          <cell r="P166">
            <v>0.6486966666666667</v>
          </cell>
          <cell r="R166">
            <v>9.9758440000000004E-2</v>
          </cell>
          <cell r="S166">
            <v>1.4229833101300227</v>
          </cell>
        </row>
        <row r="167">
          <cell r="O167">
            <v>0</v>
          </cell>
          <cell r="P167">
            <v>1.53789</v>
          </cell>
          <cell r="R167">
            <v>6.7057690000000003E-2</v>
          </cell>
          <cell r="S167">
            <v>3.3687649392741132</v>
          </cell>
        </row>
        <row r="168">
          <cell r="O168">
            <v>0</v>
          </cell>
          <cell r="P168">
            <v>0.29768666666666665</v>
          </cell>
          <cell r="R168">
            <v>0</v>
          </cell>
          <cell r="S168">
            <v>0.65339007091816859</v>
          </cell>
        </row>
        <row r="169">
          <cell r="O169">
            <v>6.8447389999999997</v>
          </cell>
          <cell r="P169">
            <v>1.2731649999999999</v>
          </cell>
          <cell r="R169">
            <v>6.845937629999999</v>
          </cell>
          <cell r="S169">
            <v>2.7866016684868455</v>
          </cell>
        </row>
        <row r="170">
          <cell r="O170">
            <v>0</v>
          </cell>
          <cell r="P170">
            <v>0.60605999999999993</v>
          </cell>
          <cell r="R170">
            <v>0</v>
          </cell>
          <cell r="S170">
            <v>1.3198166817651453</v>
          </cell>
        </row>
        <row r="171">
          <cell r="O171">
            <v>0</v>
          </cell>
          <cell r="P171">
            <v>0.66239333333333328</v>
          </cell>
          <cell r="R171">
            <v>3.6568070000000001E-2</v>
          </cell>
          <cell r="S171">
            <v>1.4414801497858769</v>
          </cell>
        </row>
        <row r="172">
          <cell r="O172">
            <v>0</v>
          </cell>
          <cell r="P172">
            <v>1.86649</v>
          </cell>
          <cell r="R172">
            <v>0.20581677000000001</v>
          </cell>
          <cell r="S172">
            <v>4.0498275414771321</v>
          </cell>
        </row>
        <row r="173">
          <cell r="O173">
            <v>0</v>
          </cell>
          <cell r="P173">
            <v>0.26006333333333337</v>
          </cell>
          <cell r="R173">
            <v>5.2143730000000006E-2</v>
          </cell>
          <cell r="S173">
            <v>0.570403984594124</v>
          </cell>
        </row>
        <row r="174">
          <cell r="O174">
            <v>0</v>
          </cell>
          <cell r="P174">
            <v>1.3481633333333332</v>
          </cell>
          <cell r="R174">
            <v>2.3776969999999998E-2</v>
          </cell>
          <cell r="S174">
            <v>2.9554136650961218</v>
          </cell>
        </row>
        <row r="175">
          <cell r="O175">
            <v>0</v>
          </cell>
          <cell r="P175">
            <v>0.95990666666666657</v>
          </cell>
          <cell r="R175">
            <v>2.0781279999999999E-2</v>
          </cell>
          <cell r="S175">
            <v>2.1083181947712424</v>
          </cell>
        </row>
        <row r="176">
          <cell r="O176">
            <v>0</v>
          </cell>
          <cell r="P176">
            <v>2.2245900000000001</v>
          </cell>
          <cell r="R176">
            <v>9.4355309999999998E-2</v>
          </cell>
          <cell r="S176">
            <v>4.8572297853468376</v>
          </cell>
        </row>
        <row r="177">
          <cell r="O177">
            <v>0</v>
          </cell>
          <cell r="P177">
            <v>2.4672049999999999</v>
          </cell>
          <cell r="R177">
            <v>0.83330832999999993</v>
          </cell>
          <cell r="S177">
            <v>5.383562566778104</v>
          </cell>
        </row>
        <row r="178">
          <cell r="O178">
            <v>19.578094</v>
          </cell>
          <cell r="P178">
            <v>3.1124916666666667</v>
          </cell>
          <cell r="R178">
            <v>19.578094670000002</v>
          </cell>
          <cell r="S178">
            <v>6.7734959172827498</v>
          </cell>
        </row>
        <row r="179">
          <cell r="O179">
            <v>0</v>
          </cell>
          <cell r="P179">
            <v>1.5195283333333334</v>
          </cell>
          <cell r="R179">
            <v>0</v>
          </cell>
          <cell r="S179">
            <v>3.3047494168141429</v>
          </cell>
        </row>
        <row r="180">
          <cell r="O180">
            <v>0</v>
          </cell>
          <cell r="P180">
            <v>4.9131233333333331</v>
          </cell>
          <cell r="R180">
            <v>6.4309609999999989E-2</v>
          </cell>
          <cell r="S180">
            <v>10.765546809565434</v>
          </cell>
        </row>
        <row r="181">
          <cell r="O181">
            <v>0</v>
          </cell>
          <cell r="P181">
            <v>11.723873333333332</v>
          </cell>
          <cell r="R181">
            <v>0.11153537999999999</v>
          </cell>
          <cell r="S181">
            <v>5.8656313789999991E-2</v>
          </cell>
        </row>
        <row r="182">
          <cell r="O182">
            <v>0</v>
          </cell>
          <cell r="P182">
            <v>0</v>
          </cell>
          <cell r="R182">
            <v>0</v>
          </cell>
          <cell r="S182">
            <v>0</v>
          </cell>
        </row>
        <row r="183">
          <cell r="O183">
            <v>0</v>
          </cell>
          <cell r="P183">
            <v>2.8738916666666667</v>
          </cell>
          <cell r="R183">
            <v>4.5646110000000004E-2</v>
          </cell>
          <cell r="S183">
            <v>6.3121470438781992</v>
          </cell>
        </row>
        <row r="184">
          <cell r="O184">
            <v>0</v>
          </cell>
          <cell r="P184">
            <v>0.87468166666666669</v>
          </cell>
          <cell r="R184">
            <v>0</v>
          </cell>
          <cell r="S184">
            <v>1.9211310653289355</v>
          </cell>
        </row>
        <row r="185">
          <cell r="O185">
            <v>4.5419219999999996</v>
          </cell>
          <cell r="P185">
            <v>7.4553016666666672</v>
          </cell>
          <cell r="R185">
            <v>4.6249929300000003</v>
          </cell>
          <cell r="S185">
            <v>5.4695099612514992</v>
          </cell>
        </row>
        <row r="186">
          <cell r="O186">
            <v>0</v>
          </cell>
          <cell r="P186">
            <v>12.507486666666667</v>
          </cell>
          <cell r="R186">
            <v>0.16538849999999999</v>
          </cell>
          <cell r="S186">
            <v>27.434043254489019</v>
          </cell>
        </row>
        <row r="187">
          <cell r="O187">
            <v>6.2020530000000003</v>
          </cell>
          <cell r="P187">
            <v>1.7911033333333333</v>
          </cell>
          <cell r="R187">
            <v>6.4287433500000004</v>
          </cell>
          <cell r="S187">
            <v>3.9048661603347314</v>
          </cell>
        </row>
        <row r="188">
          <cell r="O188">
            <v>0</v>
          </cell>
          <cell r="P188">
            <v>2.6680883333333334</v>
          </cell>
          <cell r="R188">
            <v>0</v>
          </cell>
          <cell r="S188">
            <v>5.8450325761470241</v>
          </cell>
        </row>
        <row r="189">
          <cell r="O189">
            <v>0</v>
          </cell>
          <cell r="P189">
            <v>1.8182383333333334</v>
          </cell>
          <cell r="R189">
            <v>6.6171519999999998E-2</v>
          </cell>
          <cell r="S189">
            <v>3.9679142886170493</v>
          </cell>
        </row>
        <row r="190">
          <cell r="O190">
            <v>18.223934</v>
          </cell>
          <cell r="P190">
            <v>5.2179033333333331</v>
          </cell>
          <cell r="R190">
            <v>18.255382040000004</v>
          </cell>
          <cell r="S190">
            <v>3.2114356693225132</v>
          </cell>
        </row>
        <row r="191">
          <cell r="O191">
            <v>5.4072969999999998</v>
          </cell>
          <cell r="P191">
            <v>1.6701816666666665</v>
          </cell>
          <cell r="R191">
            <v>5.4680447900000004</v>
          </cell>
          <cell r="S191">
            <v>3.6625612076724776</v>
          </cell>
        </row>
        <row r="192">
          <cell r="O192">
            <v>0</v>
          </cell>
          <cell r="P192">
            <v>0</v>
          </cell>
          <cell r="R192">
            <v>0</v>
          </cell>
          <cell r="S192">
            <v>0</v>
          </cell>
        </row>
        <row r="193">
          <cell r="O193">
            <v>0</v>
          </cell>
          <cell r="P193">
            <v>0</v>
          </cell>
          <cell r="R193">
            <v>0.5827213200000001</v>
          </cell>
          <cell r="S193">
            <v>0</v>
          </cell>
        </row>
        <row r="194">
          <cell r="O194">
            <v>0</v>
          </cell>
          <cell r="P194">
            <v>6.4919849999999997</v>
          </cell>
          <cell r="R194">
            <v>1.4256709999999999E-2</v>
          </cell>
          <cell r="S194">
            <v>0</v>
          </cell>
        </row>
        <row r="195">
          <cell r="O195">
            <v>0</v>
          </cell>
          <cell r="P195">
            <v>7.1768333333333337E-2</v>
          </cell>
          <cell r="R195">
            <v>0.32404988999999995</v>
          </cell>
          <cell r="S195">
            <v>0.15763126689878446</v>
          </cell>
        </row>
        <row r="196">
          <cell r="O196">
            <v>2.2903799999999999</v>
          </cell>
          <cell r="P196">
            <v>9.0676616666666678</v>
          </cell>
          <cell r="R196">
            <v>5.3530525400000011</v>
          </cell>
          <cell r="S196">
            <v>0</v>
          </cell>
        </row>
        <row r="197">
          <cell r="O197">
            <v>0</v>
          </cell>
          <cell r="P197">
            <v>7.9975000000000004E-2</v>
          </cell>
          <cell r="R197">
            <v>0</v>
          </cell>
          <cell r="S197">
            <v>0.17409105211911327</v>
          </cell>
        </row>
        <row r="198">
          <cell r="O198">
            <v>0.74306700000000003</v>
          </cell>
          <cell r="P198">
            <v>3.0789999999999998E-2</v>
          </cell>
          <cell r="R198">
            <v>0.74306693999999995</v>
          </cell>
          <cell r="S198">
            <v>6.6916885813268129E-2</v>
          </cell>
        </row>
        <row r="199">
          <cell r="O199">
            <v>0</v>
          </cell>
          <cell r="P199">
            <v>2.7729750000000002</v>
          </cell>
          <cell r="R199">
            <v>0</v>
          </cell>
          <cell r="S199">
            <v>0</v>
          </cell>
        </row>
        <row r="200">
          <cell r="O200">
            <v>0</v>
          </cell>
          <cell r="P200">
            <v>8.1776366666666664</v>
          </cell>
          <cell r="R200">
            <v>0</v>
          </cell>
          <cell r="S200">
            <v>5.3472584186760006</v>
          </cell>
        </row>
        <row r="201">
          <cell r="O201">
            <v>0</v>
          </cell>
          <cell r="P201">
            <v>0.19286499999999998</v>
          </cell>
          <cell r="R201">
            <v>0</v>
          </cell>
          <cell r="S201">
            <v>0.41835085078662376</v>
          </cell>
        </row>
        <row r="202">
          <cell r="O202">
            <v>0</v>
          </cell>
          <cell r="P202">
            <v>2.9766433333333335</v>
          </cell>
          <cell r="R202">
            <v>0.7177463999999999</v>
          </cell>
          <cell r="S202">
            <v>2.4244345840000001</v>
          </cell>
        </row>
        <row r="203">
          <cell r="O203">
            <v>0</v>
          </cell>
          <cell r="P203">
            <v>1.8063633333333333</v>
          </cell>
          <cell r="R203">
            <v>1.9410989999999999E-2</v>
          </cell>
          <cell r="S203">
            <v>3.9534918912128285</v>
          </cell>
        </row>
        <row r="204">
          <cell r="O204">
            <v>0</v>
          </cell>
          <cell r="P204">
            <v>0.68785833333333335</v>
          </cell>
          <cell r="R204">
            <v>2.5935260000000002E-2</v>
          </cell>
          <cell r="S204">
            <v>1.494820627153234</v>
          </cell>
        </row>
        <row r="205">
          <cell r="O205">
            <v>0</v>
          </cell>
          <cell r="P205">
            <v>0</v>
          </cell>
          <cell r="R205">
            <v>0.20562629999999998</v>
          </cell>
          <cell r="S205">
            <v>1.43</v>
          </cell>
        </row>
        <row r="206">
          <cell r="O206">
            <v>0</v>
          </cell>
          <cell r="P206">
            <v>1.9415733333333334</v>
          </cell>
          <cell r="R206">
            <v>1.54247731</v>
          </cell>
          <cell r="S206">
            <v>0</v>
          </cell>
        </row>
        <row r="207">
          <cell r="O207">
            <v>0</v>
          </cell>
          <cell r="P207">
            <v>1.9415733333333334</v>
          </cell>
          <cell r="R207">
            <v>0</v>
          </cell>
          <cell r="S207">
            <v>0</v>
          </cell>
        </row>
        <row r="208">
          <cell r="O208">
            <v>0</v>
          </cell>
          <cell r="P208">
            <v>9.2151666666666673E-2</v>
          </cell>
          <cell r="R208">
            <v>0</v>
          </cell>
          <cell r="S208">
            <v>0.19912868853800217</v>
          </cell>
        </row>
        <row r="209">
          <cell r="O209">
            <v>0</v>
          </cell>
          <cell r="P209">
            <v>1.9776</v>
          </cell>
          <cell r="R209">
            <v>0</v>
          </cell>
          <cell r="S209">
            <v>4.3118917928062359</v>
          </cell>
        </row>
        <row r="210">
          <cell r="O210">
            <v>32.729669000000001</v>
          </cell>
          <cell r="P210">
            <v>0.90469833333333327</v>
          </cell>
          <cell r="R210">
            <v>32.729669890000004</v>
          </cell>
          <cell r="S210">
            <v>1.9856739098095884</v>
          </cell>
        </row>
        <row r="211">
          <cell r="O211">
            <v>6.769889</v>
          </cell>
          <cell r="P211">
            <v>1.8542750000000001</v>
          </cell>
          <cell r="R211">
            <v>7.1151280899999998</v>
          </cell>
          <cell r="S211">
            <v>4.0495421317466551</v>
          </cell>
        </row>
        <row r="212">
          <cell r="O212">
            <v>0</v>
          </cell>
          <cell r="P212">
            <v>2.2626900000000001</v>
          </cell>
          <cell r="R212">
            <v>6.2944150000000004E-2</v>
          </cell>
          <cell r="S212">
            <v>3.6855394481956254</v>
          </cell>
        </row>
        <row r="213">
          <cell r="O213">
            <v>0</v>
          </cell>
          <cell r="P213">
            <v>1.6300549999999998</v>
          </cell>
          <cell r="R213">
            <v>9.1533249999999997E-2</v>
          </cell>
          <cell r="S213">
            <v>3.5741025805333635</v>
          </cell>
        </row>
        <row r="214">
          <cell r="O214">
            <v>0</v>
          </cell>
          <cell r="P214">
            <v>3.6789533333333337</v>
          </cell>
          <cell r="R214">
            <v>0.18369382999999995</v>
          </cell>
          <cell r="S214">
            <v>8.0570943250163101</v>
          </cell>
        </row>
        <row r="215">
          <cell r="O215">
            <v>16.566717000000001</v>
          </cell>
          <cell r="P215">
            <v>0.66433833333333336</v>
          </cell>
          <cell r="R215">
            <v>16.890183660000002</v>
          </cell>
          <cell r="S215">
            <v>0.56841200000000003</v>
          </cell>
        </row>
        <row r="216">
          <cell r="O216">
            <v>0</v>
          </cell>
          <cell r="P216">
            <v>3.5512366666666666</v>
          </cell>
          <cell r="R216">
            <v>0.11391485</v>
          </cell>
          <cell r="S216">
            <v>7.7812731991025812</v>
          </cell>
        </row>
        <row r="217">
          <cell r="O217">
            <v>7.822228</v>
          </cell>
          <cell r="P217">
            <v>0.83697333333333335</v>
          </cell>
          <cell r="R217">
            <v>7.8898742400000001</v>
          </cell>
          <cell r="S217">
            <v>1.8356669207725864</v>
          </cell>
        </row>
        <row r="218">
          <cell r="O218">
            <v>0</v>
          </cell>
          <cell r="P218">
            <v>1.5811566666666668</v>
          </cell>
          <cell r="R218">
            <v>0</v>
          </cell>
          <cell r="S218">
            <v>3.4728138488638454</v>
          </cell>
        </row>
        <row r="219">
          <cell r="O219">
            <v>0</v>
          </cell>
          <cell r="P219">
            <v>1.6951466666666668</v>
          </cell>
          <cell r="R219">
            <v>0.17128588</v>
          </cell>
          <cell r="S219">
            <v>3.7207912908950562</v>
          </cell>
        </row>
        <row r="220">
          <cell r="O220">
            <v>0</v>
          </cell>
          <cell r="P220">
            <v>0</v>
          </cell>
          <cell r="R220">
            <v>0</v>
          </cell>
          <cell r="S220">
            <v>0</v>
          </cell>
        </row>
        <row r="221">
          <cell r="O221">
            <v>5.7634080000000001</v>
          </cell>
          <cell r="P221">
            <v>1.5125999999999999</v>
          </cell>
          <cell r="R221">
            <v>5.8243879999999999</v>
          </cell>
          <cell r="S221">
            <v>3.3163155324345124</v>
          </cell>
        </row>
        <row r="222">
          <cell r="O222">
            <v>0</v>
          </cell>
          <cell r="P222">
            <v>1.0831666666666666</v>
          </cell>
          <cell r="R222">
            <v>2.9456299999999999E-3</v>
          </cell>
          <cell r="S222">
            <v>2.3780113574224977</v>
          </cell>
        </row>
        <row r="223">
          <cell r="O223">
            <v>184.127984</v>
          </cell>
          <cell r="P223">
            <v>83.276840000000007</v>
          </cell>
          <cell r="R223">
            <v>185.42339993000002</v>
          </cell>
          <cell r="S223">
            <v>0</v>
          </cell>
        </row>
        <row r="224">
          <cell r="O224">
            <v>0</v>
          </cell>
          <cell r="P224">
            <v>1.2501450000000001</v>
          </cell>
          <cell r="R224">
            <v>0.25749896</v>
          </cell>
          <cell r="S224">
            <v>2.7225918355733612</v>
          </cell>
        </row>
        <row r="225">
          <cell r="O225">
            <v>0</v>
          </cell>
          <cell r="P225">
            <v>2.09883</v>
          </cell>
          <cell r="R225">
            <v>8.3308993600000036</v>
          </cell>
          <cell r="S225">
            <v>14.256051710000001</v>
          </cell>
        </row>
        <row r="226">
          <cell r="O226">
            <v>20.992595999999999</v>
          </cell>
          <cell r="P226">
            <v>2.1788183333333335</v>
          </cell>
          <cell r="R226">
            <v>20.99259619</v>
          </cell>
          <cell r="S226">
            <v>6.4712000000000006E-2</v>
          </cell>
        </row>
        <row r="227">
          <cell r="O227">
            <v>19.276477</v>
          </cell>
          <cell r="P227">
            <v>0.63739999999999997</v>
          </cell>
          <cell r="R227">
            <v>19.276477199999999</v>
          </cell>
          <cell r="S227">
            <v>1.3985736833902345</v>
          </cell>
        </row>
        <row r="228">
          <cell r="O228">
            <v>0</v>
          </cell>
          <cell r="P228">
            <v>6.0639583333333329</v>
          </cell>
          <cell r="R228">
            <v>0</v>
          </cell>
          <cell r="S228">
            <v>0</v>
          </cell>
        </row>
        <row r="229">
          <cell r="O229">
            <v>2.3326899999999999</v>
          </cell>
          <cell r="P229">
            <v>0.14956833333333333</v>
          </cell>
          <cell r="R229">
            <v>2.3326902899999995</v>
          </cell>
          <cell r="S229">
            <v>0.32320117908860352</v>
          </cell>
        </row>
        <row r="230">
          <cell r="O230">
            <v>7.2527689999999998</v>
          </cell>
          <cell r="P230">
            <v>2.58616</v>
          </cell>
          <cell r="R230">
            <v>7.4580155399999999</v>
          </cell>
          <cell r="S230">
            <v>5.5325052007265025</v>
          </cell>
        </row>
        <row r="231">
          <cell r="O231">
            <v>30.654657</v>
          </cell>
          <cell r="P231">
            <v>9.729753333333333</v>
          </cell>
          <cell r="R231">
            <v>30.764848179999991</v>
          </cell>
          <cell r="S231">
            <v>1.43</v>
          </cell>
        </row>
        <row r="232">
          <cell r="O232">
            <v>56.902428999999998</v>
          </cell>
          <cell r="P232">
            <v>25.202613333333332</v>
          </cell>
          <cell r="R232">
            <v>56.902429470000008</v>
          </cell>
          <cell r="S232">
            <v>0</v>
          </cell>
        </row>
        <row r="233">
          <cell r="O233">
            <v>50.887327999999997</v>
          </cell>
          <cell r="P233">
            <v>0</v>
          </cell>
          <cell r="R233">
            <v>50.887327499999998</v>
          </cell>
          <cell r="S233">
            <v>0</v>
          </cell>
        </row>
        <row r="234">
          <cell r="O234">
            <v>0.49587500000000001</v>
          </cell>
          <cell r="P234">
            <v>2.2893750000000002</v>
          </cell>
          <cell r="R234">
            <v>0.52531472999999995</v>
          </cell>
          <cell r="S234">
            <v>5.3049211209857754</v>
          </cell>
        </row>
        <row r="235">
          <cell r="O235">
            <v>7.3214180000000004</v>
          </cell>
          <cell r="P235">
            <v>1.3450433333333331</v>
          </cell>
          <cell r="R235">
            <v>8.6643217800000016</v>
          </cell>
          <cell r="S235">
            <v>1.0039149420600511</v>
          </cell>
        </row>
        <row r="236">
          <cell r="O236">
            <v>0</v>
          </cell>
          <cell r="P236">
            <v>6.6756666666666672E-2</v>
          </cell>
          <cell r="R236">
            <v>0</v>
          </cell>
          <cell r="S236">
            <v>2.6396001890968748</v>
          </cell>
        </row>
        <row r="237">
          <cell r="O237">
            <v>20.079498000000001</v>
          </cell>
          <cell r="P237">
            <v>0.44376166666666667</v>
          </cell>
          <cell r="R237">
            <v>20.079498159999996</v>
          </cell>
          <cell r="S237">
            <v>0.21444627996400231</v>
          </cell>
        </row>
        <row r="238">
          <cell r="O238">
            <v>0</v>
          </cell>
          <cell r="P238">
            <v>0</v>
          </cell>
          <cell r="R238">
            <v>0</v>
          </cell>
          <cell r="S238">
            <v>0</v>
          </cell>
        </row>
        <row r="239">
          <cell r="O239">
            <v>0</v>
          </cell>
          <cell r="P239">
            <v>1.9415733333333334</v>
          </cell>
          <cell r="R239">
            <v>0</v>
          </cell>
          <cell r="S239">
            <v>0</v>
          </cell>
        </row>
        <row r="240">
          <cell r="O240">
            <v>5.6104339999999997</v>
          </cell>
          <cell r="P240">
            <v>1.4114866666666668</v>
          </cell>
          <cell r="R240">
            <v>6.8259922900000003</v>
          </cell>
          <cell r="S240">
            <v>1.7551381819701162</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5.0929388371304167</v>
          </cell>
        </row>
        <row r="244">
          <cell r="O244">
            <v>56.069744999999998</v>
          </cell>
          <cell r="P244">
            <v>5.7112349999999994</v>
          </cell>
          <cell r="R244">
            <v>56.069744809999996</v>
          </cell>
          <cell r="S244">
            <v>12.542136939827923</v>
          </cell>
        </row>
        <row r="245">
          <cell r="O245">
            <v>31.470592</v>
          </cell>
          <cell r="P245">
            <v>2.8821633333333332</v>
          </cell>
          <cell r="R245">
            <v>31.535631350000003</v>
          </cell>
          <cell r="S245">
            <v>6.3076238372122297</v>
          </cell>
        </row>
        <row r="246">
          <cell r="O246">
            <v>12.794563</v>
          </cell>
          <cell r="P246">
            <v>0.50763999999999998</v>
          </cell>
          <cell r="R246">
            <v>12.85291894</v>
          </cell>
          <cell r="S246">
            <v>1.0977489040155817</v>
          </cell>
        </row>
        <row r="247">
          <cell r="O247">
            <v>0</v>
          </cell>
          <cell r="P247">
            <v>368.22068666666672</v>
          </cell>
          <cell r="R247">
            <v>0</v>
          </cell>
          <cell r="S247">
            <v>0</v>
          </cell>
        </row>
        <row r="248">
          <cell r="O248">
            <v>0</v>
          </cell>
          <cell r="P248">
            <v>2.4969199999999998</v>
          </cell>
          <cell r="R248">
            <v>0.26933125000000002</v>
          </cell>
          <cell r="S248">
            <v>4.0334281742943636</v>
          </cell>
        </row>
        <row r="249">
          <cell r="O249">
            <v>0</v>
          </cell>
          <cell r="P249">
            <v>416.118405</v>
          </cell>
          <cell r="R249">
            <v>0</v>
          </cell>
          <cell r="S249">
            <v>0</v>
          </cell>
        </row>
        <row r="250">
          <cell r="O250">
            <v>24.645413000000001</v>
          </cell>
          <cell r="P250">
            <v>1.1141816666666666</v>
          </cell>
          <cell r="R250">
            <v>24.645412939999996</v>
          </cell>
          <cell r="S250">
            <v>2.4076190203387062</v>
          </cell>
        </row>
        <row r="251">
          <cell r="O251">
            <v>0</v>
          </cell>
          <cell r="P251">
            <v>2.9813966666666669</v>
          </cell>
          <cell r="R251">
            <v>0</v>
          </cell>
          <cell r="S251">
            <v>0</v>
          </cell>
        </row>
        <row r="252">
          <cell r="O252">
            <v>6.488308</v>
          </cell>
          <cell r="P252">
            <v>1.1518883333333334</v>
          </cell>
          <cell r="R252">
            <v>6.4883079199999996</v>
          </cell>
          <cell r="S252">
            <v>2.5299818337254907</v>
          </cell>
        </row>
        <row r="253">
          <cell r="O253">
            <v>1.777407</v>
          </cell>
          <cell r="P253">
            <v>4.2922466666666663</v>
          </cell>
          <cell r="R253">
            <v>1.7774071800000002</v>
          </cell>
          <cell r="S253">
            <v>9.4059934647969534</v>
          </cell>
        </row>
        <row r="254">
          <cell r="O254">
            <v>0</v>
          </cell>
          <cell r="P254">
            <v>1.2196750000000001</v>
          </cell>
          <cell r="R254">
            <v>0.40176639000000003</v>
          </cell>
          <cell r="S254">
            <v>5.2016923928372165</v>
          </cell>
        </row>
        <row r="255">
          <cell r="O255">
            <v>0.475825</v>
          </cell>
          <cell r="P255">
            <v>3.6397783333333336</v>
          </cell>
          <cell r="R255">
            <v>0.47582542999999999</v>
          </cell>
          <cell r="S255">
            <v>7.9849416815232637</v>
          </cell>
        </row>
        <row r="256">
          <cell r="O256">
            <v>5.6128179999999999</v>
          </cell>
          <cell r="P256">
            <v>0</v>
          </cell>
          <cell r="R256">
            <v>6.0411155299999999</v>
          </cell>
          <cell r="S256">
            <v>0.25012000000000001</v>
          </cell>
        </row>
        <row r="257">
          <cell r="O257">
            <v>0</v>
          </cell>
          <cell r="P257">
            <v>3.4377</v>
          </cell>
          <cell r="R257">
            <v>7.7544000000000007E-4</v>
          </cell>
          <cell r="S257">
            <v>8.5741999999999999E-2</v>
          </cell>
        </row>
        <row r="258">
          <cell r="O258">
            <v>0</v>
          </cell>
          <cell r="P258">
            <v>0</v>
          </cell>
          <cell r="R258">
            <v>0</v>
          </cell>
          <cell r="S258">
            <v>0</v>
          </cell>
        </row>
        <row r="259">
          <cell r="O259">
            <v>6.3030840000000001</v>
          </cell>
          <cell r="P259">
            <v>0</v>
          </cell>
          <cell r="R259">
            <v>6.3030837100000001</v>
          </cell>
          <cell r="S259">
            <v>0</v>
          </cell>
        </row>
        <row r="260">
          <cell r="O260">
            <v>0</v>
          </cell>
          <cell r="P260">
            <v>0</v>
          </cell>
          <cell r="R260">
            <v>0</v>
          </cell>
          <cell r="S260">
            <v>0</v>
          </cell>
        </row>
        <row r="261">
          <cell r="O261">
            <v>0</v>
          </cell>
          <cell r="P261">
            <v>8.2679349999999996</v>
          </cell>
          <cell r="R261">
            <v>0.18893046999999999</v>
          </cell>
          <cell r="S261">
            <v>18.144657711188557</v>
          </cell>
        </row>
        <row r="262">
          <cell r="O262">
            <v>0</v>
          </cell>
          <cell r="P262">
            <v>1.5450133333333333</v>
          </cell>
          <cell r="R262">
            <v>0</v>
          </cell>
          <cell r="S262">
            <v>3.3914191287215445</v>
          </cell>
        </row>
        <row r="263">
          <cell r="O263">
            <v>0</v>
          </cell>
          <cell r="P263">
            <v>6.6288516666666668</v>
          </cell>
          <cell r="R263">
            <v>0</v>
          </cell>
          <cell r="S263">
            <v>14.54825832845945</v>
          </cell>
        </row>
        <row r="264">
          <cell r="O264">
            <v>0</v>
          </cell>
          <cell r="P264">
            <v>2.3885549999999998</v>
          </cell>
          <cell r="R264">
            <v>0</v>
          </cell>
          <cell r="S264">
            <v>5.2461656014751705</v>
          </cell>
        </row>
        <row r="265">
          <cell r="O265">
            <v>0</v>
          </cell>
          <cell r="P265">
            <v>0.88174166666666665</v>
          </cell>
          <cell r="R265">
            <v>0</v>
          </cell>
          <cell r="S265">
            <v>0</v>
          </cell>
        </row>
        <row r="266">
          <cell r="O266">
            <v>0</v>
          </cell>
          <cell r="P266">
            <v>2.1687650000000001</v>
          </cell>
          <cell r="R266">
            <v>4.4610330000000004E-2</v>
          </cell>
          <cell r="S266">
            <v>4.7100138785535917</v>
          </cell>
        </row>
        <row r="267">
          <cell r="O267">
            <v>2.8704770000000002</v>
          </cell>
          <cell r="P267">
            <v>5.7465099999999998</v>
          </cell>
          <cell r="R267">
            <v>2.8965017999999993</v>
          </cell>
          <cell r="S267">
            <v>4.3291120827838379</v>
          </cell>
        </row>
        <row r="268">
          <cell r="O268">
            <v>0</v>
          </cell>
          <cell r="P268">
            <v>6.8045733333333338</v>
          </cell>
          <cell r="R268">
            <v>0</v>
          </cell>
          <cell r="S268">
            <v>14.761373587522947</v>
          </cell>
        </row>
        <row r="269">
          <cell r="O269">
            <v>0</v>
          </cell>
          <cell r="P269">
            <v>0</v>
          </cell>
          <cell r="R269">
            <v>0</v>
          </cell>
          <cell r="S269">
            <v>0</v>
          </cell>
        </row>
        <row r="270">
          <cell r="O270">
            <v>0</v>
          </cell>
          <cell r="P270">
            <v>6.8045733333333338</v>
          </cell>
          <cell r="R270">
            <v>1.9778899999999999E-3</v>
          </cell>
          <cell r="S270">
            <v>0</v>
          </cell>
        </row>
        <row r="271">
          <cell r="O271">
            <v>16.356093000000001</v>
          </cell>
          <cell r="P271">
            <v>1.5078683333333334</v>
          </cell>
          <cell r="R271">
            <v>16.808439829999998</v>
          </cell>
          <cell r="S271">
            <v>0</v>
          </cell>
        </row>
        <row r="272">
          <cell r="O272">
            <v>13.142984</v>
          </cell>
          <cell r="P272">
            <v>1.8078633333333334</v>
          </cell>
          <cell r="R272">
            <v>13.517271299999999</v>
          </cell>
          <cell r="S272">
            <v>0</v>
          </cell>
        </row>
        <row r="273">
          <cell r="O273">
            <v>8.1737579999999994</v>
          </cell>
          <cell r="P273">
            <v>6.2666666666666669E-3</v>
          </cell>
          <cell r="R273">
            <v>8.1737570999999996</v>
          </cell>
          <cell r="S273">
            <v>0</v>
          </cell>
        </row>
        <row r="274">
          <cell r="O274">
            <v>0</v>
          </cell>
          <cell r="P274">
            <v>13.552206666666665</v>
          </cell>
          <cell r="R274">
            <v>1.8947556000000001</v>
          </cell>
          <cell r="S274">
            <v>0</v>
          </cell>
        </row>
        <row r="275">
          <cell r="O275">
            <v>0</v>
          </cell>
          <cell r="P275">
            <v>0.13062499999999999</v>
          </cell>
          <cell r="R275">
            <v>0</v>
          </cell>
          <cell r="S275">
            <v>0</v>
          </cell>
        </row>
        <row r="276">
          <cell r="O276">
            <v>0</v>
          </cell>
          <cell r="P276">
            <v>0.85917833333333338</v>
          </cell>
          <cell r="R276">
            <v>0</v>
          </cell>
          <cell r="S276">
            <v>0</v>
          </cell>
        </row>
        <row r="277">
          <cell r="O277">
            <v>0</v>
          </cell>
          <cell r="P277">
            <v>1.3451783333333334</v>
          </cell>
          <cell r="R277">
            <v>0</v>
          </cell>
          <cell r="S277">
            <v>0</v>
          </cell>
        </row>
      </sheetData>
      <sheetData sheetId="1">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59.110091167408108</v>
          </cell>
        </row>
        <row r="75">
          <cell r="O75">
            <v>0</v>
          </cell>
          <cell r="P75">
            <v>3.8948699999999996</v>
          </cell>
          <cell r="R75">
            <v>0</v>
          </cell>
          <cell r="S75">
            <v>9.2859809999999996</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21.194972</v>
          </cell>
          <cell r="P80">
            <v>5.4434883333333337</v>
          </cell>
          <cell r="R80">
            <v>0.27527307999999995</v>
          </cell>
          <cell r="S80">
            <v>0</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34.244708446855356</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8.5697239999999994E-2</v>
          </cell>
          <cell r="S127">
            <v>10.967509438427072</v>
          </cell>
        </row>
        <row r="128">
          <cell r="O128">
            <v>0</v>
          </cell>
          <cell r="P128">
            <v>2.9386233333333336</v>
          </cell>
          <cell r="R128">
            <v>0</v>
          </cell>
          <cell r="S128">
            <v>5.4741784473699928</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3.5060600000000001E-3</v>
          </cell>
          <cell r="S132">
            <v>2.3637786464574178</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v>
          </cell>
          <cell r="P137">
            <v>3.9979366666666665</v>
          </cell>
          <cell r="R137">
            <v>0.60195374999999995</v>
          </cell>
          <cell r="S137">
            <v>10.111856</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7.4959600000000003E-3</v>
          </cell>
          <cell r="S141">
            <v>59.949329240000004</v>
          </cell>
        </row>
        <row r="142">
          <cell r="O142">
            <v>0</v>
          </cell>
          <cell r="P142">
            <v>0.39550666666666667</v>
          </cell>
          <cell r="R142">
            <v>0</v>
          </cell>
          <cell r="S142">
            <v>1.731578188162368</v>
          </cell>
        </row>
        <row r="143">
          <cell r="O143">
            <v>0</v>
          </cell>
          <cell r="P143">
            <v>0.99040000000000006</v>
          </cell>
          <cell r="R143">
            <v>3.0407880000000002E-2</v>
          </cell>
          <cell r="S143">
            <v>4.3280424461218239</v>
          </cell>
        </row>
        <row r="144">
          <cell r="O144">
            <v>0</v>
          </cell>
          <cell r="P144">
            <v>0</v>
          </cell>
          <cell r="R144">
            <v>6.17703E-3</v>
          </cell>
          <cell r="S144">
            <v>0</v>
          </cell>
        </row>
        <row r="145">
          <cell r="O145">
            <v>0</v>
          </cell>
          <cell r="P145">
            <v>0</v>
          </cell>
          <cell r="R145">
            <v>0.11790361999999999</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13.279811061516529</v>
          </cell>
        </row>
        <row r="153">
          <cell r="O153">
            <v>0</v>
          </cell>
          <cell r="P153">
            <v>0</v>
          </cell>
          <cell r="R153">
            <v>0</v>
          </cell>
          <cell r="S153">
            <v>0</v>
          </cell>
        </row>
        <row r="154">
          <cell r="O154">
            <v>0</v>
          </cell>
          <cell r="P154">
            <v>0</v>
          </cell>
          <cell r="R154">
            <v>3.5212859999999999E-2</v>
          </cell>
          <cell r="S154">
            <v>0</v>
          </cell>
        </row>
        <row r="155">
          <cell r="O155">
            <v>0</v>
          </cell>
          <cell r="P155">
            <v>21.911064999999997</v>
          </cell>
          <cell r="R155">
            <v>0</v>
          </cell>
          <cell r="S155">
            <v>2.9837810661000002</v>
          </cell>
        </row>
        <row r="156">
          <cell r="O156">
            <v>0</v>
          </cell>
          <cell r="P156">
            <v>0</v>
          </cell>
          <cell r="R156">
            <v>0</v>
          </cell>
          <cell r="S156">
            <v>0</v>
          </cell>
        </row>
        <row r="157">
          <cell r="O157">
            <v>32.753777999999997</v>
          </cell>
          <cell r="P157">
            <v>1.2986266666666666</v>
          </cell>
          <cell r="R157">
            <v>0.55392816</v>
          </cell>
          <cell r="S157">
            <v>5.6491736795500724</v>
          </cell>
        </row>
        <row r="158">
          <cell r="O158">
            <v>0</v>
          </cell>
          <cell r="P158">
            <v>14.123190000000001</v>
          </cell>
          <cell r="R158">
            <v>0.92715334999999999</v>
          </cell>
          <cell r="S158">
            <v>77.566357999999994</v>
          </cell>
        </row>
        <row r="159">
          <cell r="O159">
            <v>0</v>
          </cell>
          <cell r="P159">
            <v>0.65569333333333335</v>
          </cell>
          <cell r="R159">
            <v>0</v>
          </cell>
          <cell r="S159">
            <v>2.8337544138100306</v>
          </cell>
        </row>
        <row r="160">
          <cell r="O160">
            <v>0</v>
          </cell>
          <cell r="P160">
            <v>0</v>
          </cell>
          <cell r="R160">
            <v>1.9196700000000001E-3</v>
          </cell>
          <cell r="S160">
            <v>0</v>
          </cell>
        </row>
        <row r="161">
          <cell r="O161">
            <v>126.95592000000001</v>
          </cell>
          <cell r="P161">
            <v>0</v>
          </cell>
          <cell r="R161">
            <v>118.47843807</v>
          </cell>
          <cell r="S161">
            <v>0</v>
          </cell>
        </row>
        <row r="162">
          <cell r="O162">
            <v>0</v>
          </cell>
          <cell r="P162">
            <v>0</v>
          </cell>
          <cell r="R162">
            <v>0</v>
          </cell>
          <cell r="S162">
            <v>0</v>
          </cell>
        </row>
        <row r="163">
          <cell r="O163">
            <v>0</v>
          </cell>
          <cell r="P163">
            <v>0</v>
          </cell>
          <cell r="R163">
            <v>0</v>
          </cell>
          <cell r="S163">
            <v>0</v>
          </cell>
        </row>
        <row r="164">
          <cell r="O164">
            <v>0</v>
          </cell>
          <cell r="P164">
            <v>4.6515133333333329</v>
          </cell>
          <cell r="R164">
            <v>0</v>
          </cell>
          <cell r="S164">
            <v>20.432952971754936</v>
          </cell>
        </row>
        <row r="165">
          <cell r="O165">
            <v>0</v>
          </cell>
          <cell r="P165">
            <v>3.4073100000000003</v>
          </cell>
          <cell r="R165">
            <v>0.14353817999999999</v>
          </cell>
          <cell r="S165">
            <v>35.509893544328101</v>
          </cell>
        </row>
        <row r="166">
          <cell r="O166">
            <v>8.3132029999999997</v>
          </cell>
          <cell r="P166">
            <v>0.6486966666666667</v>
          </cell>
          <cell r="R166">
            <v>0.10391504</v>
          </cell>
          <cell r="S166">
            <v>2.8459666202600453</v>
          </cell>
        </row>
        <row r="167">
          <cell r="O167">
            <v>0</v>
          </cell>
          <cell r="P167">
            <v>1.53789</v>
          </cell>
          <cell r="R167">
            <v>6.9851789999999997E-2</v>
          </cell>
          <cell r="S167">
            <v>6.7375298785482265</v>
          </cell>
        </row>
        <row r="168">
          <cell r="O168">
            <v>0</v>
          </cell>
          <cell r="P168">
            <v>0.29768666666666665</v>
          </cell>
          <cell r="R168">
            <v>0</v>
          </cell>
          <cell r="S168">
            <v>1.3067801418363372</v>
          </cell>
        </row>
        <row r="169">
          <cell r="O169">
            <v>0</v>
          </cell>
          <cell r="P169">
            <v>1.2731649999999999</v>
          </cell>
          <cell r="R169">
            <v>1.2486899999999998E-3</v>
          </cell>
          <cell r="S169">
            <v>5.5732033369736911</v>
          </cell>
        </row>
        <row r="170">
          <cell r="O170">
            <v>0</v>
          </cell>
          <cell r="P170">
            <v>0.60605999999999993</v>
          </cell>
          <cell r="R170">
            <v>0</v>
          </cell>
          <cell r="S170">
            <v>2.6396333635302907</v>
          </cell>
        </row>
        <row r="171">
          <cell r="O171">
            <v>0</v>
          </cell>
          <cell r="P171">
            <v>0.66239333333333328</v>
          </cell>
          <cell r="R171">
            <v>3.8091750000000001E-2</v>
          </cell>
          <cell r="S171">
            <v>2.8829602995717538</v>
          </cell>
        </row>
        <row r="172">
          <cell r="O172">
            <v>0</v>
          </cell>
          <cell r="P172">
            <v>1.86649</v>
          </cell>
          <cell r="R172">
            <v>0.21439245999999998</v>
          </cell>
          <cell r="S172">
            <v>8.0996550829542642</v>
          </cell>
        </row>
        <row r="173">
          <cell r="O173">
            <v>0</v>
          </cell>
          <cell r="P173">
            <v>0.26006333333333337</v>
          </cell>
          <cell r="R173">
            <v>5.4316380000000004E-2</v>
          </cell>
          <cell r="S173">
            <v>1.140807969188248</v>
          </cell>
        </row>
        <row r="174">
          <cell r="O174">
            <v>0</v>
          </cell>
          <cell r="P174">
            <v>1.3481633333333332</v>
          </cell>
          <cell r="R174">
            <v>2.4767689999999998E-2</v>
          </cell>
          <cell r="S174">
            <v>5.9108273301922436</v>
          </cell>
        </row>
        <row r="175">
          <cell r="O175">
            <v>0</v>
          </cell>
          <cell r="P175">
            <v>0.95990666666666657</v>
          </cell>
          <cell r="R175">
            <v>2.1647159999999995E-2</v>
          </cell>
          <cell r="S175">
            <v>4.2166363895424848</v>
          </cell>
        </row>
        <row r="176">
          <cell r="O176">
            <v>1.6932659999999999</v>
          </cell>
          <cell r="P176">
            <v>2.2245900000000001</v>
          </cell>
          <cell r="R176">
            <v>9.8286770000000009E-2</v>
          </cell>
          <cell r="S176">
            <v>9.7144595706936752</v>
          </cell>
        </row>
        <row r="177">
          <cell r="O177">
            <v>0</v>
          </cell>
          <cell r="P177">
            <v>2.4672049999999999</v>
          </cell>
          <cell r="R177">
            <v>0.86802950000000001</v>
          </cell>
          <cell r="S177">
            <v>10.767125133556208</v>
          </cell>
        </row>
        <row r="178">
          <cell r="O178">
            <v>0</v>
          </cell>
          <cell r="P178">
            <v>3.1124916666666667</v>
          </cell>
          <cell r="R178">
            <v>0</v>
          </cell>
          <cell r="S178">
            <v>13.5469918345655</v>
          </cell>
        </row>
        <row r="179">
          <cell r="O179">
            <v>0</v>
          </cell>
          <cell r="P179">
            <v>1.5195283333333334</v>
          </cell>
          <cell r="R179">
            <v>0</v>
          </cell>
          <cell r="S179">
            <v>0.64720999999999995</v>
          </cell>
        </row>
        <row r="180">
          <cell r="O180">
            <v>0</v>
          </cell>
          <cell r="P180">
            <v>4.9131233333333331</v>
          </cell>
          <cell r="R180">
            <v>6.6989180000000009E-2</v>
          </cell>
          <cell r="S180">
            <v>21.531093619130868</v>
          </cell>
        </row>
        <row r="181">
          <cell r="O181">
            <v>0</v>
          </cell>
          <cell r="P181">
            <v>11.723873333333332</v>
          </cell>
          <cell r="R181">
            <v>0.1161827</v>
          </cell>
          <cell r="S181">
            <v>7.0705952061999993</v>
          </cell>
        </row>
        <row r="182">
          <cell r="O182">
            <v>0</v>
          </cell>
          <cell r="P182">
            <v>0</v>
          </cell>
          <cell r="R182">
            <v>0</v>
          </cell>
          <cell r="S182">
            <v>0</v>
          </cell>
        </row>
        <row r="183">
          <cell r="O183">
            <v>0</v>
          </cell>
          <cell r="P183">
            <v>2.8738916666666667</v>
          </cell>
          <cell r="R183">
            <v>4.7547999999999993E-2</v>
          </cell>
          <cell r="S183">
            <v>12.624294087756398</v>
          </cell>
        </row>
        <row r="184">
          <cell r="O184">
            <v>0</v>
          </cell>
          <cell r="P184">
            <v>0.87468166666666669</v>
          </cell>
          <cell r="R184">
            <v>0</v>
          </cell>
          <cell r="S184">
            <v>1.542014</v>
          </cell>
        </row>
        <row r="185">
          <cell r="O185">
            <v>1.044781</v>
          </cell>
          <cell r="P185">
            <v>7.4553016666666672</v>
          </cell>
          <cell r="R185">
            <v>8.6531850000000007E-2</v>
          </cell>
          <cell r="S185">
            <v>3.4851000000000001</v>
          </cell>
        </row>
        <row r="186">
          <cell r="O186">
            <v>0</v>
          </cell>
          <cell r="P186">
            <v>12.507486666666667</v>
          </cell>
          <cell r="R186">
            <v>0.17227967999999999</v>
          </cell>
          <cell r="S186">
            <v>54.868086508978038</v>
          </cell>
        </row>
        <row r="187">
          <cell r="O187">
            <v>0</v>
          </cell>
          <cell r="P187">
            <v>1.7911033333333333</v>
          </cell>
          <cell r="R187">
            <v>0.23613622999999997</v>
          </cell>
          <cell r="S187">
            <v>7.8097323206694629</v>
          </cell>
        </row>
        <row r="188">
          <cell r="O188">
            <v>0</v>
          </cell>
          <cell r="P188">
            <v>2.6680883333333334</v>
          </cell>
          <cell r="R188">
            <v>0</v>
          </cell>
          <cell r="S188">
            <v>0.17801400000000001</v>
          </cell>
        </row>
        <row r="189">
          <cell r="O189">
            <v>0</v>
          </cell>
          <cell r="P189">
            <v>1.8182383333333334</v>
          </cell>
          <cell r="R189">
            <v>6.8928649999999994E-2</v>
          </cell>
          <cell r="S189">
            <v>0.22500000000000001</v>
          </cell>
        </row>
        <row r="190">
          <cell r="O190">
            <v>0</v>
          </cell>
          <cell r="P190">
            <v>5.2179033333333331</v>
          </cell>
          <cell r="R190">
            <v>3.275803E-2</v>
          </cell>
          <cell r="S190">
            <v>6.4228713386450265</v>
          </cell>
        </row>
        <row r="191">
          <cell r="O191">
            <v>0</v>
          </cell>
          <cell r="P191">
            <v>1.6701816666666665</v>
          </cell>
          <cell r="R191">
            <v>6.327859000000001E-2</v>
          </cell>
          <cell r="S191">
            <v>7.3251224153449552</v>
          </cell>
        </row>
        <row r="192">
          <cell r="O192">
            <v>0</v>
          </cell>
          <cell r="P192">
            <v>0</v>
          </cell>
          <cell r="R192">
            <v>0</v>
          </cell>
          <cell r="S192">
            <v>0</v>
          </cell>
        </row>
        <row r="193">
          <cell r="O193">
            <v>0</v>
          </cell>
          <cell r="P193">
            <v>0</v>
          </cell>
          <cell r="R193">
            <v>0.60700138000000003</v>
          </cell>
          <cell r="S193">
            <v>0</v>
          </cell>
        </row>
        <row r="194">
          <cell r="O194">
            <v>0</v>
          </cell>
          <cell r="P194">
            <v>6.4919849999999997</v>
          </cell>
          <cell r="R194">
            <v>1.4850739999999999E-2</v>
          </cell>
          <cell r="S194">
            <v>0.12543799999999999</v>
          </cell>
        </row>
        <row r="195">
          <cell r="O195">
            <v>0</v>
          </cell>
          <cell r="P195">
            <v>7.1768333333333337E-2</v>
          </cell>
          <cell r="R195">
            <v>0.33755196999999998</v>
          </cell>
          <cell r="S195">
            <v>0.58746299999999996</v>
          </cell>
        </row>
        <row r="196">
          <cell r="O196">
            <v>0</v>
          </cell>
          <cell r="P196">
            <v>9.0676616666666678</v>
          </cell>
          <cell r="R196">
            <v>3.1902836699999999</v>
          </cell>
          <cell r="S196">
            <v>1192.4648714159998</v>
          </cell>
        </row>
        <row r="197">
          <cell r="O197">
            <v>0</v>
          </cell>
          <cell r="P197">
            <v>7.9975000000000004E-2</v>
          </cell>
          <cell r="R197">
            <v>0</v>
          </cell>
          <cell r="S197">
            <v>0.258745</v>
          </cell>
        </row>
        <row r="198">
          <cell r="O198">
            <v>0</v>
          </cell>
          <cell r="P198">
            <v>3.0789999999999998E-2</v>
          </cell>
          <cell r="R198">
            <v>0</v>
          </cell>
          <cell r="S198">
            <v>0.13383377162653626</v>
          </cell>
        </row>
        <row r="199">
          <cell r="O199">
            <v>0</v>
          </cell>
          <cell r="P199">
            <v>2.7729750000000002</v>
          </cell>
          <cell r="R199">
            <v>0</v>
          </cell>
          <cell r="S199">
            <v>3.2088822499999998</v>
          </cell>
        </row>
        <row r="200">
          <cell r="O200">
            <v>0</v>
          </cell>
          <cell r="P200">
            <v>8.1776366666666664</v>
          </cell>
          <cell r="R200">
            <v>0</v>
          </cell>
          <cell r="S200">
            <v>6.6936560051999994</v>
          </cell>
        </row>
        <row r="201">
          <cell r="O201">
            <v>0</v>
          </cell>
          <cell r="P201">
            <v>0.19286499999999998</v>
          </cell>
          <cell r="R201">
            <v>0</v>
          </cell>
          <cell r="S201">
            <v>2.541255</v>
          </cell>
        </row>
        <row r="202">
          <cell r="O202">
            <v>0</v>
          </cell>
          <cell r="P202">
            <v>2.9766433333333335</v>
          </cell>
          <cell r="R202">
            <v>0.74765250000000005</v>
          </cell>
          <cell r="S202">
            <v>6.6752452000000009</v>
          </cell>
        </row>
        <row r="203">
          <cell r="O203">
            <v>0</v>
          </cell>
          <cell r="P203">
            <v>1.8063633333333333</v>
          </cell>
          <cell r="R203">
            <v>2.0219800000000003E-2</v>
          </cell>
          <cell r="S203">
            <v>7.906983782425657</v>
          </cell>
        </row>
        <row r="204">
          <cell r="O204">
            <v>0</v>
          </cell>
          <cell r="P204">
            <v>0.68785833333333335</v>
          </cell>
          <cell r="R204">
            <v>2.7015890000000001E-2</v>
          </cell>
          <cell r="S204">
            <v>2.9896412543064681</v>
          </cell>
        </row>
        <row r="205">
          <cell r="O205">
            <v>0</v>
          </cell>
          <cell r="P205">
            <v>0</v>
          </cell>
          <cell r="R205">
            <v>0.21419405999999999</v>
          </cell>
          <cell r="S205">
            <v>2.86</v>
          </cell>
        </row>
        <row r="206">
          <cell r="O206">
            <v>0</v>
          </cell>
          <cell r="P206">
            <v>1.9415733333333334</v>
          </cell>
          <cell r="R206">
            <v>1.6067471900000001</v>
          </cell>
          <cell r="S206">
            <v>4.3776628000000004</v>
          </cell>
        </row>
        <row r="207">
          <cell r="O207">
            <v>0</v>
          </cell>
          <cell r="P207">
            <v>1.9415733333333334</v>
          </cell>
          <cell r="R207">
            <v>0</v>
          </cell>
          <cell r="S207">
            <v>4.3776628000000004</v>
          </cell>
        </row>
        <row r="208">
          <cell r="O208">
            <v>0</v>
          </cell>
          <cell r="P208">
            <v>9.2151666666666673E-2</v>
          </cell>
          <cell r="R208">
            <v>0</v>
          </cell>
          <cell r="S208">
            <v>0.39825737707600434</v>
          </cell>
        </row>
        <row r="209">
          <cell r="O209">
            <v>0</v>
          </cell>
          <cell r="P209">
            <v>1.9776</v>
          </cell>
          <cell r="R209">
            <v>0</v>
          </cell>
          <cell r="S209">
            <v>8.6237835856124718</v>
          </cell>
        </row>
        <row r="210">
          <cell r="O210">
            <v>0</v>
          </cell>
          <cell r="P210">
            <v>0.90469833333333327</v>
          </cell>
          <cell r="R210">
            <v>0</v>
          </cell>
          <cell r="S210">
            <v>3.9713478196191767</v>
          </cell>
        </row>
        <row r="211">
          <cell r="O211">
            <v>0</v>
          </cell>
          <cell r="P211">
            <v>1.8542750000000001</v>
          </cell>
          <cell r="R211">
            <v>0.35962521000000003</v>
          </cell>
          <cell r="S211">
            <v>8.0990842634933102</v>
          </cell>
        </row>
        <row r="212">
          <cell r="O212">
            <v>0</v>
          </cell>
          <cell r="P212">
            <v>2.2626900000000001</v>
          </cell>
          <cell r="R212">
            <v>6.5566840000000001E-2</v>
          </cell>
          <cell r="S212">
            <v>7.3710788963912508</v>
          </cell>
        </row>
        <row r="213">
          <cell r="O213">
            <v>0</v>
          </cell>
          <cell r="P213">
            <v>1.6300549999999998</v>
          </cell>
          <cell r="R213">
            <v>9.5347119999999994E-2</v>
          </cell>
          <cell r="S213">
            <v>7.148205161066727</v>
          </cell>
        </row>
        <row r="214">
          <cell r="O214">
            <v>0</v>
          </cell>
          <cell r="P214">
            <v>3.6789533333333337</v>
          </cell>
          <cell r="R214">
            <v>0.19134773000000002</v>
          </cell>
          <cell r="S214">
            <v>16.11418865003262</v>
          </cell>
        </row>
        <row r="215">
          <cell r="O215">
            <v>0</v>
          </cell>
          <cell r="P215">
            <v>0.66433833333333336</v>
          </cell>
          <cell r="R215">
            <v>0.33694504999999991</v>
          </cell>
          <cell r="S215">
            <v>1.1368240000000001</v>
          </cell>
        </row>
        <row r="216">
          <cell r="O216">
            <v>0</v>
          </cell>
          <cell r="P216">
            <v>3.5512366666666666</v>
          </cell>
          <cell r="R216">
            <v>0.11866128999999999</v>
          </cell>
          <cell r="S216">
            <v>2.1514120000000001</v>
          </cell>
        </row>
        <row r="217">
          <cell r="O217">
            <v>0</v>
          </cell>
          <cell r="P217">
            <v>0.83697333333333335</v>
          </cell>
          <cell r="R217">
            <v>7.0465259999999988E-2</v>
          </cell>
          <cell r="S217">
            <v>3.6713338415451728</v>
          </cell>
        </row>
        <row r="218">
          <cell r="O218">
            <v>0</v>
          </cell>
          <cell r="P218">
            <v>1.5811566666666668</v>
          </cell>
          <cell r="R218">
            <v>0</v>
          </cell>
          <cell r="S218">
            <v>1.584012</v>
          </cell>
        </row>
        <row r="219">
          <cell r="O219">
            <v>0</v>
          </cell>
          <cell r="P219">
            <v>1.6951466666666668</v>
          </cell>
          <cell r="R219">
            <v>0.17842277999999998</v>
          </cell>
          <cell r="S219">
            <v>7.4415825817901124</v>
          </cell>
        </row>
        <row r="220">
          <cell r="O220">
            <v>0</v>
          </cell>
          <cell r="P220">
            <v>0</v>
          </cell>
          <cell r="R220">
            <v>0</v>
          </cell>
          <cell r="S220">
            <v>0</v>
          </cell>
        </row>
        <row r="221">
          <cell r="O221">
            <v>0</v>
          </cell>
          <cell r="P221">
            <v>1.5125999999999999</v>
          </cell>
          <cell r="R221">
            <v>6.3520750000000001E-2</v>
          </cell>
          <cell r="S221">
            <v>6.6326310648690248</v>
          </cell>
        </row>
        <row r="222">
          <cell r="O222">
            <v>0</v>
          </cell>
          <cell r="P222">
            <v>1.0831666666666666</v>
          </cell>
          <cell r="R222">
            <v>3.0683700000000004E-3</v>
          </cell>
          <cell r="S222">
            <v>4.7560227148449954</v>
          </cell>
        </row>
        <row r="223">
          <cell r="O223">
            <v>0</v>
          </cell>
          <cell r="P223">
            <v>83.276840000000007</v>
          </cell>
          <cell r="R223">
            <v>1.3493930000000001</v>
          </cell>
          <cell r="S223">
            <v>15.497218999999999</v>
          </cell>
        </row>
        <row r="224">
          <cell r="O224">
            <v>0</v>
          </cell>
          <cell r="P224">
            <v>1.2501450000000001</v>
          </cell>
          <cell r="R224">
            <v>0.26822809000000003</v>
          </cell>
          <cell r="S224">
            <v>5.4451836711467223</v>
          </cell>
        </row>
        <row r="225">
          <cell r="O225">
            <v>0</v>
          </cell>
          <cell r="P225">
            <v>2.09883</v>
          </cell>
          <cell r="R225">
            <v>1.2504509100000001</v>
          </cell>
          <cell r="S225">
            <v>13.326423999999999</v>
          </cell>
        </row>
        <row r="226">
          <cell r="O226">
            <v>4.5257500000000004</v>
          </cell>
          <cell r="P226">
            <v>2.1788183333333335</v>
          </cell>
          <cell r="R226">
            <v>4.5257502700000005</v>
          </cell>
          <cell r="S226">
            <v>0.12942400000000001</v>
          </cell>
        </row>
        <row r="227">
          <cell r="O227">
            <v>0</v>
          </cell>
          <cell r="P227">
            <v>0.63739999999999997</v>
          </cell>
          <cell r="R227">
            <v>0</v>
          </cell>
          <cell r="S227">
            <v>0.89541000000000004</v>
          </cell>
        </row>
        <row r="228">
          <cell r="O228">
            <v>0</v>
          </cell>
          <cell r="P228">
            <v>6.0639583333333329</v>
          </cell>
          <cell r="R228">
            <v>0</v>
          </cell>
          <cell r="S228">
            <v>3.2088822499999998</v>
          </cell>
        </row>
        <row r="229">
          <cell r="O229">
            <v>0</v>
          </cell>
          <cell r="P229">
            <v>0.14956833333333333</v>
          </cell>
          <cell r="R229">
            <v>0</v>
          </cell>
          <cell r="S229">
            <v>0.64640235817720704</v>
          </cell>
        </row>
        <row r="230">
          <cell r="O230">
            <v>0</v>
          </cell>
          <cell r="P230">
            <v>2.58616</v>
          </cell>
          <cell r="R230">
            <v>0.21379920000000002</v>
          </cell>
          <cell r="S230">
            <v>11.065010401453005</v>
          </cell>
        </row>
        <row r="231">
          <cell r="O231">
            <v>7.4946659999999996</v>
          </cell>
          <cell r="P231">
            <v>9.729753333333333</v>
          </cell>
          <cell r="R231">
            <v>7.609448699999998</v>
          </cell>
          <cell r="S231">
            <v>2.86</v>
          </cell>
        </row>
        <row r="232">
          <cell r="O232">
            <v>0</v>
          </cell>
          <cell r="P232">
            <v>25.202613333333332</v>
          </cell>
          <cell r="R232">
            <v>0</v>
          </cell>
          <cell r="S232">
            <v>10.1226935</v>
          </cell>
        </row>
        <row r="233">
          <cell r="O233">
            <v>0</v>
          </cell>
          <cell r="P233">
            <v>0</v>
          </cell>
          <cell r="R233">
            <v>0</v>
          </cell>
          <cell r="S233">
            <v>0</v>
          </cell>
        </row>
        <row r="234">
          <cell r="O234">
            <v>0</v>
          </cell>
          <cell r="P234">
            <v>2.2893750000000002</v>
          </cell>
          <cell r="R234">
            <v>3.0666119999999998E-2</v>
          </cell>
          <cell r="S234">
            <v>10.609842241971551</v>
          </cell>
        </row>
        <row r="235">
          <cell r="O235">
            <v>26.635121999999999</v>
          </cell>
          <cell r="P235">
            <v>1.3450433333333331</v>
          </cell>
          <cell r="R235">
            <v>28.033979479999996</v>
          </cell>
          <cell r="S235">
            <v>2.2453150000000002</v>
          </cell>
        </row>
        <row r="236">
          <cell r="O236">
            <v>0</v>
          </cell>
          <cell r="P236">
            <v>6.6756666666666672E-2</v>
          </cell>
          <cell r="R236">
            <v>0</v>
          </cell>
          <cell r="S236">
            <v>5.2792003781937495</v>
          </cell>
        </row>
        <row r="237">
          <cell r="O237">
            <v>0</v>
          </cell>
          <cell r="P237">
            <v>0.44376166666666667</v>
          </cell>
          <cell r="R237">
            <v>0</v>
          </cell>
          <cell r="S237">
            <v>0.42889255992800462</v>
          </cell>
        </row>
        <row r="238">
          <cell r="O238">
            <v>0</v>
          </cell>
          <cell r="P238">
            <v>0</v>
          </cell>
          <cell r="R238">
            <v>0</v>
          </cell>
          <cell r="S238">
            <v>5.3539609948000004</v>
          </cell>
        </row>
        <row r="239">
          <cell r="O239">
            <v>0</v>
          </cell>
          <cell r="P239">
            <v>1.9415733333333334</v>
          </cell>
          <cell r="R239">
            <v>0</v>
          </cell>
          <cell r="S239">
            <v>4.3776628000000004</v>
          </cell>
        </row>
        <row r="240">
          <cell r="O240">
            <v>0</v>
          </cell>
          <cell r="P240">
            <v>1.4114866666666668</v>
          </cell>
          <cell r="R240">
            <v>2.76027E-3</v>
          </cell>
          <cell r="S240">
            <v>3.5102763639402323</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10.185877674260833</v>
          </cell>
        </row>
        <row r="244">
          <cell r="O244">
            <v>0</v>
          </cell>
          <cell r="P244">
            <v>5.7112349999999994</v>
          </cell>
          <cell r="R244">
            <v>0</v>
          </cell>
          <cell r="S244">
            <v>25.084273879655846</v>
          </cell>
        </row>
        <row r="245">
          <cell r="O245">
            <v>0</v>
          </cell>
          <cell r="P245">
            <v>2.8821633333333332</v>
          </cell>
          <cell r="R245">
            <v>6.7750030000000003E-2</v>
          </cell>
          <cell r="S245">
            <v>0.35975299999999999</v>
          </cell>
        </row>
        <row r="246">
          <cell r="O246">
            <v>0</v>
          </cell>
          <cell r="P246">
            <v>0.50763999999999998</v>
          </cell>
          <cell r="R246">
            <v>6.0786970000000003E-2</v>
          </cell>
          <cell r="S246">
            <v>2.1954978080311633</v>
          </cell>
        </row>
        <row r="247">
          <cell r="O247">
            <v>233.91489899999999</v>
          </cell>
          <cell r="P247">
            <v>368.22068666666672</v>
          </cell>
          <cell r="R247">
            <v>233.914897</v>
          </cell>
          <cell r="S247">
            <v>128.224681</v>
          </cell>
        </row>
        <row r="248">
          <cell r="O248">
            <v>0</v>
          </cell>
          <cell r="P248">
            <v>2.4969199999999998</v>
          </cell>
          <cell r="R248">
            <v>0.28055339000000001</v>
          </cell>
          <cell r="S248">
            <v>8.0668563485887272</v>
          </cell>
        </row>
        <row r="249">
          <cell r="O249">
            <v>0</v>
          </cell>
          <cell r="P249">
            <v>416.118405</v>
          </cell>
          <cell r="R249">
            <v>0</v>
          </cell>
          <cell r="S249">
            <v>0</v>
          </cell>
        </row>
        <row r="250">
          <cell r="O250">
            <v>0</v>
          </cell>
          <cell r="P250">
            <v>1.1141816666666666</v>
          </cell>
          <cell r="R250">
            <v>0</v>
          </cell>
          <cell r="S250">
            <v>4.8152380406774125</v>
          </cell>
        </row>
        <row r="251">
          <cell r="O251">
            <v>0</v>
          </cell>
          <cell r="P251">
            <v>2.9813966666666669</v>
          </cell>
          <cell r="R251">
            <v>0</v>
          </cell>
          <cell r="S251">
            <v>0</v>
          </cell>
        </row>
        <row r="252">
          <cell r="O252">
            <v>0</v>
          </cell>
          <cell r="P252">
            <v>1.1518883333333334</v>
          </cell>
          <cell r="R252">
            <v>0</v>
          </cell>
          <cell r="S252">
            <v>5.0599636674509814</v>
          </cell>
        </row>
        <row r="253">
          <cell r="O253">
            <v>0</v>
          </cell>
          <cell r="P253">
            <v>4.2922466666666663</v>
          </cell>
          <cell r="R253">
            <v>0</v>
          </cell>
          <cell r="S253">
            <v>18.811986929593907</v>
          </cell>
        </row>
        <row r="254">
          <cell r="O254">
            <v>0</v>
          </cell>
          <cell r="P254">
            <v>1.2196750000000001</v>
          </cell>
          <cell r="R254">
            <v>0.41850665000000004</v>
          </cell>
          <cell r="S254">
            <v>10.403384785674433</v>
          </cell>
        </row>
        <row r="255">
          <cell r="O255">
            <v>0</v>
          </cell>
          <cell r="P255">
            <v>3.6397783333333336</v>
          </cell>
          <cell r="R255">
            <v>0</v>
          </cell>
          <cell r="S255">
            <v>15.969883363046527</v>
          </cell>
        </row>
        <row r="256">
          <cell r="O256">
            <v>1.6899999999999999E-4</v>
          </cell>
          <cell r="P256">
            <v>0</v>
          </cell>
          <cell r="R256">
            <v>0.44631219</v>
          </cell>
          <cell r="S256">
            <v>0.50024000000000002</v>
          </cell>
        </row>
        <row r="257">
          <cell r="O257">
            <v>0</v>
          </cell>
          <cell r="P257">
            <v>3.4377</v>
          </cell>
          <cell r="R257">
            <v>8.0774999999999998E-4</v>
          </cell>
          <cell r="S257">
            <v>0.68452000000000002</v>
          </cell>
        </row>
        <row r="258">
          <cell r="O258">
            <v>0</v>
          </cell>
          <cell r="P258">
            <v>0</v>
          </cell>
          <cell r="R258">
            <v>0</v>
          </cell>
          <cell r="S258">
            <v>0</v>
          </cell>
        </row>
        <row r="259">
          <cell r="O259">
            <v>0</v>
          </cell>
          <cell r="P259">
            <v>0</v>
          </cell>
          <cell r="R259">
            <v>0</v>
          </cell>
          <cell r="S259">
            <v>0</v>
          </cell>
        </row>
        <row r="260">
          <cell r="O260">
            <v>0</v>
          </cell>
          <cell r="P260">
            <v>0</v>
          </cell>
          <cell r="R260">
            <v>0</v>
          </cell>
          <cell r="S260">
            <v>0</v>
          </cell>
        </row>
        <row r="261">
          <cell r="O261">
            <v>0</v>
          </cell>
          <cell r="P261">
            <v>8.2679349999999996</v>
          </cell>
          <cell r="R261">
            <v>0.19680261000000004</v>
          </cell>
          <cell r="S261">
            <v>36.289315422377115</v>
          </cell>
        </row>
        <row r="262">
          <cell r="O262">
            <v>0</v>
          </cell>
          <cell r="P262">
            <v>1.5450133333333333</v>
          </cell>
          <cell r="R262">
            <v>0</v>
          </cell>
          <cell r="S262">
            <v>6.782838257443089</v>
          </cell>
        </row>
        <row r="263">
          <cell r="O263">
            <v>0</v>
          </cell>
          <cell r="P263">
            <v>6.6288516666666668</v>
          </cell>
          <cell r="R263">
            <v>0</v>
          </cell>
          <cell r="S263">
            <v>29.096516656918901</v>
          </cell>
        </row>
        <row r="264">
          <cell r="O264">
            <v>0</v>
          </cell>
          <cell r="P264">
            <v>2.3885549999999998</v>
          </cell>
          <cell r="R264">
            <v>0</v>
          </cell>
          <cell r="S264">
            <v>10.492331202950341</v>
          </cell>
        </row>
        <row r="265">
          <cell r="O265">
            <v>0</v>
          </cell>
          <cell r="P265">
            <v>0.88174166666666665</v>
          </cell>
          <cell r="R265">
            <v>0</v>
          </cell>
          <cell r="S265">
            <v>0.954125</v>
          </cell>
        </row>
        <row r="266">
          <cell r="O266">
            <v>0</v>
          </cell>
          <cell r="P266">
            <v>2.1687650000000001</v>
          </cell>
          <cell r="R266">
            <v>4.6469089999999998E-2</v>
          </cell>
          <cell r="S266">
            <v>9.4200277571071833</v>
          </cell>
        </row>
        <row r="267">
          <cell r="O267">
            <v>0.36422700000000002</v>
          </cell>
          <cell r="P267">
            <v>5.7465099999999998</v>
          </cell>
          <cell r="R267">
            <v>0.39133620999999996</v>
          </cell>
          <cell r="S267">
            <v>8.6582241655676757</v>
          </cell>
        </row>
        <row r="268">
          <cell r="O268">
            <v>0</v>
          </cell>
          <cell r="P268">
            <v>6.8045733333333338</v>
          </cell>
          <cell r="R268">
            <v>0</v>
          </cell>
          <cell r="S268">
            <v>29.522747175045893</v>
          </cell>
        </row>
        <row r="269">
          <cell r="O269">
            <v>0</v>
          </cell>
          <cell r="P269">
            <v>0</v>
          </cell>
          <cell r="R269">
            <v>0</v>
          </cell>
          <cell r="S269">
            <v>10.1226935</v>
          </cell>
        </row>
        <row r="270">
          <cell r="O270">
            <v>0</v>
          </cell>
          <cell r="P270">
            <v>6.8045733333333338</v>
          </cell>
          <cell r="R270">
            <v>2.0603000000000002E-3</v>
          </cell>
          <cell r="S270">
            <v>1.1889928000000001</v>
          </cell>
        </row>
        <row r="271">
          <cell r="O271">
            <v>2.1940000000000002E-3</v>
          </cell>
          <cell r="P271">
            <v>1.5078683333333334</v>
          </cell>
          <cell r="R271">
            <v>0.45645539000000002</v>
          </cell>
          <cell r="S271">
            <v>3.3302567999999999</v>
          </cell>
        </row>
        <row r="272">
          <cell r="O272">
            <v>1.8203199999999999</v>
          </cell>
          <cell r="P272">
            <v>1.8078633333333334</v>
          </cell>
          <cell r="R272">
            <v>1.8203204099999999</v>
          </cell>
          <cell r="S272">
            <v>1.6379648</v>
          </cell>
        </row>
        <row r="273">
          <cell r="O273">
            <v>2.6519000000000001E-2</v>
          </cell>
          <cell r="P273">
            <v>6.2666666666666669E-3</v>
          </cell>
          <cell r="R273">
            <v>2.6519460000000002E-2</v>
          </cell>
          <cell r="S273">
            <v>1.4596168</v>
          </cell>
        </row>
        <row r="274">
          <cell r="O274">
            <v>7.9193E-2</v>
          </cell>
          <cell r="P274">
            <v>13.552206666666665</v>
          </cell>
          <cell r="R274">
            <v>2.0528965100000001</v>
          </cell>
          <cell r="S274">
            <v>0.90126640000000002</v>
          </cell>
        </row>
        <row r="275">
          <cell r="O275">
            <v>0</v>
          </cell>
          <cell r="P275">
            <v>0.13062499999999999</v>
          </cell>
          <cell r="R275">
            <v>0</v>
          </cell>
          <cell r="S275">
            <v>0</v>
          </cell>
        </row>
        <row r="276">
          <cell r="O276">
            <v>0</v>
          </cell>
          <cell r="P276">
            <v>0.85917833333333338</v>
          </cell>
          <cell r="R276">
            <v>0</v>
          </cell>
          <cell r="S276">
            <v>2.8329608000000004</v>
          </cell>
        </row>
        <row r="277">
          <cell r="O277">
            <v>1.457E-3</v>
          </cell>
          <cell r="P277">
            <v>1.3451783333333334</v>
          </cell>
          <cell r="R277">
            <v>1.45717E-3</v>
          </cell>
          <cell r="S277">
            <v>2.0080992000000002</v>
          </cell>
        </row>
      </sheetData>
      <sheetData sheetId="2">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273.01299999999998</v>
          </cell>
          <cell r="P74">
            <v>64.182003333333327</v>
          </cell>
          <cell r="R74">
            <v>314.74713224999999</v>
          </cell>
          <cell r="S74">
            <v>58.536002929080475</v>
          </cell>
        </row>
        <row r="75">
          <cell r="O75">
            <v>0</v>
          </cell>
          <cell r="P75">
            <v>3.8948699999999996</v>
          </cell>
          <cell r="R75">
            <v>0</v>
          </cell>
          <cell r="S75">
            <v>4.4866010000000003</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0.28628399999999998</v>
          </cell>
          <cell r="S80">
            <v>2.0437E-2</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6.1096079999999997</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8.9125140000000005E-2</v>
          </cell>
          <cell r="S127">
            <v>9.7359575186129721</v>
          </cell>
        </row>
        <row r="128">
          <cell r="O128">
            <v>0</v>
          </cell>
          <cell r="P128">
            <v>2.9386233333333336</v>
          </cell>
          <cell r="R128">
            <v>0</v>
          </cell>
          <cell r="S128">
            <v>3.5981027553560994</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6.9348580000000002</v>
          </cell>
          <cell r="P132">
            <v>0.54326333333333332</v>
          </cell>
          <cell r="R132">
            <v>6.7588921199999996</v>
          </cell>
          <cell r="S132">
            <v>0.42612699999999998</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224.699904</v>
          </cell>
          <cell r="P137">
            <v>3.9979366666666665</v>
          </cell>
          <cell r="R137">
            <v>225.32593759000002</v>
          </cell>
          <cell r="S137">
            <v>4.545026</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7.7958099999999994E-3</v>
          </cell>
          <cell r="S141">
            <v>28.253937701234282</v>
          </cell>
        </row>
        <row r="142">
          <cell r="O142">
            <v>0</v>
          </cell>
          <cell r="P142">
            <v>0.39550666666666667</v>
          </cell>
          <cell r="R142">
            <v>0</v>
          </cell>
          <cell r="S142">
            <v>1.4847065387852629</v>
          </cell>
        </row>
        <row r="143">
          <cell r="O143">
            <v>10.811133999999999</v>
          </cell>
          <cell r="P143">
            <v>0.99040000000000006</v>
          </cell>
          <cell r="R143">
            <v>10.562751650000001</v>
          </cell>
          <cell r="S143">
            <v>3.8246358253211725</v>
          </cell>
        </row>
        <row r="144">
          <cell r="O144">
            <v>0</v>
          </cell>
          <cell r="P144">
            <v>0</v>
          </cell>
          <cell r="R144">
            <v>6.4241100000000002E-3</v>
          </cell>
          <cell r="S144">
            <v>0</v>
          </cell>
        </row>
        <row r="145">
          <cell r="O145">
            <v>0</v>
          </cell>
          <cell r="P145">
            <v>0</v>
          </cell>
          <cell r="R145">
            <v>0.12261977</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11.483517741494458</v>
          </cell>
        </row>
        <row r="153">
          <cell r="O153">
            <v>0</v>
          </cell>
          <cell r="P153">
            <v>0</v>
          </cell>
          <cell r="R153">
            <v>0</v>
          </cell>
          <cell r="S153">
            <v>0</v>
          </cell>
        </row>
        <row r="154">
          <cell r="O154">
            <v>0</v>
          </cell>
          <cell r="P154">
            <v>0</v>
          </cell>
          <cell r="R154">
            <v>3.6621380000000002E-2</v>
          </cell>
          <cell r="S154">
            <v>0</v>
          </cell>
        </row>
        <row r="155">
          <cell r="O155">
            <v>93.268860000000004</v>
          </cell>
          <cell r="P155">
            <v>21.911064999999997</v>
          </cell>
          <cell r="R155">
            <v>90.853212049999996</v>
          </cell>
          <cell r="S155">
            <v>69.717841833000008</v>
          </cell>
        </row>
        <row r="156">
          <cell r="O156">
            <v>0</v>
          </cell>
          <cell r="P156">
            <v>0</v>
          </cell>
          <cell r="R156">
            <v>0</v>
          </cell>
          <cell r="S156">
            <v>0</v>
          </cell>
        </row>
        <row r="157">
          <cell r="O157">
            <v>0</v>
          </cell>
          <cell r="P157">
            <v>1.2986266666666666</v>
          </cell>
          <cell r="R157">
            <v>0.57608527999999992</v>
          </cell>
          <cell r="S157">
            <v>4.862E-3</v>
          </cell>
        </row>
        <row r="158">
          <cell r="O158">
            <v>0</v>
          </cell>
          <cell r="P158">
            <v>14.123190000000001</v>
          </cell>
          <cell r="R158">
            <v>0.96423947999999993</v>
          </cell>
          <cell r="S158">
            <v>64.106425999999999</v>
          </cell>
        </row>
        <row r="159">
          <cell r="O159">
            <v>0</v>
          </cell>
          <cell r="P159">
            <v>0.65569333333333335</v>
          </cell>
          <cell r="R159">
            <v>0</v>
          </cell>
          <cell r="S159">
            <v>2.4480000000000001E-3</v>
          </cell>
        </row>
        <row r="160">
          <cell r="O160">
            <v>0</v>
          </cell>
          <cell r="P160">
            <v>0</v>
          </cell>
          <cell r="R160">
            <v>1.9964600000000002E-3</v>
          </cell>
          <cell r="S160">
            <v>0</v>
          </cell>
        </row>
        <row r="161">
          <cell r="O161">
            <v>146.17588599999999</v>
          </cell>
          <cell r="P161">
            <v>0</v>
          </cell>
          <cell r="R161">
            <v>160.27308888000002</v>
          </cell>
          <cell r="S161">
            <v>0</v>
          </cell>
        </row>
        <row r="162">
          <cell r="O162">
            <v>0</v>
          </cell>
          <cell r="P162">
            <v>0</v>
          </cell>
          <cell r="R162">
            <v>0</v>
          </cell>
          <cell r="S162">
            <v>0</v>
          </cell>
        </row>
        <row r="163">
          <cell r="O163">
            <v>0</v>
          </cell>
          <cell r="P163">
            <v>0</v>
          </cell>
          <cell r="R163">
            <v>0</v>
          </cell>
          <cell r="S163">
            <v>0</v>
          </cell>
        </row>
        <row r="164">
          <cell r="O164">
            <v>0</v>
          </cell>
          <cell r="P164">
            <v>4.6515133333333329</v>
          </cell>
          <cell r="R164">
            <v>0</v>
          </cell>
          <cell r="S164">
            <v>17.512494918127285</v>
          </cell>
        </row>
        <row r="165">
          <cell r="O165">
            <v>0</v>
          </cell>
          <cell r="P165">
            <v>3.4073100000000003</v>
          </cell>
          <cell r="R165">
            <v>0.14927972</v>
          </cell>
          <cell r="S165">
            <v>31.029886195000667</v>
          </cell>
        </row>
        <row r="166">
          <cell r="O166">
            <v>0</v>
          </cell>
          <cell r="P166">
            <v>0.6486966666666667</v>
          </cell>
          <cell r="R166">
            <v>0.10807164</v>
          </cell>
          <cell r="S166">
            <v>2.8260487643290388</v>
          </cell>
        </row>
        <row r="167">
          <cell r="O167">
            <v>0</v>
          </cell>
          <cell r="P167">
            <v>1.53789</v>
          </cell>
          <cell r="R167">
            <v>7.2645860000000007E-2</v>
          </cell>
          <cell r="S167">
            <v>6.1051372781229558</v>
          </cell>
        </row>
        <row r="168">
          <cell r="O168">
            <v>1.8727240000000001</v>
          </cell>
          <cell r="P168">
            <v>0.29768666666666665</v>
          </cell>
          <cell r="R168">
            <v>1.8242206999999999</v>
          </cell>
          <cell r="S168">
            <v>0.23266999999999999</v>
          </cell>
        </row>
        <row r="169">
          <cell r="O169">
            <v>1.6832929999999999</v>
          </cell>
          <cell r="P169">
            <v>1.2731649999999999</v>
          </cell>
          <cell r="R169">
            <v>1.6409945800000001</v>
          </cell>
          <cell r="S169">
            <v>4.783567632033968</v>
          </cell>
        </row>
        <row r="170">
          <cell r="O170">
            <v>0</v>
          </cell>
          <cell r="P170">
            <v>0.60605999999999993</v>
          </cell>
          <cell r="R170">
            <v>0</v>
          </cell>
          <cell r="S170">
            <v>0.47519600000000001</v>
          </cell>
        </row>
        <row r="171">
          <cell r="O171">
            <v>0</v>
          </cell>
          <cell r="P171">
            <v>0.66239333333333328</v>
          </cell>
          <cell r="R171">
            <v>3.9615419999999998E-2</v>
          </cell>
          <cell r="S171">
            <v>2.7172136697092948</v>
          </cell>
        </row>
        <row r="172">
          <cell r="O172">
            <v>0</v>
          </cell>
          <cell r="P172">
            <v>1.86649</v>
          </cell>
          <cell r="R172">
            <v>0.22296814000000001</v>
          </cell>
          <cell r="S172">
            <v>7.7688867211381734</v>
          </cell>
        </row>
        <row r="173">
          <cell r="O173">
            <v>0</v>
          </cell>
          <cell r="P173">
            <v>0.26006333333333337</v>
          </cell>
          <cell r="R173">
            <v>5.648903000000001E-2</v>
          </cell>
          <cell r="S173">
            <v>1.1733540262266164</v>
          </cell>
        </row>
        <row r="174">
          <cell r="O174">
            <v>0</v>
          </cell>
          <cell r="P174">
            <v>1.3481633333333332</v>
          </cell>
          <cell r="R174">
            <v>2.5758390000000003E-2</v>
          </cell>
          <cell r="S174">
            <v>5.1694448291622646</v>
          </cell>
        </row>
        <row r="175">
          <cell r="O175">
            <v>3.2418140000000002</v>
          </cell>
          <cell r="P175">
            <v>0.95990666666666657</v>
          </cell>
          <cell r="R175">
            <v>3.1803644500000003</v>
          </cell>
          <cell r="S175">
            <v>3.6864526707417928</v>
          </cell>
        </row>
        <row r="176">
          <cell r="O176">
            <v>0</v>
          </cell>
          <cell r="P176">
            <v>2.2245900000000001</v>
          </cell>
          <cell r="R176">
            <v>0.10221827</v>
          </cell>
          <cell r="S176">
            <v>8.6963129195457025</v>
          </cell>
        </row>
        <row r="177">
          <cell r="O177">
            <v>0</v>
          </cell>
          <cell r="P177">
            <v>2.4672049999999999</v>
          </cell>
          <cell r="R177">
            <v>0.90275070000000002</v>
          </cell>
          <cell r="S177">
            <v>12.378219949304759</v>
          </cell>
        </row>
        <row r="178">
          <cell r="O178">
            <v>0</v>
          </cell>
          <cell r="P178">
            <v>3.1124916666666667</v>
          </cell>
          <cell r="R178">
            <v>0</v>
          </cell>
          <cell r="S178">
            <v>11.655656017362167</v>
          </cell>
        </row>
        <row r="179">
          <cell r="O179">
            <v>8.8887579999999993</v>
          </cell>
          <cell r="P179">
            <v>1.5195283333333334</v>
          </cell>
          <cell r="R179">
            <v>8.6585412399999999</v>
          </cell>
          <cell r="S179">
            <v>5.688837948460141</v>
          </cell>
        </row>
        <row r="180">
          <cell r="O180">
            <v>0</v>
          </cell>
          <cell r="P180">
            <v>4.9131233333333331</v>
          </cell>
          <cell r="R180">
            <v>6.9668739999999993E-2</v>
          </cell>
          <cell r="S180">
            <v>18.739899551860212</v>
          </cell>
        </row>
        <row r="181">
          <cell r="O181">
            <v>0</v>
          </cell>
          <cell r="P181">
            <v>11.723873333333332</v>
          </cell>
          <cell r="R181">
            <v>0.12083000000000001</v>
          </cell>
          <cell r="S181">
            <v>3.5091394841999999</v>
          </cell>
        </row>
        <row r="182">
          <cell r="O182">
            <v>0</v>
          </cell>
          <cell r="P182">
            <v>0</v>
          </cell>
          <cell r="R182">
            <v>0</v>
          </cell>
          <cell r="S182">
            <v>0</v>
          </cell>
        </row>
        <row r="183">
          <cell r="O183">
            <v>1.505682</v>
          </cell>
          <cell r="P183">
            <v>2.8738916666666667</v>
          </cell>
          <cell r="R183">
            <v>1.5161353099999997</v>
          </cell>
          <cell r="S183">
            <v>11.012697090823675</v>
          </cell>
        </row>
        <row r="184">
          <cell r="O184">
            <v>6.2185889999999997</v>
          </cell>
          <cell r="P184">
            <v>0.87468166666666669</v>
          </cell>
          <cell r="R184">
            <v>6.057527369999999</v>
          </cell>
          <cell r="S184">
            <v>3.2880512102553721</v>
          </cell>
        </row>
        <row r="185">
          <cell r="O185">
            <v>2.8990969999999998</v>
          </cell>
          <cell r="P185">
            <v>7.4553016666666672</v>
          </cell>
          <cell r="R185">
            <v>3.1502361899999998</v>
          </cell>
          <cell r="S185">
            <v>9.7222279733874046</v>
          </cell>
        </row>
        <row r="186">
          <cell r="O186">
            <v>0</v>
          </cell>
          <cell r="P186">
            <v>12.507486666666667</v>
          </cell>
          <cell r="R186">
            <v>0.17917088</v>
          </cell>
          <cell r="S186">
            <v>47.966396705475255</v>
          </cell>
        </row>
        <row r="187">
          <cell r="O187">
            <v>0</v>
          </cell>
          <cell r="P187">
            <v>1.7911033333333333</v>
          </cell>
          <cell r="R187">
            <v>0.24558167</v>
          </cell>
          <cell r="S187">
            <v>7.9325320332488607</v>
          </cell>
        </row>
        <row r="188">
          <cell r="O188">
            <v>0</v>
          </cell>
          <cell r="P188">
            <v>2.6680883333333334</v>
          </cell>
          <cell r="R188">
            <v>0</v>
          </cell>
          <cell r="S188">
            <v>2.08697</v>
          </cell>
        </row>
        <row r="189">
          <cell r="O189">
            <v>0</v>
          </cell>
          <cell r="P189">
            <v>1.8182383333333334</v>
          </cell>
          <cell r="R189">
            <v>7.1685810000000003E-2</v>
          </cell>
          <cell r="S189">
            <v>7.0685510237826037</v>
          </cell>
        </row>
        <row r="190">
          <cell r="O190">
            <v>0</v>
          </cell>
          <cell r="P190">
            <v>5.2179033333333331</v>
          </cell>
          <cell r="R190">
            <v>3.4068359999999999E-2</v>
          </cell>
          <cell r="S190">
            <v>5.8845151065582302</v>
          </cell>
        </row>
        <row r="191">
          <cell r="O191">
            <v>0</v>
          </cell>
          <cell r="P191">
            <v>1.6701816666666665</v>
          </cell>
          <cell r="R191">
            <v>6.5809700000000013E-2</v>
          </cell>
          <cell r="S191">
            <v>1.305882</v>
          </cell>
        </row>
        <row r="192">
          <cell r="O192">
            <v>0</v>
          </cell>
          <cell r="P192">
            <v>0</v>
          </cell>
          <cell r="R192">
            <v>0</v>
          </cell>
          <cell r="S192">
            <v>0</v>
          </cell>
        </row>
        <row r="193">
          <cell r="O193">
            <v>0</v>
          </cell>
          <cell r="P193">
            <v>0</v>
          </cell>
          <cell r="R193">
            <v>0.63128143999999997</v>
          </cell>
          <cell r="S193">
            <v>0</v>
          </cell>
        </row>
        <row r="194">
          <cell r="O194">
            <v>0</v>
          </cell>
          <cell r="P194">
            <v>6.4919849999999997</v>
          </cell>
          <cell r="R194">
            <v>1.544477E-2</v>
          </cell>
          <cell r="S194">
            <v>5.2824230690486529E-2</v>
          </cell>
        </row>
        <row r="195">
          <cell r="O195">
            <v>0</v>
          </cell>
          <cell r="P195">
            <v>7.1768333333333337E-2</v>
          </cell>
          <cell r="R195">
            <v>0.35105405000000001</v>
          </cell>
          <cell r="S195">
            <v>2.6978881725172281E-4</v>
          </cell>
        </row>
        <row r="196">
          <cell r="O196">
            <v>0</v>
          </cell>
          <cell r="P196">
            <v>9.0676616666666678</v>
          </cell>
          <cell r="R196">
            <v>3.3178950199999995</v>
          </cell>
          <cell r="S196">
            <v>603.96380459999989</v>
          </cell>
        </row>
        <row r="197">
          <cell r="O197">
            <v>0</v>
          </cell>
          <cell r="P197">
            <v>7.9975000000000004E-2</v>
          </cell>
          <cell r="R197">
            <v>0</v>
          </cell>
          <cell r="S197">
            <v>2.9952453747645523E-4</v>
          </cell>
        </row>
        <row r="198">
          <cell r="O198">
            <v>0</v>
          </cell>
          <cell r="P198">
            <v>3.0789999999999998E-2</v>
          </cell>
          <cell r="R198">
            <v>0</v>
          </cell>
          <cell r="S198">
            <v>1.1524004509626768E-4</v>
          </cell>
        </row>
        <row r="199">
          <cell r="O199">
            <v>0</v>
          </cell>
          <cell r="P199">
            <v>2.7729750000000002</v>
          </cell>
          <cell r="R199">
            <v>0</v>
          </cell>
          <cell r="S199">
            <v>4.7012140000000002</v>
          </cell>
        </row>
        <row r="200">
          <cell r="O200">
            <v>0</v>
          </cell>
          <cell r="P200">
            <v>8.1776366666666664</v>
          </cell>
          <cell r="R200">
            <v>0</v>
          </cell>
          <cell r="S200">
            <v>3.8562468084000003</v>
          </cell>
        </row>
        <row r="201">
          <cell r="O201">
            <v>0</v>
          </cell>
          <cell r="P201">
            <v>0.19286499999999998</v>
          </cell>
          <cell r="R201">
            <v>0</v>
          </cell>
          <cell r="S201">
            <v>7.2126706068592801E-4</v>
          </cell>
        </row>
        <row r="202">
          <cell r="O202">
            <v>0</v>
          </cell>
          <cell r="P202">
            <v>2.9766433333333335</v>
          </cell>
          <cell r="R202">
            <v>0.7775586000000001</v>
          </cell>
          <cell r="S202">
            <v>4.8141624000000007</v>
          </cell>
        </row>
        <row r="203">
          <cell r="O203">
            <v>0</v>
          </cell>
          <cell r="P203">
            <v>1.8063633333333333</v>
          </cell>
          <cell r="R203">
            <v>2.1028580000000002E-2</v>
          </cell>
          <cell r="S203">
            <v>6.8533162234387843</v>
          </cell>
        </row>
        <row r="204">
          <cell r="O204">
            <v>0</v>
          </cell>
          <cell r="P204">
            <v>0.68785833333333335</v>
          </cell>
          <cell r="R204">
            <v>2.809654E-2</v>
          </cell>
          <cell r="S204">
            <v>2.6717637919393722</v>
          </cell>
        </row>
        <row r="205">
          <cell r="O205">
            <v>0</v>
          </cell>
          <cell r="P205">
            <v>0</v>
          </cell>
          <cell r="R205">
            <v>0.22276182</v>
          </cell>
          <cell r="S205">
            <v>0.77206289999999989</v>
          </cell>
        </row>
        <row r="206">
          <cell r="O206">
            <v>0</v>
          </cell>
          <cell r="P206">
            <v>1.9415733333333334</v>
          </cell>
          <cell r="R206">
            <v>1.6710170900000001</v>
          </cell>
          <cell r="S206">
            <v>25.198542399999997</v>
          </cell>
        </row>
        <row r="207">
          <cell r="O207">
            <v>0</v>
          </cell>
          <cell r="P207">
            <v>1.9415733333333334</v>
          </cell>
          <cell r="R207">
            <v>0</v>
          </cell>
          <cell r="S207">
            <v>25.198542399999997</v>
          </cell>
        </row>
        <row r="208">
          <cell r="O208">
            <v>0</v>
          </cell>
          <cell r="P208">
            <v>9.2151666666666673E-2</v>
          </cell>
          <cell r="R208">
            <v>0</v>
          </cell>
          <cell r="S208">
            <v>3.4408226287101603E-4</v>
          </cell>
        </row>
        <row r="209">
          <cell r="O209">
            <v>6.4962330000000001</v>
          </cell>
          <cell r="P209">
            <v>1.9776</v>
          </cell>
          <cell r="R209">
            <v>6.8749028700000006</v>
          </cell>
          <cell r="S209">
            <v>7.4696303641874904</v>
          </cell>
        </row>
        <row r="210">
          <cell r="O210">
            <v>0</v>
          </cell>
          <cell r="P210">
            <v>0.90469833333333327</v>
          </cell>
          <cell r="R210">
            <v>0</v>
          </cell>
          <cell r="S210">
            <v>3.4209722831597209</v>
          </cell>
        </row>
        <row r="211">
          <cell r="O211">
            <v>0</v>
          </cell>
          <cell r="P211">
            <v>1.8542750000000001</v>
          </cell>
          <cell r="R211">
            <v>0.37401021000000001</v>
          </cell>
          <cell r="S211">
            <v>8.3499491454381634</v>
          </cell>
        </row>
        <row r="212">
          <cell r="O212">
            <v>0</v>
          </cell>
          <cell r="P212">
            <v>2.2626900000000001</v>
          </cell>
          <cell r="R212">
            <v>6.8189510000000009E-2</v>
          </cell>
          <cell r="S212">
            <v>6.5861997694277612</v>
          </cell>
        </row>
        <row r="213">
          <cell r="O213">
            <v>0</v>
          </cell>
          <cell r="P213">
            <v>1.6300549999999998</v>
          </cell>
          <cell r="R213">
            <v>9.9160970000000001E-2</v>
          </cell>
          <cell r="S213">
            <v>6.466933413330672</v>
          </cell>
        </row>
        <row r="214">
          <cell r="O214">
            <v>0</v>
          </cell>
          <cell r="P214">
            <v>3.6789533333333337</v>
          </cell>
          <cell r="R214">
            <v>0.19900163999999998</v>
          </cell>
          <cell r="S214">
            <v>14.535314116387974</v>
          </cell>
        </row>
        <row r="215">
          <cell r="O215">
            <v>0</v>
          </cell>
          <cell r="P215">
            <v>0.66433833333333336</v>
          </cell>
          <cell r="R215">
            <v>0.3504228499999999</v>
          </cell>
          <cell r="S215">
            <v>3.0577620672305228</v>
          </cell>
        </row>
        <row r="216">
          <cell r="O216">
            <v>0</v>
          </cell>
          <cell r="P216">
            <v>3.5512366666666666</v>
          </cell>
          <cell r="R216">
            <v>0.12340775</v>
          </cell>
          <cell r="S216">
            <v>13.910835029578173</v>
          </cell>
        </row>
        <row r="217">
          <cell r="O217">
            <v>0</v>
          </cell>
          <cell r="P217">
            <v>0.83697333333333335</v>
          </cell>
          <cell r="R217">
            <v>7.3283870000000015E-2</v>
          </cell>
          <cell r="S217">
            <v>3.3984109302338372</v>
          </cell>
        </row>
        <row r="218">
          <cell r="O218">
            <v>0</v>
          </cell>
          <cell r="P218">
            <v>1.5811566666666668</v>
          </cell>
          <cell r="R218">
            <v>0</v>
          </cell>
          <cell r="S218">
            <v>5.973940620077018</v>
          </cell>
        </row>
        <row r="219">
          <cell r="O219">
            <v>2.1255440000000001</v>
          </cell>
          <cell r="P219">
            <v>1.6951466666666668</v>
          </cell>
          <cell r="R219">
            <v>2.3139186299999999</v>
          </cell>
          <cell r="S219">
            <v>7.0137176118502262</v>
          </cell>
        </row>
        <row r="220">
          <cell r="O220">
            <v>0</v>
          </cell>
          <cell r="P220">
            <v>0</v>
          </cell>
          <cell r="R220">
            <v>0</v>
          </cell>
          <cell r="S220">
            <v>0</v>
          </cell>
        </row>
        <row r="221">
          <cell r="O221">
            <v>3.1233430000000002</v>
          </cell>
          <cell r="P221">
            <v>1.5125999999999999</v>
          </cell>
          <cell r="R221">
            <v>3.3630157999999999</v>
          </cell>
          <cell r="S221">
            <v>5.9108192165938345</v>
          </cell>
        </row>
        <row r="222">
          <cell r="O222">
            <v>0</v>
          </cell>
          <cell r="P222">
            <v>1.0831666666666666</v>
          </cell>
          <cell r="R222">
            <v>3.1910900000000006E-3</v>
          </cell>
          <cell r="S222">
            <v>4.0821014455209221</v>
          </cell>
        </row>
        <row r="223">
          <cell r="O223">
            <v>0</v>
          </cell>
          <cell r="P223">
            <v>83.276840000000007</v>
          </cell>
          <cell r="R223">
            <v>1.40336872</v>
          </cell>
          <cell r="S223">
            <v>230.52547200000001</v>
          </cell>
        </row>
        <row r="224">
          <cell r="O224">
            <v>0</v>
          </cell>
          <cell r="P224">
            <v>1.2501450000000001</v>
          </cell>
          <cell r="R224">
            <v>0.27895719000000002</v>
          </cell>
          <cell r="S224">
            <v>5.6497854331516901</v>
          </cell>
        </row>
        <row r="225">
          <cell r="O225">
            <v>0</v>
          </cell>
          <cell r="P225">
            <v>2.09883</v>
          </cell>
          <cell r="R225">
            <v>1.30046898</v>
          </cell>
          <cell r="S225">
            <v>5.8481100000000001</v>
          </cell>
        </row>
        <row r="226">
          <cell r="O226">
            <v>1.91465</v>
          </cell>
          <cell r="P226">
            <v>2.1788183333333335</v>
          </cell>
          <cell r="R226">
            <v>2.0210754</v>
          </cell>
          <cell r="S226">
            <v>11.068434980469577</v>
          </cell>
        </row>
        <row r="227">
          <cell r="O227">
            <v>0</v>
          </cell>
          <cell r="P227">
            <v>0.63739999999999997</v>
          </cell>
          <cell r="R227">
            <v>0</v>
          </cell>
          <cell r="S227">
            <v>2.3950805961403119</v>
          </cell>
        </row>
        <row r="228">
          <cell r="O228">
            <v>0</v>
          </cell>
          <cell r="P228">
            <v>6.0639583333333329</v>
          </cell>
          <cell r="R228">
            <v>0</v>
          </cell>
          <cell r="S228">
            <v>4.7012140000000002</v>
          </cell>
        </row>
        <row r="229">
          <cell r="O229">
            <v>0</v>
          </cell>
          <cell r="P229">
            <v>0.14956833333333333</v>
          </cell>
          <cell r="R229">
            <v>0</v>
          </cell>
          <cell r="S229">
            <v>5.5847198050603384E-4</v>
          </cell>
        </row>
        <row r="230">
          <cell r="O230">
            <v>0</v>
          </cell>
          <cell r="P230">
            <v>2.58616</v>
          </cell>
          <cell r="R230">
            <v>0.22235115999999999</v>
          </cell>
          <cell r="S230">
            <v>10.250457438051933</v>
          </cell>
        </row>
        <row r="231">
          <cell r="O231">
            <v>0</v>
          </cell>
          <cell r="P231">
            <v>9.729753333333333</v>
          </cell>
          <cell r="R231">
            <v>0.11937337000000001</v>
          </cell>
          <cell r="S231">
            <v>39.353015811147536</v>
          </cell>
        </row>
        <row r="232">
          <cell r="O232">
            <v>0</v>
          </cell>
          <cell r="P232">
            <v>25.202613333333332</v>
          </cell>
          <cell r="R232">
            <v>0</v>
          </cell>
          <cell r="S232">
            <v>4.3251730000000004</v>
          </cell>
        </row>
        <row r="233">
          <cell r="O233">
            <v>71.333332999999996</v>
          </cell>
          <cell r="P233">
            <v>0</v>
          </cell>
          <cell r="R233">
            <v>75.298396520000011</v>
          </cell>
          <cell r="S233">
            <v>0</v>
          </cell>
        </row>
        <row r="234">
          <cell r="O234">
            <v>4.3197599999999996</v>
          </cell>
          <cell r="P234">
            <v>2.2893750000000002</v>
          </cell>
          <cell r="R234">
            <v>4.59176684</v>
          </cell>
          <cell r="S234">
            <v>9.2124550549110005</v>
          </cell>
        </row>
        <row r="235">
          <cell r="O235">
            <v>0</v>
          </cell>
          <cell r="P235">
            <v>1.3450433333333331</v>
          </cell>
          <cell r="R235">
            <v>1.45481192</v>
          </cell>
          <cell r="S235">
            <v>1.734703962197415E-3</v>
          </cell>
        </row>
        <row r="236">
          <cell r="O236">
            <v>8.4602660000000007</v>
          </cell>
          <cell r="P236">
            <v>6.6756666666666672E-2</v>
          </cell>
          <cell r="R236">
            <v>8.930529469999998</v>
          </cell>
          <cell r="S236">
            <v>4.5199126317622262</v>
          </cell>
        </row>
        <row r="237">
          <cell r="O237">
            <v>0</v>
          </cell>
          <cell r="P237">
            <v>0.44376166666666667</v>
          </cell>
          <cell r="R237">
            <v>0</v>
          </cell>
          <cell r="S237">
            <v>3.705501292457096E-4</v>
          </cell>
        </row>
        <row r="238">
          <cell r="O238">
            <v>0</v>
          </cell>
          <cell r="P238">
            <v>0</v>
          </cell>
          <cell r="R238">
            <v>0</v>
          </cell>
          <cell r="S238">
            <v>3.0844421915999995</v>
          </cell>
        </row>
        <row r="239">
          <cell r="O239">
            <v>0</v>
          </cell>
          <cell r="P239">
            <v>1.9415733333333334</v>
          </cell>
          <cell r="R239">
            <v>0</v>
          </cell>
          <cell r="S239">
            <v>25.198542399999997</v>
          </cell>
        </row>
        <row r="240">
          <cell r="O240">
            <v>4.0755340000000002</v>
          </cell>
          <cell r="P240">
            <v>1.4114866666666668</v>
          </cell>
          <cell r="R240">
            <v>4.30494281</v>
          </cell>
          <cell r="S240">
            <v>3.0152841279290761</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8.7194002826004979</v>
          </cell>
        </row>
        <row r="244">
          <cell r="O244">
            <v>0</v>
          </cell>
          <cell r="P244">
            <v>5.7112349999999994</v>
          </cell>
          <cell r="R244">
            <v>0</v>
          </cell>
          <cell r="S244">
            <v>21.467984877892899</v>
          </cell>
        </row>
        <row r="245">
          <cell r="O245">
            <v>0</v>
          </cell>
          <cell r="P245">
            <v>2.8821633333333332</v>
          </cell>
          <cell r="R245">
            <v>7.0460039999999988E-2</v>
          </cell>
          <cell r="S245">
            <v>11.062507186113697</v>
          </cell>
        </row>
        <row r="246">
          <cell r="O246">
            <v>0</v>
          </cell>
          <cell r="P246">
            <v>0.50763999999999998</v>
          </cell>
          <cell r="R246">
            <v>6.3218449999999995E-2</v>
          </cell>
          <cell r="S246">
            <v>2.1151411987389368</v>
          </cell>
        </row>
        <row r="247">
          <cell r="O247">
            <v>0</v>
          </cell>
          <cell r="P247">
            <v>368.22068666666672</v>
          </cell>
          <cell r="R247">
            <v>0</v>
          </cell>
          <cell r="S247">
            <v>115.681235</v>
          </cell>
        </row>
        <row r="248">
          <cell r="O248">
            <v>0</v>
          </cell>
          <cell r="P248">
            <v>2.4969199999999998</v>
          </cell>
          <cell r="R248">
            <v>0.29177553000000001</v>
          </cell>
          <cell r="S248">
            <v>6.969518573784304E-3</v>
          </cell>
        </row>
        <row r="249">
          <cell r="O249">
            <v>0</v>
          </cell>
          <cell r="P249">
            <v>416.118405</v>
          </cell>
          <cell r="R249">
            <v>0</v>
          </cell>
          <cell r="S249">
            <v>190.57365200000001</v>
          </cell>
        </row>
        <row r="250">
          <cell r="O250">
            <v>0</v>
          </cell>
          <cell r="P250">
            <v>1.1141816666666666</v>
          </cell>
          <cell r="R250">
            <v>0</v>
          </cell>
          <cell r="S250">
            <v>4.1602192367743316E-3</v>
          </cell>
        </row>
        <row r="251">
          <cell r="O251">
            <v>0</v>
          </cell>
          <cell r="P251">
            <v>2.9813966666666669</v>
          </cell>
          <cell r="R251">
            <v>0</v>
          </cell>
          <cell r="S251">
            <v>0</v>
          </cell>
        </row>
        <row r="252">
          <cell r="O252">
            <v>0</v>
          </cell>
          <cell r="P252">
            <v>1.1518883333333334</v>
          </cell>
          <cell r="R252">
            <v>0</v>
          </cell>
          <cell r="S252">
            <v>0.90096399999999999</v>
          </cell>
        </row>
        <row r="253">
          <cell r="O253">
            <v>0</v>
          </cell>
          <cell r="P253">
            <v>4.2922466666666663</v>
          </cell>
          <cell r="R253">
            <v>0</v>
          </cell>
          <cell r="S253">
            <v>3.3569650000000002</v>
          </cell>
        </row>
        <row r="254">
          <cell r="O254">
            <v>0</v>
          </cell>
          <cell r="P254">
            <v>1.2196750000000001</v>
          </cell>
          <cell r="R254">
            <v>0.43524692000000004</v>
          </cell>
          <cell r="S254">
            <v>1.863604</v>
          </cell>
        </row>
        <row r="255">
          <cell r="O255">
            <v>0</v>
          </cell>
          <cell r="P255">
            <v>3.6397783333333336</v>
          </cell>
          <cell r="R255">
            <v>0</v>
          </cell>
          <cell r="S255">
            <v>2.8454079999999999</v>
          </cell>
        </row>
        <row r="256">
          <cell r="O256">
            <v>21.303896000000002</v>
          </cell>
          <cell r="P256">
            <v>0</v>
          </cell>
          <cell r="R256">
            <v>22.933933249999995</v>
          </cell>
          <cell r="S256">
            <v>1.7578279999999999</v>
          </cell>
        </row>
        <row r="257">
          <cell r="O257">
            <v>0</v>
          </cell>
          <cell r="P257">
            <v>3.4377</v>
          </cell>
          <cell r="R257">
            <v>8.400599999999999E-4</v>
          </cell>
          <cell r="S257">
            <v>2.2073010000000002</v>
          </cell>
        </row>
        <row r="258">
          <cell r="O258">
            <v>7.2031869999999998</v>
          </cell>
          <cell r="P258">
            <v>0</v>
          </cell>
          <cell r="R258">
            <v>7.6035765700000004</v>
          </cell>
          <cell r="S258">
            <v>0</v>
          </cell>
        </row>
        <row r="259">
          <cell r="O259">
            <v>8.8231219999999997</v>
          </cell>
          <cell r="P259">
            <v>0</v>
          </cell>
          <cell r="R259">
            <v>9.3135548200000002</v>
          </cell>
          <cell r="S259">
            <v>0</v>
          </cell>
        </row>
        <row r="260">
          <cell r="O260">
            <v>0</v>
          </cell>
          <cell r="P260">
            <v>0</v>
          </cell>
          <cell r="R260">
            <v>0</v>
          </cell>
          <cell r="S260">
            <v>0</v>
          </cell>
        </row>
        <row r="261">
          <cell r="O261">
            <v>0.38609399999999999</v>
          </cell>
          <cell r="P261">
            <v>8.2679349999999996</v>
          </cell>
          <cell r="R261">
            <v>0.61222953000000002</v>
          </cell>
          <cell r="S261">
            <v>3.10697560030141E-2</v>
          </cell>
        </row>
        <row r="262">
          <cell r="O262">
            <v>0</v>
          </cell>
          <cell r="P262">
            <v>1.5450133333333333</v>
          </cell>
          <cell r="R262">
            <v>0</v>
          </cell>
          <cell r="S262">
            <v>1.7222729999999999</v>
          </cell>
        </row>
        <row r="263">
          <cell r="O263">
            <v>0</v>
          </cell>
          <cell r="P263">
            <v>6.6288516666666668</v>
          </cell>
          <cell r="R263">
            <v>0</v>
          </cell>
          <cell r="S263">
            <v>5.8822580000000002</v>
          </cell>
        </row>
        <row r="264">
          <cell r="O264">
            <v>0</v>
          </cell>
          <cell r="P264">
            <v>2.3885549999999998</v>
          </cell>
          <cell r="R264">
            <v>0</v>
          </cell>
          <cell r="S264">
            <v>2.7422580000000001</v>
          </cell>
        </row>
        <row r="265">
          <cell r="O265">
            <v>0</v>
          </cell>
          <cell r="P265">
            <v>0.88174166666666665</v>
          </cell>
          <cell r="R265">
            <v>0</v>
          </cell>
          <cell r="S265">
            <v>1.8689819999999999</v>
          </cell>
        </row>
        <row r="266">
          <cell r="O266">
            <v>0</v>
          </cell>
          <cell r="P266">
            <v>2.1687650000000001</v>
          </cell>
          <cell r="R266">
            <v>4.832786E-2</v>
          </cell>
          <cell r="S266">
            <v>1.7023299999999999</v>
          </cell>
        </row>
        <row r="267">
          <cell r="O267">
            <v>3.6791749999999999</v>
          </cell>
          <cell r="P267">
            <v>5.7465099999999998</v>
          </cell>
          <cell r="R267">
            <v>5.5986000499999999</v>
          </cell>
          <cell r="S267">
            <v>1.546416</v>
          </cell>
        </row>
        <row r="268">
          <cell r="O268">
            <v>68.351425000000006</v>
          </cell>
          <cell r="P268">
            <v>6.8045733333333338</v>
          </cell>
          <cell r="R268">
            <v>72.150738329999996</v>
          </cell>
          <cell r="S268">
            <v>5.3434900000000001</v>
          </cell>
        </row>
        <row r="269">
          <cell r="O269">
            <v>0</v>
          </cell>
          <cell r="P269">
            <v>0</v>
          </cell>
          <cell r="R269">
            <v>0</v>
          </cell>
          <cell r="S269">
            <v>4.3251730000000004</v>
          </cell>
        </row>
        <row r="270">
          <cell r="O270">
            <v>2.9876360000000002</v>
          </cell>
          <cell r="P270">
            <v>6.8045733333333338</v>
          </cell>
          <cell r="R270">
            <v>3.1558460400000001</v>
          </cell>
          <cell r="S270">
            <v>0.60985699999999998</v>
          </cell>
        </row>
        <row r="271">
          <cell r="O271">
            <v>6.632104</v>
          </cell>
          <cell r="P271">
            <v>1.5078683333333334</v>
          </cell>
          <cell r="R271">
            <v>7.4731809699999996</v>
          </cell>
          <cell r="S271">
            <v>0.981379</v>
          </cell>
        </row>
        <row r="272">
          <cell r="O272">
            <v>20.756515</v>
          </cell>
          <cell r="P272">
            <v>1.8078633333333334</v>
          </cell>
          <cell r="R272">
            <v>21.910265470000002</v>
          </cell>
          <cell r="S272">
            <v>0.87623099999999998</v>
          </cell>
        </row>
        <row r="273">
          <cell r="O273">
            <v>9.1865369999999995</v>
          </cell>
          <cell r="P273">
            <v>6.2666666666666669E-3</v>
          </cell>
          <cell r="R273">
            <v>9.6971702400000002</v>
          </cell>
          <cell r="S273">
            <v>0.70098499999999997</v>
          </cell>
        </row>
        <row r="274">
          <cell r="O274">
            <v>174.69114500000001</v>
          </cell>
          <cell r="P274">
            <v>13.552206666666665</v>
          </cell>
          <cell r="R274">
            <v>187.86707929999997</v>
          </cell>
          <cell r="S274">
            <v>10.646420000000001</v>
          </cell>
        </row>
        <row r="275">
          <cell r="O275">
            <v>0</v>
          </cell>
          <cell r="P275">
            <v>0.13062499999999999</v>
          </cell>
          <cell r="R275">
            <v>0</v>
          </cell>
          <cell r="S275">
            <v>0</v>
          </cell>
        </row>
        <row r="276">
          <cell r="O276">
            <v>3.9819969999999998</v>
          </cell>
          <cell r="P276">
            <v>0.85917833333333338</v>
          </cell>
          <cell r="R276">
            <v>4.2033360899999996</v>
          </cell>
          <cell r="S276">
            <v>0.50176200000000004</v>
          </cell>
        </row>
        <row r="277">
          <cell r="O277">
            <v>49.109288999999997</v>
          </cell>
          <cell r="P277">
            <v>1.3451783333333334</v>
          </cell>
          <cell r="R277">
            <v>51.83902904</v>
          </cell>
          <cell r="S277">
            <v>1.1403939999999999</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ENERO-FEBRERO"/>
      <sheetName val="Flujo Neto Inv Con Oper"/>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er"/>
      <sheetName val="COMP DIR COND (DLLS)"/>
      <sheetName val="Comp Dir Con-Cost Tot "/>
      <sheetName val="COMP CONSOL"/>
      <sheetName val="Comp. de Proy.MARZO"/>
      <sheetName val="610_FEBRERO_2020"/>
      <sheetName val="Pidiregas_(Cuadro_08)-TVV_dolar"/>
      <sheetName val="cuadro 1PEF_2020"/>
      <sheetName val="Pidiregas_(Cuadro_01)-TVV_d (2"/>
      <sheetName val="Archivo Pedro.SEPT"/>
      <sheetName val="cuadro 8"/>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 val="Hoja7"/>
      <sheetName val="Hoja8"/>
      <sheetName val="Comp. de Proy."/>
    </sheetNames>
    <sheetDataSet>
      <sheetData sheetId="0">
        <row r="11">
          <cell r="H11">
            <v>0</v>
          </cell>
        </row>
        <row r="12">
          <cell r="H12">
            <v>0</v>
          </cell>
        </row>
        <row r="13">
          <cell r="H13">
            <v>0</v>
          </cell>
        </row>
        <row r="14">
          <cell r="H14">
            <v>0</v>
          </cell>
        </row>
        <row r="15">
          <cell r="H15">
            <v>0</v>
          </cell>
        </row>
        <row r="16">
          <cell r="H16">
            <v>0</v>
          </cell>
        </row>
        <row r="17">
          <cell r="H17">
            <v>0</v>
          </cell>
        </row>
        <row r="18">
          <cell r="H18">
            <v>0</v>
          </cell>
        </row>
        <row r="19">
          <cell r="H19">
            <v>0</v>
          </cell>
        </row>
        <row r="20">
          <cell r="H20">
            <v>0</v>
          </cell>
        </row>
        <row r="21">
          <cell r="H21">
            <v>0</v>
          </cell>
        </row>
        <row r="22">
          <cell r="H22">
            <v>0</v>
          </cell>
        </row>
        <row r="23">
          <cell r="H23">
            <v>0</v>
          </cell>
        </row>
        <row r="24">
          <cell r="H24">
            <v>0</v>
          </cell>
        </row>
        <row r="25">
          <cell r="H25">
            <v>0</v>
          </cell>
        </row>
        <row r="26">
          <cell r="H26">
            <v>0</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6.6870615233534636</v>
          </cell>
        </row>
        <row r="71">
          <cell r="H71">
            <v>475.26163382882368</v>
          </cell>
        </row>
        <row r="72">
          <cell r="H72">
            <v>0</v>
          </cell>
        </row>
        <row r="73">
          <cell r="H73">
            <v>0</v>
          </cell>
        </row>
        <row r="74">
          <cell r="H74">
            <v>0</v>
          </cell>
        </row>
        <row r="75">
          <cell r="H75">
            <v>0</v>
          </cell>
        </row>
        <row r="76">
          <cell r="H76">
            <v>13.018770907052129</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10.506589844757343</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2.7113365251693438</v>
          </cell>
        </row>
        <row r="124">
          <cell r="H124">
            <v>14.555733325303194</v>
          </cell>
        </row>
        <row r="125">
          <cell r="H125">
            <v>0</v>
          </cell>
        </row>
        <row r="126">
          <cell r="H126">
            <v>0</v>
          </cell>
        </row>
        <row r="127">
          <cell r="H127">
            <v>0</v>
          </cell>
        </row>
        <row r="128">
          <cell r="H128">
            <v>3.4579578518877661</v>
          </cell>
        </row>
        <row r="129">
          <cell r="H129">
            <v>0</v>
          </cell>
        </row>
        <row r="130">
          <cell r="H130">
            <v>0</v>
          </cell>
        </row>
        <row r="131">
          <cell r="H131">
            <v>0</v>
          </cell>
        </row>
        <row r="132">
          <cell r="H132">
            <v>0</v>
          </cell>
        </row>
        <row r="133">
          <cell r="H133">
            <v>863.79980854259395</v>
          </cell>
        </row>
        <row r="134">
          <cell r="H134">
            <v>0</v>
          </cell>
        </row>
        <row r="135">
          <cell r="H135">
            <v>0</v>
          </cell>
        </row>
        <row r="136">
          <cell r="H136">
            <v>0</v>
          </cell>
        </row>
        <row r="137">
          <cell r="H137">
            <v>0.24038797571012793</v>
          </cell>
        </row>
        <row r="138">
          <cell r="H138">
            <v>3.3625524124288191</v>
          </cell>
        </row>
        <row r="139">
          <cell r="H139">
            <v>5.9748341301384826</v>
          </cell>
        </row>
        <row r="140">
          <cell r="H140">
            <v>0.40229972865265395</v>
          </cell>
        </row>
        <row r="141">
          <cell r="H141">
            <v>3.6754267857315028</v>
          </cell>
        </row>
        <row r="142">
          <cell r="H142">
            <v>0</v>
          </cell>
        </row>
        <row r="143">
          <cell r="H143">
            <v>0</v>
          </cell>
        </row>
        <row r="144">
          <cell r="H144">
            <v>0</v>
          </cell>
        </row>
        <row r="145">
          <cell r="H145">
            <v>0</v>
          </cell>
        </row>
        <row r="146">
          <cell r="H146">
            <v>0</v>
          </cell>
        </row>
        <row r="147">
          <cell r="H147">
            <v>0</v>
          </cell>
        </row>
        <row r="148">
          <cell r="H148">
            <v>4.6190267709973156</v>
          </cell>
        </row>
        <row r="149">
          <cell r="H149">
            <v>0</v>
          </cell>
        </row>
        <row r="150">
          <cell r="H150">
            <v>1.0629647312404416</v>
          </cell>
        </row>
        <row r="152">
          <cell r="H152">
            <v>0</v>
          </cell>
        </row>
        <row r="153">
          <cell r="H153">
            <v>19.735439188313379</v>
          </cell>
        </row>
        <row r="154">
          <cell r="H154">
            <v>9.4014626508478187</v>
          </cell>
        </row>
        <row r="155">
          <cell r="H155">
            <v>6.0876027992277981E-2</v>
          </cell>
        </row>
        <row r="156">
          <cell r="H156">
            <v>252.16642131999998</v>
          </cell>
        </row>
        <row r="157">
          <cell r="H157">
            <v>0</v>
          </cell>
        </row>
        <row r="158">
          <cell r="H158">
            <v>0</v>
          </cell>
        </row>
        <row r="159">
          <cell r="H159">
            <v>4.875538315867864</v>
          </cell>
        </row>
        <row r="160">
          <cell r="H160">
            <v>3.3718639062506153</v>
          </cell>
        </row>
        <row r="161">
          <cell r="H161">
            <v>11.813621050899656</v>
          </cell>
        </row>
        <row r="162">
          <cell r="H162">
            <v>1.0306470985609169</v>
          </cell>
        </row>
        <row r="163">
          <cell r="H163">
            <v>4.8475835776224727</v>
          </cell>
        </row>
        <row r="164">
          <cell r="H164">
            <v>0.19033059664770136</v>
          </cell>
        </row>
        <row r="165">
          <cell r="H165">
            <v>4.8499774504667457</v>
          </cell>
        </row>
        <row r="166">
          <cell r="H166">
            <v>11.52920561528812</v>
          </cell>
        </row>
        <row r="167">
          <cell r="H167">
            <v>1.7604734748924056</v>
          </cell>
        </row>
        <row r="168">
          <cell r="H168">
            <v>5.9219970867939811</v>
          </cell>
        </row>
        <row r="169">
          <cell r="H169">
            <v>2.1009498530256039</v>
          </cell>
        </row>
        <row r="170">
          <cell r="H170">
            <v>20.988763754993926</v>
          </cell>
        </row>
        <row r="171">
          <cell r="H171">
            <v>26.382443710682125</v>
          </cell>
        </row>
        <row r="172">
          <cell r="H172">
            <v>43.995170631145413</v>
          </cell>
        </row>
        <row r="173">
          <cell r="H173">
            <v>4.078111865198295</v>
          </cell>
        </row>
        <row r="174">
          <cell r="H174">
            <v>2.757057061549034</v>
          </cell>
        </row>
        <row r="175">
          <cell r="H175">
            <v>4.3496342790417515</v>
          </cell>
        </row>
        <row r="176">
          <cell r="H176">
            <v>0</v>
          </cell>
        </row>
        <row r="177">
          <cell r="H177">
            <v>2.6924715067330283</v>
          </cell>
        </row>
        <row r="178">
          <cell r="H178">
            <v>2.8172355194936181</v>
          </cell>
        </row>
        <row r="179">
          <cell r="H179">
            <v>10.165488465092778</v>
          </cell>
        </row>
        <row r="180">
          <cell r="H180">
            <v>21.911511486006901</v>
          </cell>
        </row>
        <row r="183">
          <cell r="H183">
            <v>92.550080471795269</v>
          </cell>
        </row>
        <row r="184">
          <cell r="H184">
            <v>84.884318476834892</v>
          </cell>
        </row>
        <row r="185">
          <cell r="H185">
            <v>0.77636872896075459</v>
          </cell>
        </row>
        <row r="186">
          <cell r="H186">
            <v>10.482311547661972</v>
          </cell>
        </row>
        <row r="187">
          <cell r="H187">
            <v>412.61961567595574</v>
          </cell>
        </row>
        <row r="188">
          <cell r="H188">
            <v>0.25245383033207958</v>
          </cell>
        </row>
        <row r="189">
          <cell r="H189">
            <v>0.12389613005418898</v>
          </cell>
        </row>
        <row r="190">
          <cell r="H190">
            <v>16.438499999999998</v>
          </cell>
        </row>
        <row r="191">
          <cell r="H191">
            <v>27.910682520890035</v>
          </cell>
        </row>
        <row r="192">
          <cell r="H192">
            <v>5.1520189241752661</v>
          </cell>
        </row>
        <row r="193">
          <cell r="H193">
            <v>38.018891473562263</v>
          </cell>
        </row>
        <row r="194">
          <cell r="H194">
            <v>0.63265487539682574</v>
          </cell>
        </row>
        <row r="195">
          <cell r="H195">
            <v>0.84529707301587198</v>
          </cell>
        </row>
        <row r="196">
          <cell r="H196">
            <v>32.545044111571499</v>
          </cell>
        </row>
        <row r="197">
          <cell r="H197">
            <v>48.39891704843069</v>
          </cell>
        </row>
        <row r="198">
          <cell r="H198">
            <v>22.974867362499978</v>
          </cell>
        </row>
        <row r="199">
          <cell r="H199">
            <v>7.2609414560982009</v>
          </cell>
        </row>
        <row r="201">
          <cell r="H201">
            <v>44.068497119581593</v>
          </cell>
        </row>
        <row r="202">
          <cell r="H202">
            <v>23.235370585021244</v>
          </cell>
        </row>
        <row r="203">
          <cell r="H203">
            <v>6.5133686327839939</v>
          </cell>
        </row>
        <row r="204">
          <cell r="H204">
            <v>14.228568634953</v>
          </cell>
        </row>
        <row r="205">
          <cell r="H205">
            <v>5.2184131313587372</v>
          </cell>
        </row>
        <row r="206">
          <cell r="H206">
            <v>13.639823806754475</v>
          </cell>
        </row>
        <row r="207">
          <cell r="H207">
            <v>0.4167165514523834</v>
          </cell>
        </row>
        <row r="211">
          <cell r="H211">
            <v>13.521318715224368</v>
          </cell>
        </row>
        <row r="212">
          <cell r="H212">
            <v>11.278539524681934</v>
          </cell>
        </row>
        <row r="213">
          <cell r="H213">
            <v>1.3655927076760956</v>
          </cell>
        </row>
        <row r="214">
          <cell r="H214">
            <v>33.063157897115417</v>
          </cell>
        </row>
        <row r="215">
          <cell r="H215">
            <v>18.707510153156562</v>
          </cell>
        </row>
        <row r="216">
          <cell r="H216">
            <v>69.485894400420449</v>
          </cell>
        </row>
        <row r="218">
          <cell r="H218">
            <v>48.680568698336579</v>
          </cell>
        </row>
        <row r="219">
          <cell r="H219">
            <v>33.231653003438964</v>
          </cell>
        </row>
        <row r="220">
          <cell r="H220">
            <v>23.583768211371432</v>
          </cell>
        </row>
        <row r="221">
          <cell r="H221">
            <v>9.5116261472128407</v>
          </cell>
        </row>
        <row r="223">
          <cell r="H223">
            <v>3.7440405851038729</v>
          </cell>
        </row>
        <row r="224">
          <cell r="H224">
            <v>53.238821733054884</v>
          </cell>
        </row>
        <row r="225">
          <cell r="H225">
            <v>62.980744573223291</v>
          </cell>
        </row>
        <row r="226">
          <cell r="H226">
            <v>32.975277045488582</v>
          </cell>
        </row>
        <row r="230">
          <cell r="H230">
            <v>14.531212964441627</v>
          </cell>
        </row>
        <row r="231">
          <cell r="H231">
            <v>51.658064871037624</v>
          </cell>
        </row>
        <row r="232">
          <cell r="H232">
            <v>9.5935448213798296</v>
          </cell>
        </row>
        <row r="233">
          <cell r="H233">
            <v>31.537261325638092</v>
          </cell>
        </row>
        <row r="234">
          <cell r="H234">
            <v>48.864493402994256</v>
          </cell>
        </row>
        <row r="240">
          <cell r="D240">
            <v>3874.3949051157142</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showGridLines="0" tabSelected="1" topLeftCell="C1" zoomScale="90" zoomScaleNormal="90" workbookViewId="0">
      <selection activeCell="P14" sqref="P14"/>
    </sheetView>
  </sheetViews>
  <sheetFormatPr baseColWidth="10" defaultColWidth="0" defaultRowHeight="12.75" customHeight="1"/>
  <cols>
    <col min="1" max="1" width="3.5703125" style="1" hidden="1" customWidth="1"/>
    <col min="2" max="2" width="3" style="1" hidden="1" customWidth="1"/>
    <col min="3" max="3" width="4.5703125" style="37" customWidth="1"/>
    <col min="4" max="4" width="53.85546875" style="1" customWidth="1"/>
    <col min="5" max="5" width="24.5703125" style="1" customWidth="1"/>
    <col min="6" max="6" width="12.140625" style="1" customWidth="1"/>
    <col min="7" max="9" width="10.28515625" style="1" customWidth="1"/>
    <col min="10" max="10" width="12.28515625" style="1" customWidth="1"/>
    <col min="11" max="11" width="10.28515625" style="1" customWidth="1"/>
    <col min="12" max="12" width="11.28515625" style="1" customWidth="1"/>
    <col min="13" max="15" width="9.7109375" style="1" customWidth="1"/>
    <col min="16" max="16" width="8" style="1" bestFit="1" customWidth="1"/>
    <col min="17" max="17" width="14.42578125" style="1" customWidth="1"/>
    <col min="18" max="18" width="14.42578125" style="2" customWidth="1"/>
    <col min="19" max="30" width="17.7109375" style="1" customWidth="1"/>
    <col min="31" max="254" width="0.85546875" style="1" customWidth="1"/>
    <col min="255" max="256" width="49.42578125" style="1" customWidth="1"/>
    <col min="257" max="16384" width="0" style="1" hidden="1"/>
  </cols>
  <sheetData>
    <row r="1" spans="1:18" ht="42.75" customHeight="1">
      <c r="A1" s="155" t="s">
        <v>898</v>
      </c>
      <c r="B1" s="155"/>
      <c r="C1" s="155"/>
      <c r="D1" s="155"/>
      <c r="E1" s="156" t="s">
        <v>900</v>
      </c>
      <c r="F1" s="157"/>
      <c r="G1" s="158"/>
      <c r="H1" s="158"/>
      <c r="I1" s="158"/>
      <c r="J1" s="159"/>
      <c r="K1" s="158"/>
      <c r="R1" s="1"/>
    </row>
    <row r="2" spans="1:18" ht="36" customHeight="1" thickBot="1">
      <c r="A2" s="160" t="s">
        <v>899</v>
      </c>
      <c r="B2" s="160"/>
      <c r="C2" s="160"/>
      <c r="D2" s="160"/>
      <c r="E2" s="160"/>
      <c r="F2" s="160"/>
      <c r="G2" s="160"/>
      <c r="H2" s="160"/>
      <c r="I2" s="160"/>
      <c r="J2" s="160"/>
      <c r="K2" s="160"/>
      <c r="L2" s="160"/>
      <c r="M2" s="160"/>
      <c r="P2" s="10"/>
      <c r="R2" s="1"/>
    </row>
    <row r="3" spans="1:18" customFormat="1" ht="6" customHeight="1">
      <c r="A3" s="162"/>
      <c r="B3" s="162"/>
      <c r="C3" s="162"/>
      <c r="D3" s="162"/>
      <c r="E3" s="162"/>
      <c r="F3" s="162"/>
      <c r="G3" s="162"/>
      <c r="H3" s="162"/>
      <c r="I3" s="162"/>
      <c r="J3" s="162"/>
      <c r="K3" s="162"/>
      <c r="L3" s="162"/>
      <c r="M3" s="162"/>
      <c r="N3" s="162"/>
      <c r="O3" s="162"/>
    </row>
    <row r="4" spans="1:18" ht="17.25">
      <c r="C4" s="213" t="s">
        <v>907</v>
      </c>
      <c r="D4" s="214"/>
      <c r="E4" s="214"/>
      <c r="F4" s="214"/>
      <c r="G4" s="214"/>
      <c r="H4" s="214"/>
      <c r="I4" s="214"/>
      <c r="J4" s="214"/>
      <c r="K4" s="214"/>
      <c r="L4" s="214"/>
      <c r="M4" s="215"/>
      <c r="N4" s="215"/>
      <c r="O4" s="216"/>
    </row>
    <row r="5" spans="1:18" s="3" customFormat="1" ht="15">
      <c r="C5" s="213" t="s">
        <v>0</v>
      </c>
      <c r="D5" s="217"/>
      <c r="E5" s="217"/>
      <c r="F5" s="217"/>
      <c r="G5" s="217"/>
      <c r="H5" s="217"/>
      <c r="I5" s="217"/>
      <c r="J5" s="217"/>
      <c r="K5" s="217"/>
      <c r="L5" s="217"/>
      <c r="M5" s="218"/>
      <c r="N5" s="218"/>
      <c r="O5" s="219"/>
      <c r="R5" s="4"/>
    </row>
    <row r="6" spans="1:18" s="3" customFormat="1" ht="15">
      <c r="C6" s="213" t="s">
        <v>1</v>
      </c>
      <c r="D6" s="214"/>
      <c r="E6" s="214"/>
      <c r="F6" s="214"/>
      <c r="G6" s="214"/>
      <c r="H6" s="214"/>
      <c r="I6" s="214"/>
      <c r="J6" s="214"/>
      <c r="K6" s="214"/>
      <c r="L6" s="214"/>
      <c r="M6" s="219"/>
      <c r="N6" s="219"/>
      <c r="O6" s="219"/>
      <c r="R6" s="4"/>
    </row>
    <row r="7" spans="1:18" s="3" customFormat="1" ht="15">
      <c r="C7" s="213" t="s">
        <v>910</v>
      </c>
      <c r="D7" s="220"/>
      <c r="E7" s="220"/>
      <c r="F7" s="220"/>
      <c r="G7" s="220"/>
      <c r="H7" s="220"/>
      <c r="I7" s="220"/>
      <c r="J7" s="220"/>
      <c r="K7" s="220"/>
      <c r="L7" s="220"/>
      <c r="M7" s="218"/>
      <c r="N7" s="218"/>
      <c r="O7" s="219"/>
      <c r="R7" s="4"/>
    </row>
    <row r="8" spans="1:18" s="3" customFormat="1" ht="15">
      <c r="C8" s="213" t="s">
        <v>895</v>
      </c>
      <c r="D8" s="214"/>
      <c r="E8" s="214"/>
      <c r="F8" s="214"/>
      <c r="G8" s="214"/>
      <c r="H8" s="214"/>
      <c r="I8" s="214"/>
      <c r="J8" s="214"/>
      <c r="K8" s="214"/>
      <c r="L8" s="214"/>
      <c r="M8" s="219"/>
      <c r="N8" s="219"/>
      <c r="O8" s="219"/>
      <c r="P8" s="3">
        <v>23.5122</v>
      </c>
      <c r="R8" s="4"/>
    </row>
    <row r="9" spans="1:18" ht="12.75" customHeight="1">
      <c r="C9" s="166" t="s">
        <v>2</v>
      </c>
      <c r="D9" s="167" t="s">
        <v>3</v>
      </c>
      <c r="E9" s="166" t="s">
        <v>4</v>
      </c>
      <c r="F9" s="168" t="s">
        <v>901</v>
      </c>
      <c r="G9" s="168" t="s">
        <v>902</v>
      </c>
      <c r="H9" s="169" t="s">
        <v>5</v>
      </c>
      <c r="I9" s="169"/>
      <c r="J9" s="169"/>
      <c r="K9" s="169"/>
      <c r="L9" s="168" t="s">
        <v>6</v>
      </c>
      <c r="M9" s="170" t="s">
        <v>7</v>
      </c>
      <c r="N9" s="170"/>
      <c r="O9" s="170"/>
    </row>
    <row r="10" spans="1:18" s="5" customFormat="1" ht="12.75" customHeight="1">
      <c r="C10" s="166"/>
      <c r="D10" s="167"/>
      <c r="E10" s="166"/>
      <c r="F10" s="168"/>
      <c r="G10" s="168"/>
      <c r="H10" s="171">
        <v>2020</v>
      </c>
      <c r="I10" s="171"/>
      <c r="J10" s="171"/>
      <c r="K10" s="171"/>
      <c r="L10" s="168"/>
      <c r="M10" s="170">
        <v>2020</v>
      </c>
      <c r="N10" s="170"/>
      <c r="O10" s="170"/>
      <c r="Q10" s="6"/>
      <c r="R10" s="7"/>
    </row>
    <row r="11" spans="1:18" s="8" customFormat="1" ht="24" customHeight="1">
      <c r="C11" s="166"/>
      <c r="D11" s="167"/>
      <c r="E11" s="166"/>
      <c r="F11" s="168"/>
      <c r="G11" s="168"/>
      <c r="H11" s="172" t="s">
        <v>903</v>
      </c>
      <c r="I11" s="173" t="s">
        <v>904</v>
      </c>
      <c r="J11" s="172" t="s">
        <v>8</v>
      </c>
      <c r="K11" s="172" t="s">
        <v>9</v>
      </c>
      <c r="L11" s="168"/>
      <c r="M11" s="174" t="s">
        <v>10</v>
      </c>
      <c r="N11" s="172" t="s">
        <v>11</v>
      </c>
      <c r="O11" s="172" t="s">
        <v>8</v>
      </c>
      <c r="R11" s="9"/>
    </row>
    <row r="12" spans="1:18" s="5" customFormat="1" ht="12.75" customHeight="1" thickBot="1">
      <c r="C12" s="175"/>
      <c r="D12" s="176"/>
      <c r="E12" s="175" t="s">
        <v>12</v>
      </c>
      <c r="F12" s="176" t="s">
        <v>13</v>
      </c>
      <c r="G12" s="176" t="s">
        <v>14</v>
      </c>
      <c r="H12" s="176" t="s">
        <v>15</v>
      </c>
      <c r="I12" s="175" t="s">
        <v>16</v>
      </c>
      <c r="J12" s="176" t="s">
        <v>17</v>
      </c>
      <c r="K12" s="177" t="s">
        <v>18</v>
      </c>
      <c r="L12" s="176" t="s">
        <v>19</v>
      </c>
      <c r="M12" s="176" t="s">
        <v>20</v>
      </c>
      <c r="N12" s="176" t="s">
        <v>21</v>
      </c>
      <c r="O12" s="176" t="s">
        <v>22</v>
      </c>
      <c r="P12" s="199"/>
      <c r="R12" s="7"/>
    </row>
    <row r="13" spans="1:18" s="5" customFormat="1" ht="6" customHeight="1" thickBot="1">
      <c r="C13" s="163"/>
      <c r="D13" s="164"/>
      <c r="E13" s="163"/>
      <c r="F13" s="164"/>
      <c r="G13" s="164"/>
      <c r="H13" s="164"/>
      <c r="I13" s="163"/>
      <c r="J13" s="164"/>
      <c r="K13" s="165"/>
      <c r="L13" s="164"/>
      <c r="M13" s="164"/>
      <c r="N13" s="164"/>
      <c r="O13" s="164"/>
      <c r="P13" s="200"/>
    </row>
    <row r="14" spans="1:18" s="10" customFormat="1" ht="12.75" customHeight="1">
      <c r="B14" s="11">
        <v>1</v>
      </c>
      <c r="C14" s="182"/>
      <c r="D14" s="183" t="s">
        <v>23</v>
      </c>
      <c r="E14" s="183"/>
      <c r="F14" s="201">
        <f>+F16+F64</f>
        <v>373740.53899307578</v>
      </c>
      <c r="G14" s="201">
        <f>+G16+G64</f>
        <v>117052.26946041314</v>
      </c>
      <c r="H14" s="201">
        <f>+H16+H64</f>
        <v>59610.827888169595</v>
      </c>
      <c r="I14" s="201">
        <f>+I16+I64</f>
        <v>750.37871043517669</v>
      </c>
      <c r="J14" s="201">
        <f>+J16+J64</f>
        <v>117802.64817084829</v>
      </c>
      <c r="K14" s="201">
        <f>IF(J14&lt;&gt;0,(J14/F14))*100</f>
        <v>31.519901075818485</v>
      </c>
      <c r="L14" s="184"/>
      <c r="M14" s="184"/>
      <c r="N14" s="184"/>
      <c r="O14" s="185"/>
      <c r="P14" s="14"/>
      <c r="R14" s="11"/>
    </row>
    <row r="15" spans="1:18" s="10" customFormat="1" ht="12.75" customHeight="1">
      <c r="B15" s="11">
        <v>2</v>
      </c>
      <c r="C15" s="186"/>
      <c r="D15" s="187" t="s">
        <v>24</v>
      </c>
      <c r="E15" s="188"/>
      <c r="F15" s="201">
        <f>+F17+F20+F23+F25+F27+F33+F37+F43+F46+F54+F65+F67+F70</f>
        <v>370495.00425143575</v>
      </c>
      <c r="G15" s="201">
        <f>+G17+G20+G23+G25+G27+G33+G37+G43+G46+G54+G65+G67+G70</f>
        <v>117052.26946041314</v>
      </c>
      <c r="H15" s="201">
        <f>+H17+H20+H23+H25+H27+H33+H37+H43+H46+H54+H65+H67+H70</f>
        <v>59016.895021044598</v>
      </c>
      <c r="I15" s="201">
        <f>+I17+I20+I23+I25+I27+I33+I37+I43+I46+I54+I65+I67+I70</f>
        <v>750.37871043517669</v>
      </c>
      <c r="J15" s="201">
        <f>+J17+J20+J23+J25+J27+J33+J37+J43+J46+J54+J65+J67+J70</f>
        <v>117802.64817084829</v>
      </c>
      <c r="K15" s="201">
        <f>IF(J15&lt;&gt;0,(J15/F15))*100</f>
        <v>31.79601528200411</v>
      </c>
      <c r="L15" s="184"/>
      <c r="M15" s="184"/>
      <c r="N15" s="184"/>
      <c r="O15" s="185"/>
      <c r="P15" s="14"/>
      <c r="R15" s="11"/>
    </row>
    <row r="16" spans="1:18" s="10" customFormat="1" ht="12.75" customHeight="1">
      <c r="B16" s="11">
        <v>3</v>
      </c>
      <c r="C16" s="186"/>
      <c r="D16" s="189" t="s">
        <v>25</v>
      </c>
      <c r="E16" s="190"/>
      <c r="F16" s="201">
        <f>+F17+F20+F23+F25+F27+F33+F37+F43+F46+F54+F62</f>
        <v>271362.46361232776</v>
      </c>
      <c r="G16" s="201">
        <f t="shared" ref="G16:J16" si="0">+G17+G20+G23+G25+G27+G33+G37+G43+G46+G54+G62</f>
        <v>95214.296629211487</v>
      </c>
      <c r="H16" s="201">
        <f t="shared" si="0"/>
        <v>49382.222625467395</v>
      </c>
      <c r="I16" s="201">
        <f t="shared" si="0"/>
        <v>687.69629053629444</v>
      </c>
      <c r="J16" s="201">
        <f t="shared" si="0"/>
        <v>95901.992919747761</v>
      </c>
      <c r="K16" s="201">
        <f>IF(J16&lt;&gt;0,(J16/F16))*100</f>
        <v>35.340920642861903</v>
      </c>
      <c r="L16" s="184"/>
      <c r="M16" s="184"/>
      <c r="N16" s="184"/>
      <c r="O16" s="184"/>
      <c r="P16" s="14"/>
      <c r="R16" s="11"/>
    </row>
    <row r="17" spans="1:255" s="10" customFormat="1" ht="12.75" customHeight="1">
      <c r="B17" s="11">
        <v>5</v>
      </c>
      <c r="C17" s="191"/>
      <c r="D17" s="189" t="s">
        <v>26</v>
      </c>
      <c r="E17" s="183"/>
      <c r="F17" s="201">
        <f>SUM(F18:F19)</f>
        <v>20040.3705846792</v>
      </c>
      <c r="G17" s="201">
        <f>SUM(G18:G19)</f>
        <v>15904.434226885336</v>
      </c>
      <c r="H17" s="201">
        <f>SUM(H18:H19)</f>
        <v>377.67021435480001</v>
      </c>
      <c r="I17" s="201">
        <f>SUM(I18:I19)</f>
        <v>149.8070385117274</v>
      </c>
      <c r="J17" s="201">
        <f>SUM(J18:J19)</f>
        <v>16054.241265397064</v>
      </c>
      <c r="K17" s="201">
        <f>IF(J17&lt;&gt;0,(J17/F17))*100</f>
        <v>80.109502953355971</v>
      </c>
      <c r="L17" s="184"/>
      <c r="M17" s="185"/>
      <c r="N17" s="184"/>
      <c r="O17" s="185"/>
      <c r="P17" s="19"/>
      <c r="R17" s="11"/>
    </row>
    <row r="18" spans="1:255" s="24" customFormat="1" ht="12.75" customHeight="1">
      <c r="A18" s="20"/>
      <c r="B18" s="11">
        <v>6</v>
      </c>
      <c r="C18" s="192">
        <v>171</v>
      </c>
      <c r="D18" s="193" t="s">
        <v>27</v>
      </c>
      <c r="E18" s="194" t="s">
        <v>28</v>
      </c>
      <c r="F18" s="202">
        <v>13425.4922515176</v>
      </c>
      <c r="G18" s="202">
        <v>11043.173224371434</v>
      </c>
      <c r="H18" s="202">
        <v>23.5122</v>
      </c>
      <c r="I18" s="202">
        <v>0</v>
      </c>
      <c r="J18" s="202">
        <f>+G18+I18</f>
        <v>11043.173224371434</v>
      </c>
      <c r="K18" s="202">
        <f t="shared" ref="K18:K19" si="1">ROUND(IF(J18&lt;&gt;0,(J18/F18))*100,1)</f>
        <v>82.3</v>
      </c>
      <c r="L18" s="185">
        <v>99.87299999999999</v>
      </c>
      <c r="M18" s="195">
        <v>1</v>
      </c>
      <c r="N18" s="185">
        <v>0</v>
      </c>
      <c r="O18" s="185">
        <f>+L18+N18</f>
        <v>99.87299999999999</v>
      </c>
      <c r="P18" s="22"/>
      <c r="Q18" s="23"/>
      <c r="R18" s="23"/>
      <c r="IU18" s="25"/>
    </row>
    <row r="19" spans="1:255" s="24" customFormat="1" ht="12.75" customHeight="1">
      <c r="A19" s="20"/>
      <c r="B19" s="11">
        <v>7</v>
      </c>
      <c r="C19" s="192">
        <v>188</v>
      </c>
      <c r="D19" s="193" t="s">
        <v>29</v>
      </c>
      <c r="E19" s="194" t="s">
        <v>28</v>
      </c>
      <c r="F19" s="202">
        <v>6614.8783331615996</v>
      </c>
      <c r="G19" s="202">
        <v>4861.2610025139029</v>
      </c>
      <c r="H19" s="203">
        <v>354.1580143548</v>
      </c>
      <c r="I19" s="202">
        <v>149.8070385117274</v>
      </c>
      <c r="J19" s="202">
        <f>+G19+I19</f>
        <v>5011.06804102563</v>
      </c>
      <c r="K19" s="202">
        <f t="shared" si="1"/>
        <v>75.8</v>
      </c>
      <c r="L19" s="185">
        <v>85.8</v>
      </c>
      <c r="M19" s="195">
        <v>11.2</v>
      </c>
      <c r="N19" s="185">
        <v>3.5022857890690462</v>
      </c>
      <c r="O19" s="185">
        <f>+L19+N19</f>
        <v>89.302285789069046</v>
      </c>
      <c r="P19" s="22"/>
      <c r="Q19" s="23"/>
      <c r="R19" s="23"/>
      <c r="IU19" s="25"/>
    </row>
    <row r="20" spans="1:255" s="10" customFormat="1" ht="12.75" customHeight="1">
      <c r="B20" s="11">
        <v>8</v>
      </c>
      <c r="C20" s="191"/>
      <c r="D20" s="189" t="s">
        <v>30</v>
      </c>
      <c r="E20" s="183"/>
      <c r="F20" s="201">
        <f>SUM(F21:F22)</f>
        <v>8795.0205564000007</v>
      </c>
      <c r="G20" s="201">
        <f>SUM(G21:G22)</f>
        <v>6343.8031697999995</v>
      </c>
      <c r="H20" s="201">
        <f>SUM(H21:H22)</f>
        <v>642.87595669380005</v>
      </c>
      <c r="I20" s="201">
        <f>SUM(I21:I22)</f>
        <v>0</v>
      </c>
      <c r="J20" s="201">
        <f>SUM(J21:J22)</f>
        <v>6343.8031697999995</v>
      </c>
      <c r="K20" s="201">
        <f>IF(J20&lt;&gt;0,(J20/F20))*100</f>
        <v>72.129486555704659</v>
      </c>
      <c r="L20" s="184"/>
      <c r="M20" s="185"/>
      <c r="N20" s="184"/>
      <c r="O20" s="185"/>
      <c r="P20" s="22"/>
      <c r="R20" s="11"/>
    </row>
    <row r="21" spans="1:255" s="24" customFormat="1" ht="12.75" customHeight="1">
      <c r="A21" s="20"/>
      <c r="B21" s="11">
        <v>9</v>
      </c>
      <c r="C21" s="192">
        <v>209</v>
      </c>
      <c r="D21" s="193" t="s">
        <v>31</v>
      </c>
      <c r="E21" s="194" t="s">
        <v>28</v>
      </c>
      <c r="F21" s="202">
        <v>3126.9109902000005</v>
      </c>
      <c r="G21" s="202">
        <v>1469.5125</v>
      </c>
      <c r="H21" s="203">
        <v>174.27736396200001</v>
      </c>
      <c r="I21" s="202">
        <v>0</v>
      </c>
      <c r="J21" s="202">
        <f t="shared" ref="J21:J22" si="2">+G21+I21</f>
        <v>1469.5125</v>
      </c>
      <c r="K21" s="202">
        <f t="shared" ref="K21:K22" si="3">ROUND(IF(J21&lt;&gt;0,(J21/F21))*100,1)</f>
        <v>47</v>
      </c>
      <c r="L21" s="185">
        <v>67.8</v>
      </c>
      <c r="M21" s="195">
        <v>5.57</v>
      </c>
      <c r="N21" s="185">
        <v>0</v>
      </c>
      <c r="O21" s="185">
        <f t="shared" ref="O21:O22" si="4">+L21+N21</f>
        <v>67.8</v>
      </c>
      <c r="P21" s="22"/>
      <c r="Q21" s="23"/>
      <c r="R21" s="23"/>
      <c r="IU21" s="25"/>
    </row>
    <row r="22" spans="1:255" s="24" customFormat="1" ht="12.75" customHeight="1">
      <c r="A22" s="20"/>
      <c r="B22" s="11">
        <v>12</v>
      </c>
      <c r="C22" s="192">
        <v>214</v>
      </c>
      <c r="D22" s="193" t="s">
        <v>32</v>
      </c>
      <c r="E22" s="194" t="s">
        <v>28</v>
      </c>
      <c r="F22" s="202">
        <v>5668.1095661999998</v>
      </c>
      <c r="G22" s="202">
        <v>4874.2906697999997</v>
      </c>
      <c r="H22" s="203">
        <v>468.59859273180001</v>
      </c>
      <c r="I22" s="202">
        <v>0</v>
      </c>
      <c r="J22" s="202">
        <f t="shared" si="2"/>
        <v>4874.2906697999997</v>
      </c>
      <c r="K22" s="202">
        <f t="shared" si="3"/>
        <v>86</v>
      </c>
      <c r="L22" s="185">
        <v>99.93</v>
      </c>
      <c r="M22" s="195">
        <v>8.27</v>
      </c>
      <c r="N22" s="185">
        <v>0</v>
      </c>
      <c r="O22" s="185">
        <f t="shared" si="4"/>
        <v>99.93</v>
      </c>
      <c r="P22" s="22"/>
      <c r="Q22" s="23"/>
      <c r="R22" s="23"/>
      <c r="IU22" s="25"/>
    </row>
    <row r="23" spans="1:255" s="10" customFormat="1" ht="12.75" customHeight="1">
      <c r="A23" s="18"/>
      <c r="B23" s="11">
        <v>16</v>
      </c>
      <c r="C23" s="191"/>
      <c r="D23" s="189" t="s">
        <v>33</v>
      </c>
      <c r="E23" s="194"/>
      <c r="F23" s="201">
        <f>SUM(F24:F24)</f>
        <v>1349.3453842398001</v>
      </c>
      <c r="G23" s="201">
        <f>SUM(G24:G24)</f>
        <v>1053.34656</v>
      </c>
      <c r="H23" s="201">
        <f>SUM(H24:H24)</f>
        <v>23.5122</v>
      </c>
      <c r="I23" s="201">
        <f>SUM(I24:I24)</f>
        <v>0</v>
      </c>
      <c r="J23" s="201">
        <f>SUM(J24:J24)</f>
        <v>1053.34656</v>
      </c>
      <c r="K23" s="201">
        <f>IF(J23&lt;&gt;0,(J23/F23))*100</f>
        <v>78.063524157933728</v>
      </c>
      <c r="L23" s="184"/>
      <c r="M23" s="185"/>
      <c r="N23" s="184"/>
      <c r="O23" s="185"/>
      <c r="P23" s="22"/>
      <c r="Q23" s="23"/>
      <c r="R23" s="23"/>
    </row>
    <row r="24" spans="1:255" s="24" customFormat="1" ht="12.75" customHeight="1">
      <c r="A24" s="20"/>
      <c r="B24" s="11">
        <v>17</v>
      </c>
      <c r="C24" s="192">
        <v>249</v>
      </c>
      <c r="D24" s="193" t="s">
        <v>34</v>
      </c>
      <c r="E24" s="194" t="s">
        <v>28</v>
      </c>
      <c r="F24" s="202">
        <v>1349.3453842398001</v>
      </c>
      <c r="G24" s="202">
        <v>1053.34656</v>
      </c>
      <c r="H24" s="203">
        <v>23.5122</v>
      </c>
      <c r="I24" s="202">
        <v>0</v>
      </c>
      <c r="J24" s="202">
        <f t="shared" ref="J24" si="5">+G24+I24</f>
        <v>1053.34656</v>
      </c>
      <c r="K24" s="202">
        <f t="shared" ref="K24" si="6">ROUND(IF(J24&lt;&gt;0,(J24/F24))*100,1)</f>
        <v>78.099999999999994</v>
      </c>
      <c r="L24" s="185">
        <v>100</v>
      </c>
      <c r="M24" s="195">
        <v>1</v>
      </c>
      <c r="N24" s="185">
        <v>0</v>
      </c>
      <c r="O24" s="185">
        <f t="shared" ref="O24" si="7">+L24+N24</f>
        <v>100</v>
      </c>
      <c r="P24" s="22"/>
      <c r="Q24" s="23"/>
      <c r="R24" s="23"/>
      <c r="IU24" s="25"/>
    </row>
    <row r="25" spans="1:255" s="10" customFormat="1" ht="12.75" customHeight="1">
      <c r="A25" s="18"/>
      <c r="B25" s="11">
        <v>20</v>
      </c>
      <c r="C25" s="191"/>
      <c r="D25" s="189" t="s">
        <v>35</v>
      </c>
      <c r="E25" s="194"/>
      <c r="F25" s="201">
        <f>SUM(F26:F26)</f>
        <v>11879.7762410736</v>
      </c>
      <c r="G25" s="201">
        <f>SUM(G26:G26)</f>
        <v>8862.4077148299493</v>
      </c>
      <c r="H25" s="201">
        <f>SUM(H26:H26)</f>
        <v>23.5122</v>
      </c>
      <c r="I25" s="201">
        <f>SUM(I26:I26)</f>
        <v>0</v>
      </c>
      <c r="J25" s="201">
        <f>SUM(J26:J26)</f>
        <v>8862.4077148299493</v>
      </c>
      <c r="K25" s="201">
        <f>IF(J25&lt;&gt;0,(J25/F25))*100</f>
        <v>74.600796639491548</v>
      </c>
      <c r="L25" s="184"/>
      <c r="M25" s="185"/>
      <c r="N25" s="184"/>
      <c r="O25" s="185"/>
      <c r="P25" s="22"/>
      <c r="Q25" s="23"/>
      <c r="R25" s="23"/>
    </row>
    <row r="26" spans="1:255" s="24" customFormat="1" ht="12.75" customHeight="1">
      <c r="A26" s="20"/>
      <c r="B26" s="11">
        <v>22</v>
      </c>
      <c r="C26" s="192">
        <v>261</v>
      </c>
      <c r="D26" s="193" t="s">
        <v>36</v>
      </c>
      <c r="E26" s="194" t="s">
        <v>28</v>
      </c>
      <c r="F26" s="202">
        <v>11879.7762410736</v>
      </c>
      <c r="G26" s="202">
        <v>8862.4077148299493</v>
      </c>
      <c r="H26" s="203">
        <v>23.5122</v>
      </c>
      <c r="I26" s="202">
        <v>0</v>
      </c>
      <c r="J26" s="202">
        <f t="shared" ref="J26" si="8">+G26+I26</f>
        <v>8862.4077148299493</v>
      </c>
      <c r="K26" s="202">
        <f t="shared" ref="K26" si="9">ROUND(IF(J26&lt;&gt;0,(J26/F26))*100,1)</f>
        <v>74.599999999999994</v>
      </c>
      <c r="L26" s="185">
        <v>99.940000000000012</v>
      </c>
      <c r="M26" s="195">
        <v>0.1</v>
      </c>
      <c r="N26" s="185">
        <v>0</v>
      </c>
      <c r="O26" s="185">
        <f t="shared" ref="O26" si="10">+L26+N26</f>
        <v>99.940000000000012</v>
      </c>
      <c r="P26" s="22"/>
      <c r="Q26" s="23"/>
      <c r="R26" s="23"/>
      <c r="IU26" s="25"/>
    </row>
    <row r="27" spans="1:255" s="10" customFormat="1" ht="12.75" customHeight="1">
      <c r="A27" s="18"/>
      <c r="B27" s="11">
        <v>23</v>
      </c>
      <c r="C27" s="191"/>
      <c r="D27" s="189" t="s">
        <v>37</v>
      </c>
      <c r="E27" s="194"/>
      <c r="F27" s="201">
        <f>SUM(F28:F32)</f>
        <v>31229.171961518998</v>
      </c>
      <c r="G27" s="201">
        <f>SUM(G28:G32)</f>
        <v>20414.797853938155</v>
      </c>
      <c r="H27" s="201">
        <f>SUM(H28:H32)</f>
        <v>2493.9191391666</v>
      </c>
      <c r="I27" s="201">
        <f>SUM(I28:I32)</f>
        <v>187.62473192006911</v>
      </c>
      <c r="J27" s="201">
        <f>SUM(J28:J32)</f>
        <v>20602.422585858221</v>
      </c>
      <c r="K27" s="201">
        <f>IF(J27&lt;&gt;0,(J27/F27))*100</f>
        <v>65.971722244972753</v>
      </c>
      <c r="L27" s="184"/>
      <c r="M27" s="185"/>
      <c r="N27" s="184"/>
      <c r="O27" s="185"/>
      <c r="P27" s="22"/>
      <c r="Q27" s="23"/>
      <c r="R27" s="23"/>
    </row>
    <row r="28" spans="1:255" s="24" customFormat="1" ht="12.75" customHeight="1">
      <c r="A28" s="20"/>
      <c r="B28" s="11">
        <v>24</v>
      </c>
      <c r="C28" s="192">
        <v>264</v>
      </c>
      <c r="D28" s="193" t="s">
        <v>38</v>
      </c>
      <c r="E28" s="194" t="s">
        <v>28</v>
      </c>
      <c r="F28" s="202">
        <v>17307.357576590999</v>
      </c>
      <c r="G28" s="202">
        <v>14046.222824502582</v>
      </c>
      <c r="H28" s="203">
        <v>11.7561</v>
      </c>
      <c r="I28" s="202">
        <v>135.24358381560148</v>
      </c>
      <c r="J28" s="202">
        <f t="shared" ref="J28:J32" si="11">+G28+I28</f>
        <v>14181.466408318183</v>
      </c>
      <c r="K28" s="202">
        <f t="shared" ref="K28:K32" si="12">ROUND(IF(J28&lt;&gt;0,(J28/F28))*100,1)</f>
        <v>81.900000000000006</v>
      </c>
      <c r="L28" s="185">
        <v>99.88</v>
      </c>
      <c r="M28" s="195">
        <v>0.3</v>
      </c>
      <c r="N28" s="185">
        <v>0</v>
      </c>
      <c r="O28" s="185">
        <f t="shared" ref="O28:O32" si="13">+L28+N28</f>
        <v>99.88</v>
      </c>
      <c r="P28" s="22"/>
      <c r="Q28" s="23"/>
      <c r="R28" s="23"/>
      <c r="IU28" s="25"/>
    </row>
    <row r="29" spans="1:255" s="24" customFormat="1" ht="12.75" customHeight="1">
      <c r="A29" s="20"/>
      <c r="B29" s="11">
        <v>25</v>
      </c>
      <c r="C29" s="192">
        <v>266</v>
      </c>
      <c r="D29" s="193" t="s">
        <v>39</v>
      </c>
      <c r="E29" s="194" t="s">
        <v>28</v>
      </c>
      <c r="F29" s="202">
        <v>4179.9048671999999</v>
      </c>
      <c r="G29" s="202">
        <v>1985.5900866813922</v>
      </c>
      <c r="H29" s="203">
        <v>23.5122</v>
      </c>
      <c r="I29" s="202">
        <v>0</v>
      </c>
      <c r="J29" s="202">
        <f t="shared" si="11"/>
        <v>1985.5900866813922</v>
      </c>
      <c r="K29" s="202">
        <f t="shared" si="12"/>
        <v>47.5</v>
      </c>
      <c r="L29" s="185">
        <v>92.59</v>
      </c>
      <c r="M29" s="195">
        <v>4.82</v>
      </c>
      <c r="N29" s="185">
        <v>0</v>
      </c>
      <c r="O29" s="185">
        <f t="shared" si="13"/>
        <v>92.59</v>
      </c>
      <c r="P29" s="22"/>
      <c r="Q29" s="23"/>
      <c r="R29" s="23"/>
      <c r="IU29" s="25"/>
    </row>
    <row r="30" spans="1:255" s="24" customFormat="1" ht="12.75" customHeight="1">
      <c r="A30" s="20"/>
      <c r="B30" s="11">
        <v>26</v>
      </c>
      <c r="C30" s="192">
        <v>268</v>
      </c>
      <c r="D30" s="193" t="s">
        <v>40</v>
      </c>
      <c r="E30" s="194" t="s">
        <v>41</v>
      </c>
      <c r="F30" s="202">
        <v>485.15637772799994</v>
      </c>
      <c r="G30" s="202">
        <v>441.20948228546189</v>
      </c>
      <c r="H30" s="203">
        <v>23.5122</v>
      </c>
      <c r="I30" s="202">
        <v>4.5324276853482871E-2</v>
      </c>
      <c r="J30" s="202">
        <f t="shared" si="11"/>
        <v>441.25480656231537</v>
      </c>
      <c r="K30" s="202">
        <f t="shared" si="12"/>
        <v>91</v>
      </c>
      <c r="L30" s="185">
        <v>90.830000000000013</v>
      </c>
      <c r="M30" s="195">
        <v>8</v>
      </c>
      <c r="N30" s="185">
        <v>0</v>
      </c>
      <c r="O30" s="185">
        <f t="shared" si="13"/>
        <v>90.830000000000013</v>
      </c>
      <c r="P30" s="22"/>
      <c r="Q30" s="23"/>
      <c r="R30" s="23"/>
      <c r="IU30" s="25"/>
    </row>
    <row r="31" spans="1:255" s="24" customFormat="1" ht="12.75" customHeight="1">
      <c r="A31" s="20"/>
      <c r="B31" s="11">
        <v>27</v>
      </c>
      <c r="C31" s="192">
        <v>273</v>
      </c>
      <c r="D31" s="193" t="s">
        <v>42</v>
      </c>
      <c r="E31" s="194" t="s">
        <v>28</v>
      </c>
      <c r="F31" s="202">
        <v>2426.4590400000002</v>
      </c>
      <c r="G31" s="202">
        <v>819.91218286138223</v>
      </c>
      <c r="H31" s="203">
        <v>268.29888980999999</v>
      </c>
      <c r="I31" s="202">
        <v>35.538111286059419</v>
      </c>
      <c r="J31" s="202">
        <f t="shared" si="11"/>
        <v>855.4502941474417</v>
      </c>
      <c r="K31" s="202">
        <f t="shared" si="12"/>
        <v>35.299999999999997</v>
      </c>
      <c r="L31" s="185">
        <v>33.78313843123356</v>
      </c>
      <c r="M31" s="195">
        <v>11.06</v>
      </c>
      <c r="N31" s="185">
        <v>1.7052703376007869</v>
      </c>
      <c r="O31" s="185">
        <f t="shared" si="13"/>
        <v>35.488408768834347</v>
      </c>
      <c r="P31" s="22"/>
      <c r="Q31" s="23"/>
      <c r="R31" s="23"/>
      <c r="IU31" s="25"/>
    </row>
    <row r="32" spans="1:255" s="24" customFormat="1" ht="12.75" customHeight="1">
      <c r="A32" s="20"/>
      <c r="B32" s="11">
        <v>28</v>
      </c>
      <c r="C32" s="192">
        <v>274</v>
      </c>
      <c r="D32" s="193" t="s">
        <v>43</v>
      </c>
      <c r="E32" s="194" t="s">
        <v>28</v>
      </c>
      <c r="F32" s="202">
        <v>6830.2941000000001</v>
      </c>
      <c r="G32" s="202">
        <v>3121.8632776073341</v>
      </c>
      <c r="H32" s="203">
        <v>2166.8397493565999</v>
      </c>
      <c r="I32" s="202">
        <v>16.797712541554752</v>
      </c>
      <c r="J32" s="202">
        <f t="shared" si="11"/>
        <v>3138.6609901488887</v>
      </c>
      <c r="K32" s="202">
        <f t="shared" si="12"/>
        <v>46</v>
      </c>
      <c r="L32" s="185">
        <v>62.3</v>
      </c>
      <c r="M32" s="195">
        <v>31.72</v>
      </c>
      <c r="N32" s="185">
        <v>0</v>
      </c>
      <c r="O32" s="185">
        <f t="shared" si="13"/>
        <v>62.3</v>
      </c>
      <c r="P32" s="22"/>
      <c r="Q32" s="23"/>
      <c r="R32" s="23"/>
      <c r="IU32" s="25"/>
    </row>
    <row r="33" spans="1:255" s="10" customFormat="1" ht="12.75" customHeight="1">
      <c r="A33" s="18"/>
      <c r="B33" s="11">
        <v>29</v>
      </c>
      <c r="C33" s="191"/>
      <c r="D33" s="189" t="s">
        <v>44</v>
      </c>
      <c r="E33" s="194"/>
      <c r="F33" s="201">
        <f>SUM(F34:F36)</f>
        <v>7654.7130196266007</v>
      </c>
      <c r="G33" s="201">
        <f>SUM(G34:G36)</f>
        <v>3525.2591027088029</v>
      </c>
      <c r="H33" s="201">
        <f>SUM(H34:H36)</f>
        <v>500.9015105556</v>
      </c>
      <c r="I33" s="201">
        <f>SUM(I34:I36)</f>
        <v>9.3991149308261726</v>
      </c>
      <c r="J33" s="201">
        <f>SUM(J34:J36)</f>
        <v>3534.6582176396287</v>
      </c>
      <c r="K33" s="201">
        <f>IF(J33&lt;&gt;0,(J33/F33))*100</f>
        <v>46.176234283072446</v>
      </c>
      <c r="L33" s="184"/>
      <c r="M33" s="185"/>
      <c r="N33" s="184"/>
      <c r="O33" s="185"/>
      <c r="P33" s="22"/>
      <c r="Q33" s="23"/>
      <c r="R33" s="23"/>
    </row>
    <row r="34" spans="1:255" s="24" customFormat="1" ht="12.75" customHeight="1">
      <c r="A34" s="20"/>
      <c r="B34" s="11">
        <v>31</v>
      </c>
      <c r="C34" s="192">
        <v>280</v>
      </c>
      <c r="D34" s="193" t="s">
        <v>45</v>
      </c>
      <c r="E34" s="194" t="s">
        <v>28</v>
      </c>
      <c r="F34" s="202">
        <v>2388.83952</v>
      </c>
      <c r="G34" s="202">
        <v>485.67213479583961</v>
      </c>
      <c r="H34" s="203">
        <v>291.05724165359999</v>
      </c>
      <c r="I34" s="202">
        <v>9.3991149308261726</v>
      </c>
      <c r="J34" s="202">
        <f t="shared" ref="J34:J35" si="14">+G34+I34</f>
        <v>495.07124972666577</v>
      </c>
      <c r="K34" s="202">
        <f t="shared" ref="K34:K35" si="15">ROUND(IF(J34&lt;&gt;0,(J34/F34))*100,1)</f>
        <v>20.7</v>
      </c>
      <c r="L34" s="185">
        <v>20.294658011811027</v>
      </c>
      <c r="M34" s="195">
        <v>12.18</v>
      </c>
      <c r="N34" s="185">
        <v>0.44625396440832432</v>
      </c>
      <c r="O34" s="185">
        <f t="shared" ref="O34:O35" si="16">+L34+N34</f>
        <v>20.740911976219351</v>
      </c>
      <c r="P34" s="22"/>
      <c r="Q34" s="23"/>
      <c r="R34" s="23"/>
      <c r="IU34" s="25"/>
    </row>
    <row r="35" spans="1:255" s="24" customFormat="1" ht="12.75" customHeight="1">
      <c r="A35" s="20"/>
      <c r="B35" s="11">
        <v>32</v>
      </c>
      <c r="C35" s="192">
        <v>281</v>
      </c>
      <c r="D35" s="193" t="s">
        <v>46</v>
      </c>
      <c r="E35" s="194" t="s">
        <v>28</v>
      </c>
      <c r="F35" s="202">
        <v>2211.2881527246</v>
      </c>
      <c r="G35" s="202">
        <v>2028.5623679129631</v>
      </c>
      <c r="H35" s="203">
        <v>47.0244</v>
      </c>
      <c r="I35" s="202">
        <v>0</v>
      </c>
      <c r="J35" s="202">
        <f t="shared" si="14"/>
        <v>2028.5623679129631</v>
      </c>
      <c r="K35" s="202">
        <f t="shared" si="15"/>
        <v>91.7</v>
      </c>
      <c r="L35" s="185">
        <v>99.899999999999991</v>
      </c>
      <c r="M35" s="195">
        <v>2.1</v>
      </c>
      <c r="N35" s="185">
        <v>0</v>
      </c>
      <c r="O35" s="185">
        <f t="shared" si="16"/>
        <v>99.899999999999991</v>
      </c>
      <c r="P35" s="22"/>
      <c r="Q35" s="23"/>
      <c r="R35" s="23"/>
      <c r="IU35" s="25"/>
    </row>
    <row r="36" spans="1:255" s="24" customFormat="1" ht="12.75" customHeight="1">
      <c r="A36" s="20"/>
      <c r="B36" s="11">
        <v>34</v>
      </c>
      <c r="C36" s="192">
        <v>284</v>
      </c>
      <c r="D36" s="193" t="s">
        <v>47</v>
      </c>
      <c r="E36" s="194" t="s">
        <v>28</v>
      </c>
      <c r="F36" s="202">
        <v>3054.5853469019999</v>
      </c>
      <c r="G36" s="202">
        <v>1011.0246</v>
      </c>
      <c r="H36" s="203">
        <v>162.819868902</v>
      </c>
      <c r="I36" s="202">
        <v>0</v>
      </c>
      <c r="J36" s="202">
        <f>+G36+I36</f>
        <v>1011.0246</v>
      </c>
      <c r="K36" s="202">
        <f>ROUND(IF(J36&lt;&gt;0,(J36/F36))*100,1)</f>
        <v>33.1</v>
      </c>
      <c r="L36" s="185">
        <v>36.299999999999997</v>
      </c>
      <c r="M36" s="195">
        <v>22</v>
      </c>
      <c r="N36" s="185">
        <v>0</v>
      </c>
      <c r="O36" s="185">
        <f>+L36+N36</f>
        <v>36.299999999999997</v>
      </c>
      <c r="P36" s="22"/>
      <c r="Q36" s="23"/>
      <c r="R36" s="23"/>
      <c r="IU36" s="25"/>
    </row>
    <row r="37" spans="1:255" s="10" customFormat="1" ht="12.75" customHeight="1">
      <c r="A37" s="18"/>
      <c r="B37" s="11">
        <v>39</v>
      </c>
      <c r="C37" s="191"/>
      <c r="D37" s="189" t="s">
        <v>48</v>
      </c>
      <c r="E37" s="194"/>
      <c r="F37" s="201">
        <f>SUM(F38:F42)</f>
        <v>45781.117303521001</v>
      </c>
      <c r="G37" s="201">
        <f>SUM(G38:G42)</f>
        <v>25496.927496369783</v>
      </c>
      <c r="H37" s="201">
        <f>SUM(H38:H42)</f>
        <v>3619.1044988514</v>
      </c>
      <c r="I37" s="201">
        <f>SUM(I38:I42)</f>
        <v>46.824258354602541</v>
      </c>
      <c r="J37" s="201">
        <f>SUM(J38:J42)</f>
        <v>25543.751754724381</v>
      </c>
      <c r="K37" s="201">
        <f>IF(J37&lt;&gt;0,(J37/F37))*100</f>
        <v>55.795387398201015</v>
      </c>
      <c r="L37" s="184"/>
      <c r="M37" s="185"/>
      <c r="N37" s="184"/>
      <c r="O37" s="185"/>
      <c r="P37" s="22"/>
      <c r="Q37" s="23"/>
      <c r="R37" s="23"/>
    </row>
    <row r="38" spans="1:255" s="24" customFormat="1" ht="12.75" customHeight="1">
      <c r="A38" s="20"/>
      <c r="B38" s="11">
        <v>40</v>
      </c>
      <c r="C38" s="192">
        <v>296</v>
      </c>
      <c r="D38" s="193" t="s">
        <v>49</v>
      </c>
      <c r="E38" s="194" t="s">
        <v>28</v>
      </c>
      <c r="F38" s="202">
        <v>17358.445942800001</v>
      </c>
      <c r="G38" s="202">
        <v>11409.523096703886</v>
      </c>
      <c r="H38" s="203">
        <v>23.5122</v>
      </c>
      <c r="I38" s="202">
        <v>0</v>
      </c>
      <c r="J38" s="202">
        <f t="shared" ref="J38:J42" si="17">+G38+I38</f>
        <v>11409.523096703886</v>
      </c>
      <c r="K38" s="202">
        <f t="shared" ref="K38:K42" si="18">ROUND(IF(J38&lt;&gt;0,(J38/F38))*100,1)</f>
        <v>65.7</v>
      </c>
      <c r="L38" s="185">
        <v>99.899999999999991</v>
      </c>
      <c r="M38" s="195">
        <v>1</v>
      </c>
      <c r="N38" s="185">
        <v>0</v>
      </c>
      <c r="O38" s="185">
        <f t="shared" ref="O38:O42" si="19">+L38+N38</f>
        <v>99.899999999999991</v>
      </c>
      <c r="P38" s="22"/>
      <c r="Q38" s="23"/>
      <c r="R38" s="23"/>
      <c r="IU38" s="25"/>
    </row>
    <row r="39" spans="1:255" s="24" customFormat="1" ht="12.75" customHeight="1">
      <c r="A39" s="20"/>
      <c r="B39" s="11">
        <v>41</v>
      </c>
      <c r="C39" s="192">
        <v>297</v>
      </c>
      <c r="D39" s="193" t="s">
        <v>50</v>
      </c>
      <c r="E39" s="194" t="s">
        <v>28</v>
      </c>
      <c r="F39" s="202">
        <v>3382.6836378989997</v>
      </c>
      <c r="G39" s="202">
        <v>2226.3115875048993</v>
      </c>
      <c r="H39" s="203">
        <v>11.7561</v>
      </c>
      <c r="I39" s="202">
        <v>0</v>
      </c>
      <c r="J39" s="202">
        <f t="shared" si="17"/>
        <v>2226.3115875048993</v>
      </c>
      <c r="K39" s="202">
        <f t="shared" si="18"/>
        <v>65.8</v>
      </c>
      <c r="L39" s="185">
        <v>99.929999999999978</v>
      </c>
      <c r="M39" s="195">
        <v>1</v>
      </c>
      <c r="N39" s="185">
        <v>0</v>
      </c>
      <c r="O39" s="185">
        <f t="shared" si="19"/>
        <v>99.929999999999978</v>
      </c>
      <c r="P39" s="22"/>
      <c r="Q39" s="23"/>
      <c r="R39" s="23"/>
      <c r="IU39" s="25"/>
    </row>
    <row r="40" spans="1:255" s="24" customFormat="1" ht="12.75" customHeight="1">
      <c r="A40" s="20"/>
      <c r="B40" s="11">
        <v>42</v>
      </c>
      <c r="C40" s="192">
        <v>298</v>
      </c>
      <c r="D40" s="193" t="s">
        <v>51</v>
      </c>
      <c r="E40" s="194" t="s">
        <v>41</v>
      </c>
      <c r="F40" s="202">
        <v>16429.255790021998</v>
      </c>
      <c r="G40" s="202">
        <v>9884.027246854861</v>
      </c>
      <c r="H40" s="203">
        <v>23.5122</v>
      </c>
      <c r="I40" s="202">
        <v>29.547387106043484</v>
      </c>
      <c r="J40" s="202">
        <f t="shared" si="17"/>
        <v>9913.574633960905</v>
      </c>
      <c r="K40" s="202">
        <f t="shared" si="18"/>
        <v>60.3</v>
      </c>
      <c r="L40" s="185">
        <v>98.85</v>
      </c>
      <c r="M40" s="195">
        <v>1</v>
      </c>
      <c r="N40" s="185">
        <v>0.33620000000000516</v>
      </c>
      <c r="O40" s="185">
        <f t="shared" si="19"/>
        <v>99.186199999999999</v>
      </c>
      <c r="P40" s="22"/>
      <c r="Q40" s="23"/>
      <c r="R40" s="23"/>
      <c r="IU40" s="25"/>
    </row>
    <row r="41" spans="1:255" s="24" customFormat="1" ht="12.75" customHeight="1">
      <c r="A41" s="20"/>
      <c r="B41" s="11">
        <v>44</v>
      </c>
      <c r="C41" s="192">
        <v>304</v>
      </c>
      <c r="D41" s="193" t="s">
        <v>52</v>
      </c>
      <c r="E41" s="194" t="s">
        <v>53</v>
      </c>
      <c r="F41" s="202">
        <v>5859.2402400000001</v>
      </c>
      <c r="G41" s="202">
        <v>1325.7731897199412</v>
      </c>
      <c r="H41" s="203">
        <v>3280.0026863520002</v>
      </c>
      <c r="I41" s="202">
        <v>0</v>
      </c>
      <c r="J41" s="202">
        <f t="shared" si="17"/>
        <v>1325.7731897199412</v>
      </c>
      <c r="K41" s="202">
        <f t="shared" si="18"/>
        <v>22.6</v>
      </c>
      <c r="L41" s="185">
        <v>44.019999999999996</v>
      </c>
      <c r="M41" s="195">
        <v>35.65</v>
      </c>
      <c r="N41" s="185">
        <v>0</v>
      </c>
      <c r="O41" s="185">
        <f t="shared" si="19"/>
        <v>44.019999999999996</v>
      </c>
      <c r="P41" s="22"/>
      <c r="Q41" s="23"/>
      <c r="R41" s="23"/>
      <c r="IU41" s="25"/>
    </row>
    <row r="42" spans="1:255" s="24" customFormat="1" ht="12.75" customHeight="1">
      <c r="A42" s="20"/>
      <c r="B42" s="11">
        <v>46</v>
      </c>
      <c r="C42" s="192">
        <v>310</v>
      </c>
      <c r="D42" s="193" t="s">
        <v>54</v>
      </c>
      <c r="E42" s="194" t="s">
        <v>28</v>
      </c>
      <c r="F42" s="202">
        <v>2751.4916928000002</v>
      </c>
      <c r="G42" s="202">
        <v>651.292375586194</v>
      </c>
      <c r="H42" s="203">
        <v>280.32131249939999</v>
      </c>
      <c r="I42" s="202">
        <v>17.276871248559058</v>
      </c>
      <c r="J42" s="202">
        <f t="shared" si="17"/>
        <v>668.56924683475302</v>
      </c>
      <c r="K42" s="202">
        <f t="shared" si="18"/>
        <v>24.3</v>
      </c>
      <c r="L42" s="185">
        <v>23.633397447788504</v>
      </c>
      <c r="M42" s="195">
        <v>10.19</v>
      </c>
      <c r="N42" s="185">
        <v>0.74540147939430312</v>
      </c>
      <c r="O42" s="185">
        <f t="shared" si="19"/>
        <v>24.378798927182807</v>
      </c>
      <c r="P42" s="22"/>
      <c r="Q42" s="23"/>
      <c r="R42" s="23"/>
      <c r="IU42" s="25"/>
    </row>
    <row r="43" spans="1:255" s="10" customFormat="1" ht="12.75" customHeight="1">
      <c r="A43" s="18"/>
      <c r="B43" s="11">
        <v>49</v>
      </c>
      <c r="C43" s="191"/>
      <c r="D43" s="189" t="s">
        <v>55</v>
      </c>
      <c r="E43" s="194"/>
      <c r="F43" s="201">
        <f>SUM(F44:F45)</f>
        <v>18433.611824400003</v>
      </c>
      <c r="G43" s="201">
        <f>SUM(G44:G45)</f>
        <v>9998.5186433422969</v>
      </c>
      <c r="H43" s="201">
        <f>SUM(H44:H45)</f>
        <v>23.5122</v>
      </c>
      <c r="I43" s="201">
        <f>SUM(I44:I45)</f>
        <v>1.195683347919962</v>
      </c>
      <c r="J43" s="201">
        <f>SUM(J44:J45)</f>
        <v>9999.7143266902167</v>
      </c>
      <c r="K43" s="201">
        <f>IF(J43&lt;&gt;0,(J43/F43))*100</f>
        <v>54.247178588484232</v>
      </c>
      <c r="L43" s="184"/>
      <c r="M43" s="185"/>
      <c r="N43" s="184"/>
      <c r="O43" s="185"/>
      <c r="P43" s="22"/>
      <c r="Q43" s="23"/>
      <c r="R43" s="23"/>
    </row>
    <row r="44" spans="1:255" s="24" customFormat="1" ht="12.75" customHeight="1">
      <c r="A44" s="20"/>
      <c r="B44" s="11">
        <v>50</v>
      </c>
      <c r="C44" s="192">
        <v>313</v>
      </c>
      <c r="D44" s="193" t="s">
        <v>56</v>
      </c>
      <c r="E44" s="194" t="s">
        <v>28</v>
      </c>
      <c r="F44" s="202">
        <v>17052.646269600002</v>
      </c>
      <c r="G44" s="202">
        <v>9334.1085140860014</v>
      </c>
      <c r="H44" s="203">
        <v>23.5122</v>
      </c>
      <c r="I44" s="202">
        <v>0</v>
      </c>
      <c r="J44" s="202">
        <f t="shared" ref="J44:J45" si="20">+G44+I44</f>
        <v>9334.1085140860014</v>
      </c>
      <c r="K44" s="202">
        <f t="shared" ref="K44:K45" si="21">ROUND(IF(J44&lt;&gt;0,(J44/F44))*100,1)</f>
        <v>54.7</v>
      </c>
      <c r="L44" s="185">
        <v>99.929999999999993</v>
      </c>
      <c r="M44" s="195">
        <v>1</v>
      </c>
      <c r="N44" s="185">
        <v>0</v>
      </c>
      <c r="O44" s="185">
        <f t="shared" ref="O44:O45" si="22">+L44+N44</f>
        <v>99.929999999999993</v>
      </c>
      <c r="P44" s="22"/>
      <c r="Q44" s="23"/>
      <c r="R44" s="23"/>
      <c r="IU44" s="25"/>
    </row>
    <row r="45" spans="1:255" s="10" customFormat="1" ht="12.75" customHeight="1">
      <c r="A45" s="20"/>
      <c r="B45" s="11">
        <v>51</v>
      </c>
      <c r="C45" s="192">
        <v>321</v>
      </c>
      <c r="D45" s="193" t="s">
        <v>57</v>
      </c>
      <c r="E45" s="194" t="s">
        <v>28</v>
      </c>
      <c r="F45" s="202">
        <v>1380.9655548000001</v>
      </c>
      <c r="G45" s="202">
        <v>664.41012925629468</v>
      </c>
      <c r="H45" s="203">
        <v>0</v>
      </c>
      <c r="I45" s="202">
        <v>1.195683347919962</v>
      </c>
      <c r="J45" s="202">
        <f t="shared" si="20"/>
        <v>665.60581260421463</v>
      </c>
      <c r="K45" s="202">
        <f t="shared" si="21"/>
        <v>48.2</v>
      </c>
      <c r="L45" s="185">
        <v>48.13783875638844</v>
      </c>
      <c r="M45" s="195">
        <v>0</v>
      </c>
      <c r="N45" s="185">
        <v>0.2167283518750267</v>
      </c>
      <c r="O45" s="185">
        <f t="shared" si="22"/>
        <v>48.354567108263467</v>
      </c>
      <c r="P45" s="22"/>
      <c r="Q45" s="23"/>
      <c r="R45" s="23"/>
      <c r="IU45" s="25"/>
    </row>
    <row r="46" spans="1:255" s="10" customFormat="1" ht="12.75" customHeight="1">
      <c r="A46" s="18"/>
      <c r="B46" s="11">
        <v>53</v>
      </c>
      <c r="C46" s="191"/>
      <c r="D46" s="189" t="s">
        <v>58</v>
      </c>
      <c r="E46" s="194"/>
      <c r="F46" s="201">
        <f>SUM(F47:F53)</f>
        <v>47853.034421964599</v>
      </c>
      <c r="G46" s="201">
        <f>SUM(G47:G53)</f>
        <v>3348.6283771315934</v>
      </c>
      <c r="H46" s="201">
        <f>SUM(H47:H53)</f>
        <v>13789.220859857998</v>
      </c>
      <c r="I46" s="201">
        <f>SUM(I47:I53)</f>
        <v>206.41913367962042</v>
      </c>
      <c r="J46" s="201">
        <f>SUM(J47:J53)</f>
        <v>3555.0475108112141</v>
      </c>
      <c r="K46" s="201">
        <f>IF(J46&lt;&gt;0,(J46/F46))*100</f>
        <v>7.4290952574983278</v>
      </c>
      <c r="L46" s="184"/>
      <c r="M46" s="185"/>
      <c r="N46" s="184"/>
      <c r="O46" s="185"/>
      <c r="P46" s="22"/>
      <c r="Q46" s="23"/>
      <c r="R46" s="23"/>
    </row>
    <row r="47" spans="1:255" s="24" customFormat="1" ht="12.75" customHeight="1">
      <c r="A47" s="20"/>
      <c r="B47" s="11">
        <v>54</v>
      </c>
      <c r="C47" s="192">
        <v>323</v>
      </c>
      <c r="D47" s="193" t="s">
        <v>59</v>
      </c>
      <c r="E47" s="194" t="s">
        <v>60</v>
      </c>
      <c r="F47" s="202">
        <v>11971.061228987999</v>
      </c>
      <c r="G47" s="202">
        <v>0</v>
      </c>
      <c r="H47" s="203">
        <v>5291.2090707365996</v>
      </c>
      <c r="I47" s="202">
        <v>0</v>
      </c>
      <c r="J47" s="202">
        <f t="shared" ref="J47:J53" si="23">+G47+I47</f>
        <v>0</v>
      </c>
      <c r="K47" s="202">
        <f t="shared" ref="K47:K53" si="24">ROUND(IF(J47&lt;&gt;0,(J47/F47))*100,1)</f>
        <v>0</v>
      </c>
      <c r="L47" s="185">
        <v>0</v>
      </c>
      <c r="M47" s="195">
        <v>23.14</v>
      </c>
      <c r="N47" s="185">
        <v>0</v>
      </c>
      <c r="O47" s="185">
        <f t="shared" ref="O47:O53" si="25">+L47+N47</f>
        <v>0</v>
      </c>
      <c r="P47" s="22"/>
      <c r="Q47" s="23"/>
      <c r="R47" s="23"/>
      <c r="IU47" s="25"/>
    </row>
    <row r="48" spans="1:255" s="24" customFormat="1" ht="12.75" customHeight="1">
      <c r="A48" s="20"/>
      <c r="B48" s="11">
        <v>56</v>
      </c>
      <c r="C48" s="192">
        <v>325</v>
      </c>
      <c r="D48" s="193" t="s">
        <v>61</v>
      </c>
      <c r="E48" s="194" t="s">
        <v>60</v>
      </c>
      <c r="F48" s="202">
        <v>12648.165305953798</v>
      </c>
      <c r="G48" s="202">
        <v>0</v>
      </c>
      <c r="H48" s="203">
        <v>1429.2426848160001</v>
      </c>
      <c r="I48" s="202">
        <v>0</v>
      </c>
      <c r="J48" s="202">
        <f t="shared" si="23"/>
        <v>0</v>
      </c>
      <c r="K48" s="202">
        <f t="shared" si="24"/>
        <v>0</v>
      </c>
      <c r="L48" s="185">
        <v>0</v>
      </c>
      <c r="M48" s="195">
        <v>11.3</v>
      </c>
      <c r="N48" s="185">
        <v>0</v>
      </c>
      <c r="O48" s="185">
        <f t="shared" si="25"/>
        <v>0</v>
      </c>
      <c r="P48" s="22"/>
      <c r="Q48" s="23"/>
      <c r="R48" s="23"/>
      <c r="IU48" s="25"/>
    </row>
    <row r="49" spans="1:255" s="24" customFormat="1" ht="12.75" customHeight="1">
      <c r="A49" s="20"/>
      <c r="B49" s="11">
        <v>58</v>
      </c>
      <c r="C49" s="192">
        <v>327</v>
      </c>
      <c r="D49" s="193" t="s">
        <v>62</v>
      </c>
      <c r="E49" s="194" t="s">
        <v>28</v>
      </c>
      <c r="F49" s="202">
        <v>1482.6323076000001</v>
      </c>
      <c r="G49" s="202">
        <v>1205.823177</v>
      </c>
      <c r="H49" s="203">
        <v>11.7561</v>
      </c>
      <c r="I49" s="202">
        <v>0</v>
      </c>
      <c r="J49" s="202">
        <f t="shared" si="23"/>
        <v>1205.823177</v>
      </c>
      <c r="K49" s="202">
        <f t="shared" si="24"/>
        <v>81.3</v>
      </c>
      <c r="L49" s="185">
        <v>99.9</v>
      </c>
      <c r="M49" s="195">
        <v>1</v>
      </c>
      <c r="N49" s="185">
        <v>0</v>
      </c>
      <c r="O49" s="185">
        <f t="shared" si="25"/>
        <v>99.9</v>
      </c>
      <c r="P49" s="22"/>
      <c r="Q49" s="23"/>
      <c r="R49" s="23"/>
      <c r="IU49" s="25"/>
    </row>
    <row r="50" spans="1:255" s="24" customFormat="1" ht="12.75" customHeight="1">
      <c r="A50" s="20"/>
      <c r="B50" s="11">
        <v>60</v>
      </c>
      <c r="C50" s="192">
        <v>330</v>
      </c>
      <c r="D50" s="193" t="s">
        <v>63</v>
      </c>
      <c r="E50" s="194" t="s">
        <v>60</v>
      </c>
      <c r="F50" s="202">
        <v>13783.878511822801</v>
      </c>
      <c r="G50" s="202">
        <v>0</v>
      </c>
      <c r="H50" s="203">
        <v>6674.9012413217997</v>
      </c>
      <c r="I50" s="202">
        <v>0</v>
      </c>
      <c r="J50" s="202">
        <f t="shared" si="23"/>
        <v>0</v>
      </c>
      <c r="K50" s="202">
        <f t="shared" si="24"/>
        <v>0</v>
      </c>
      <c r="L50" s="185">
        <v>0</v>
      </c>
      <c r="M50" s="195">
        <v>25.87</v>
      </c>
      <c r="N50" s="185">
        <v>0</v>
      </c>
      <c r="O50" s="185">
        <f t="shared" si="25"/>
        <v>0</v>
      </c>
      <c r="P50" s="22"/>
      <c r="Q50" s="23"/>
      <c r="R50" s="23"/>
      <c r="IU50" s="25"/>
    </row>
    <row r="51" spans="1:255" s="24" customFormat="1" ht="12.75" customHeight="1">
      <c r="A51" s="20"/>
      <c r="B51" s="11">
        <v>62</v>
      </c>
      <c r="C51" s="192">
        <v>331</v>
      </c>
      <c r="D51" s="193" t="s">
        <v>64</v>
      </c>
      <c r="E51" s="194" t="s">
        <v>60</v>
      </c>
      <c r="F51" s="202">
        <v>632.94842400000005</v>
      </c>
      <c r="G51" s="202">
        <v>0</v>
      </c>
      <c r="H51" s="203">
        <v>5.0786351999999999</v>
      </c>
      <c r="I51" s="202">
        <v>0</v>
      </c>
      <c r="J51" s="202">
        <f>+G51+I51</f>
        <v>0</v>
      </c>
      <c r="K51" s="202">
        <f>ROUND(IF(J51&lt;&gt;0,(J51/F51))*100,1)</f>
        <v>0</v>
      </c>
      <c r="L51" s="185">
        <v>0</v>
      </c>
      <c r="M51" s="195">
        <v>89.96</v>
      </c>
      <c r="N51" s="185">
        <v>0</v>
      </c>
      <c r="O51" s="185">
        <f>+L51+N51</f>
        <v>0</v>
      </c>
      <c r="P51" s="22"/>
      <c r="Q51" s="23"/>
      <c r="R51" s="23"/>
      <c r="IU51" s="25"/>
    </row>
    <row r="52" spans="1:255" s="24" customFormat="1" ht="12.75" customHeight="1">
      <c r="A52" s="20"/>
      <c r="B52" s="11">
        <v>65</v>
      </c>
      <c r="C52" s="192">
        <v>337</v>
      </c>
      <c r="D52" s="193" t="s">
        <v>65</v>
      </c>
      <c r="E52" s="194" t="s">
        <v>28</v>
      </c>
      <c r="F52" s="202">
        <v>3417.4512456000002</v>
      </c>
      <c r="G52" s="202">
        <v>1573.9393396036032</v>
      </c>
      <c r="H52" s="203">
        <v>23.5122</v>
      </c>
      <c r="I52" s="202">
        <v>186.98047279744461</v>
      </c>
      <c r="J52" s="202">
        <f t="shared" si="23"/>
        <v>1760.9198124010479</v>
      </c>
      <c r="K52" s="202">
        <f t="shared" si="24"/>
        <v>51.5</v>
      </c>
      <c r="L52" s="185">
        <v>99.899999999999991</v>
      </c>
      <c r="M52" s="195">
        <v>1</v>
      </c>
      <c r="N52" s="185">
        <v>0</v>
      </c>
      <c r="O52" s="185">
        <f t="shared" si="25"/>
        <v>99.899999999999991</v>
      </c>
      <c r="P52" s="22"/>
      <c r="Q52" s="23"/>
      <c r="R52" s="23"/>
      <c r="IU52" s="25"/>
    </row>
    <row r="53" spans="1:255" s="10" customFormat="1" ht="12.75" customHeight="1">
      <c r="A53" s="20"/>
      <c r="B53" s="11">
        <v>66</v>
      </c>
      <c r="C53" s="192">
        <v>338</v>
      </c>
      <c r="D53" s="193" t="s">
        <v>66</v>
      </c>
      <c r="E53" s="194" t="s">
        <v>28</v>
      </c>
      <c r="F53" s="202">
        <v>3916.8973980000001</v>
      </c>
      <c r="G53" s="202">
        <v>568.86586052799021</v>
      </c>
      <c r="H53" s="203">
        <v>353.52092778360003</v>
      </c>
      <c r="I53" s="202">
        <v>19.43866088217581</v>
      </c>
      <c r="J53" s="202">
        <f t="shared" si="23"/>
        <v>588.30452141016599</v>
      </c>
      <c r="K53" s="202">
        <f t="shared" si="24"/>
        <v>15</v>
      </c>
      <c r="L53" s="185">
        <v>14.474651429150342</v>
      </c>
      <c r="M53" s="195">
        <v>9.0299999999999994</v>
      </c>
      <c r="N53" s="185">
        <v>0.59557341060074442</v>
      </c>
      <c r="O53" s="185">
        <f t="shared" si="25"/>
        <v>15.070224839751086</v>
      </c>
      <c r="P53" s="22"/>
      <c r="Q53" s="23"/>
      <c r="R53" s="23"/>
      <c r="IU53" s="25"/>
    </row>
    <row r="54" spans="1:255" s="10" customFormat="1" ht="12.75" customHeight="1">
      <c r="A54" s="18"/>
      <c r="B54" s="11">
        <v>68</v>
      </c>
      <c r="C54" s="191"/>
      <c r="D54" s="189" t="s">
        <v>67</v>
      </c>
      <c r="E54" s="194"/>
      <c r="F54" s="201">
        <f>SUM(F55:F61)</f>
        <v>75100.767573264005</v>
      </c>
      <c r="G54" s="201">
        <f>SUM(G55:G61)</f>
        <v>266.17348420556743</v>
      </c>
      <c r="H54" s="201">
        <f>SUM(H55:H61)</f>
        <v>27294.060978862199</v>
      </c>
      <c r="I54" s="201">
        <f>SUM(I55:I61)</f>
        <v>86.426329791528914</v>
      </c>
      <c r="J54" s="201">
        <f>SUM(J55:J61)</f>
        <v>352.59981399709636</v>
      </c>
      <c r="K54" s="201">
        <f>IF(J54&lt;&gt;0,(J54/F54))*100</f>
        <v>0.46950227726117472</v>
      </c>
      <c r="L54" s="184"/>
      <c r="M54" s="185"/>
      <c r="N54" s="184"/>
      <c r="O54" s="185"/>
      <c r="P54" s="22"/>
      <c r="Q54" s="23"/>
      <c r="R54" s="23"/>
    </row>
    <row r="55" spans="1:255" s="24" customFormat="1" ht="12.75" customHeight="1">
      <c r="A55" s="20"/>
      <c r="B55" s="11">
        <v>69</v>
      </c>
      <c r="C55" s="192">
        <v>340</v>
      </c>
      <c r="D55" s="193" t="s">
        <v>68</v>
      </c>
      <c r="E55" s="194" t="s">
        <v>60</v>
      </c>
      <c r="F55" s="202">
        <v>7630.8821587799994</v>
      </c>
      <c r="G55" s="202">
        <v>0</v>
      </c>
      <c r="H55" s="203">
        <v>1396.4514421104</v>
      </c>
      <c r="I55" s="202">
        <v>0</v>
      </c>
      <c r="J55" s="202">
        <f t="shared" ref="J55:J61" si="26">+G55+I55</f>
        <v>0</v>
      </c>
      <c r="K55" s="202">
        <f t="shared" ref="K55:K61" si="27">ROUND(IF(J55&lt;&gt;0,(J55/F55))*100,1)</f>
        <v>0</v>
      </c>
      <c r="L55" s="185">
        <v>0</v>
      </c>
      <c r="M55" s="195">
        <v>18.3</v>
      </c>
      <c r="N55" s="185">
        <v>0</v>
      </c>
      <c r="O55" s="185">
        <f t="shared" ref="O55:O61" si="28">+L55+N55</f>
        <v>0</v>
      </c>
      <c r="P55" s="22"/>
      <c r="Q55" s="23"/>
      <c r="R55" s="23"/>
      <c r="IU55" s="25"/>
    </row>
    <row r="56" spans="1:255" s="24" customFormat="1" ht="12.75" customHeight="1">
      <c r="A56" s="20"/>
      <c r="B56" s="11">
        <v>71</v>
      </c>
      <c r="C56" s="192">
        <v>342</v>
      </c>
      <c r="D56" s="193" t="s">
        <v>69</v>
      </c>
      <c r="E56" s="194" t="s">
        <v>60</v>
      </c>
      <c r="F56" s="202">
        <v>21064.156760399997</v>
      </c>
      <c r="G56" s="202">
        <v>0</v>
      </c>
      <c r="H56" s="203">
        <v>10599.772049561399</v>
      </c>
      <c r="I56" s="202">
        <v>0</v>
      </c>
      <c r="J56" s="202">
        <f t="shared" si="26"/>
        <v>0</v>
      </c>
      <c r="K56" s="202">
        <f t="shared" si="27"/>
        <v>0</v>
      </c>
      <c r="L56" s="185">
        <v>0</v>
      </c>
      <c r="M56" s="195">
        <v>16</v>
      </c>
      <c r="N56" s="185">
        <v>0</v>
      </c>
      <c r="O56" s="185">
        <f t="shared" si="28"/>
        <v>0</v>
      </c>
      <c r="P56" s="22"/>
      <c r="Q56" s="23"/>
      <c r="R56" s="23"/>
      <c r="IU56" s="25"/>
    </row>
    <row r="57" spans="1:255" s="24" customFormat="1" ht="12.75" customHeight="1">
      <c r="A57" s="20"/>
      <c r="B57" s="11">
        <v>73</v>
      </c>
      <c r="C57" s="192">
        <v>344</v>
      </c>
      <c r="D57" s="193" t="s">
        <v>70</v>
      </c>
      <c r="E57" s="194" t="s">
        <v>60</v>
      </c>
      <c r="F57" s="202">
        <v>15931.86672</v>
      </c>
      <c r="G57" s="202">
        <v>0</v>
      </c>
      <c r="H57" s="203">
        <v>3691.3403255453995</v>
      </c>
      <c r="I57" s="202">
        <v>0</v>
      </c>
      <c r="J57" s="202">
        <f t="shared" si="26"/>
        <v>0</v>
      </c>
      <c r="K57" s="202">
        <f t="shared" si="27"/>
        <v>0</v>
      </c>
      <c r="L57" s="185">
        <v>0</v>
      </c>
      <c r="M57" s="195">
        <v>0</v>
      </c>
      <c r="N57" s="185">
        <v>0</v>
      </c>
      <c r="O57" s="185">
        <f t="shared" si="28"/>
        <v>0</v>
      </c>
      <c r="P57" s="22"/>
      <c r="Q57" s="23"/>
      <c r="R57" s="23"/>
      <c r="IU57" s="25"/>
    </row>
    <row r="58" spans="1:255" s="24" customFormat="1" ht="12.75" customHeight="1">
      <c r="A58" s="20"/>
      <c r="B58" s="11">
        <v>75</v>
      </c>
      <c r="C58" s="192">
        <v>346</v>
      </c>
      <c r="D58" s="193" t="s">
        <v>71</v>
      </c>
      <c r="E58" s="194" t="s">
        <v>60</v>
      </c>
      <c r="F58" s="202">
        <v>15804.477620400001</v>
      </c>
      <c r="G58" s="202">
        <v>0</v>
      </c>
      <c r="H58" s="203">
        <v>5426.6157600000006</v>
      </c>
      <c r="I58" s="202">
        <v>0</v>
      </c>
      <c r="J58" s="202">
        <f t="shared" si="26"/>
        <v>0</v>
      </c>
      <c r="K58" s="202">
        <f t="shared" si="27"/>
        <v>0</v>
      </c>
      <c r="L58" s="185">
        <v>0</v>
      </c>
      <c r="M58" s="195">
        <v>8.15</v>
      </c>
      <c r="N58" s="185">
        <v>0</v>
      </c>
      <c r="O58" s="185">
        <f t="shared" si="28"/>
        <v>0</v>
      </c>
      <c r="P58" s="22"/>
      <c r="Q58" s="23"/>
      <c r="R58" s="23"/>
      <c r="IU58" s="25"/>
    </row>
    <row r="59" spans="1:255" s="24" customFormat="1" ht="12.75" customHeight="1">
      <c r="A59" s="20"/>
      <c r="B59" s="11">
        <v>76</v>
      </c>
      <c r="C59" s="192">
        <v>347</v>
      </c>
      <c r="D59" s="193" t="s">
        <v>72</v>
      </c>
      <c r="E59" s="194" t="s">
        <v>60</v>
      </c>
      <c r="F59" s="202">
        <v>12457.873806084001</v>
      </c>
      <c r="G59" s="202">
        <v>0</v>
      </c>
      <c r="H59" s="203">
        <v>5587.5499739741999</v>
      </c>
      <c r="I59" s="202">
        <v>0</v>
      </c>
      <c r="J59" s="202">
        <f t="shared" si="26"/>
        <v>0</v>
      </c>
      <c r="K59" s="202">
        <f t="shared" si="27"/>
        <v>0</v>
      </c>
      <c r="L59" s="185">
        <v>0</v>
      </c>
      <c r="M59" s="195">
        <v>26.76</v>
      </c>
      <c r="N59" s="185">
        <v>0</v>
      </c>
      <c r="O59" s="185">
        <f t="shared" si="28"/>
        <v>0</v>
      </c>
      <c r="P59" s="22"/>
      <c r="Q59" s="23"/>
      <c r="R59" s="23"/>
      <c r="IU59" s="25"/>
    </row>
    <row r="60" spans="1:255" s="24" customFormat="1" ht="12.75" customHeight="1">
      <c r="A60" s="20"/>
      <c r="B60" s="11">
        <v>77</v>
      </c>
      <c r="C60" s="192">
        <v>348</v>
      </c>
      <c r="D60" s="193" t="s">
        <v>73</v>
      </c>
      <c r="E60" s="194" t="s">
        <v>41</v>
      </c>
      <c r="F60" s="202">
        <v>259.95088319999996</v>
      </c>
      <c r="G60" s="202">
        <v>42.055733410557302</v>
      </c>
      <c r="H60" s="203">
        <v>154.61879002979998</v>
      </c>
      <c r="I60" s="202">
        <v>50.83457892865755</v>
      </c>
      <c r="J60" s="202">
        <f t="shared" si="26"/>
        <v>92.890312339214859</v>
      </c>
      <c r="K60" s="202">
        <f t="shared" si="27"/>
        <v>35.700000000000003</v>
      </c>
      <c r="L60" s="185">
        <v>31.3</v>
      </c>
      <c r="M60" s="195">
        <v>59.48</v>
      </c>
      <c r="N60" s="185">
        <v>43.45</v>
      </c>
      <c r="O60" s="185">
        <f t="shared" si="28"/>
        <v>74.75</v>
      </c>
      <c r="P60" s="22"/>
      <c r="Q60" s="23"/>
      <c r="R60" s="23"/>
      <c r="IU60" s="25"/>
    </row>
    <row r="61" spans="1:255" s="24" customFormat="1" ht="12.75" customHeight="1">
      <c r="A61" s="20"/>
      <c r="B61" s="11">
        <v>78</v>
      </c>
      <c r="C61" s="192">
        <v>349</v>
      </c>
      <c r="D61" s="193" t="s">
        <v>74</v>
      </c>
      <c r="E61" s="194" t="s">
        <v>28</v>
      </c>
      <c r="F61" s="202">
        <v>1951.5596243999998</v>
      </c>
      <c r="G61" s="202">
        <v>224.11775079501012</v>
      </c>
      <c r="H61" s="203">
        <v>437.71263764100001</v>
      </c>
      <c r="I61" s="202">
        <v>35.591750862871365</v>
      </c>
      <c r="J61" s="202">
        <f t="shared" si="26"/>
        <v>259.7095016578815</v>
      </c>
      <c r="K61" s="202">
        <f t="shared" si="27"/>
        <v>13.3</v>
      </c>
      <c r="L61" s="185">
        <v>11.476120074471723</v>
      </c>
      <c r="M61" s="195">
        <v>22.43</v>
      </c>
      <c r="N61" s="185">
        <v>2.0559867734560626</v>
      </c>
      <c r="O61" s="185">
        <f t="shared" si="28"/>
        <v>13.532106847927786</v>
      </c>
      <c r="P61" s="22"/>
      <c r="Q61" s="23"/>
      <c r="R61" s="23"/>
      <c r="IU61" s="25"/>
    </row>
    <row r="62" spans="1:255" s="10" customFormat="1" ht="12.75" customHeight="1">
      <c r="A62" s="18"/>
      <c r="B62" s="11">
        <v>68</v>
      </c>
      <c r="C62" s="191"/>
      <c r="D62" s="189" t="s">
        <v>75</v>
      </c>
      <c r="E62" s="194"/>
      <c r="F62" s="201">
        <f>+F63</f>
        <v>3245.53474164</v>
      </c>
      <c r="G62" s="201">
        <f t="shared" ref="G62:J62" si="29">+G63</f>
        <v>0</v>
      </c>
      <c r="H62" s="201">
        <f t="shared" si="29"/>
        <v>593.93286712500003</v>
      </c>
      <c r="I62" s="201">
        <f t="shared" si="29"/>
        <v>0</v>
      </c>
      <c r="J62" s="201">
        <f t="shared" si="29"/>
        <v>0</v>
      </c>
      <c r="K62" s="201">
        <f>IF(J62&lt;&gt;0,(J62/F62))*100</f>
        <v>0</v>
      </c>
      <c r="L62" s="184"/>
      <c r="M62" s="185"/>
      <c r="N62" s="184"/>
      <c r="O62" s="185"/>
      <c r="P62" s="22"/>
    </row>
    <row r="63" spans="1:255" s="24" customFormat="1" ht="12.75" customHeight="1">
      <c r="A63" s="20"/>
      <c r="B63" s="11">
        <v>79</v>
      </c>
      <c r="C63" s="192">
        <v>351</v>
      </c>
      <c r="D63" s="193" t="s">
        <v>76</v>
      </c>
      <c r="E63" s="194" t="s">
        <v>77</v>
      </c>
      <c r="F63" s="202">
        <v>3245.53474164</v>
      </c>
      <c r="G63" s="202">
        <v>0</v>
      </c>
      <c r="H63" s="203">
        <v>593.93286712500003</v>
      </c>
      <c r="I63" s="202">
        <v>0</v>
      </c>
      <c r="J63" s="202">
        <f t="shared" ref="J63" si="30">+G63+I63</f>
        <v>0</v>
      </c>
      <c r="K63" s="202">
        <f t="shared" ref="K63" si="31">ROUND(IF(J63&lt;&gt;0,(J63/F63))*100,1)</f>
        <v>0</v>
      </c>
      <c r="L63" s="185">
        <v>0</v>
      </c>
      <c r="M63" s="195">
        <v>0</v>
      </c>
      <c r="N63" s="185">
        <v>0</v>
      </c>
      <c r="O63" s="185">
        <f t="shared" ref="O63" si="32">+L63+N63</f>
        <v>0</v>
      </c>
      <c r="P63" s="22"/>
      <c r="Q63" s="26"/>
      <c r="R63" s="27"/>
      <c r="IM63" s="25"/>
    </row>
    <row r="64" spans="1:255" s="18" customFormat="1" ht="12.75" customHeight="1">
      <c r="A64" s="28"/>
      <c r="B64" s="11">
        <v>81</v>
      </c>
      <c r="C64" s="191"/>
      <c r="D64" s="189" t="s">
        <v>78</v>
      </c>
      <c r="E64" s="194"/>
      <c r="F64" s="201">
        <f>+F65+F67+F70</f>
        <v>102378.07538074801</v>
      </c>
      <c r="G64" s="201">
        <f>+G65+G67+G70</f>
        <v>21837.972831201649</v>
      </c>
      <c r="H64" s="201">
        <f>+H65+H67+H70</f>
        <v>10228.6052627022</v>
      </c>
      <c r="I64" s="201">
        <f>+I65+I67+I70</f>
        <v>62.682419898882245</v>
      </c>
      <c r="J64" s="201">
        <f>+J65+J67+J70</f>
        <v>21900.655251100528</v>
      </c>
      <c r="K64" s="201">
        <f>IF(J64&lt;&gt;0,(J64/F64))*100</f>
        <v>21.391938820544485</v>
      </c>
      <c r="L64" s="196"/>
      <c r="M64" s="195"/>
      <c r="N64" s="185"/>
      <c r="O64" s="185"/>
      <c r="P64" s="22"/>
      <c r="Q64" s="23"/>
      <c r="R64" s="23"/>
      <c r="IU64" s="25"/>
    </row>
    <row r="65" spans="1:20" s="10" customFormat="1" ht="12.75" customHeight="1">
      <c r="A65" s="18"/>
      <c r="B65" s="11">
        <v>83</v>
      </c>
      <c r="C65" s="191"/>
      <c r="D65" s="189" t="s">
        <v>37</v>
      </c>
      <c r="E65" s="194"/>
      <c r="F65" s="201">
        <f>SUM(F66:F66)</f>
        <v>24190.021880919601</v>
      </c>
      <c r="G65" s="201">
        <f>SUM(G66:G66)</f>
        <v>13102.235454619831</v>
      </c>
      <c r="H65" s="201">
        <f>SUM(H66:H66)</f>
        <v>23.5122</v>
      </c>
      <c r="I65" s="201">
        <f>SUM(I66:I66)</f>
        <v>59.164873788519778</v>
      </c>
      <c r="J65" s="201">
        <f>SUM(J66:J66)</f>
        <v>13161.40032840835</v>
      </c>
      <c r="K65" s="201">
        <f>IF(J65&lt;&gt;0,(J65/F65))*100</f>
        <v>54.408385379715952</v>
      </c>
      <c r="L65" s="184"/>
      <c r="M65" s="185"/>
      <c r="N65" s="184"/>
      <c r="O65" s="185"/>
      <c r="P65" s="22"/>
      <c r="Q65" s="23"/>
      <c r="R65" s="23"/>
    </row>
    <row r="66" spans="1:20" s="10" customFormat="1" ht="12.75" customHeight="1">
      <c r="A66" s="29"/>
      <c r="B66" s="11">
        <v>84</v>
      </c>
      <c r="C66" s="197">
        <v>38</v>
      </c>
      <c r="D66" s="198" t="s">
        <v>79</v>
      </c>
      <c r="E66" s="194" t="s">
        <v>41</v>
      </c>
      <c r="F66" s="202">
        <v>24190.021880919601</v>
      </c>
      <c r="G66" s="202">
        <v>13102.235454619831</v>
      </c>
      <c r="H66" s="202">
        <v>23.5122</v>
      </c>
      <c r="I66" s="202">
        <v>59.164873788519778</v>
      </c>
      <c r="J66" s="202">
        <f t="shared" ref="J66" si="33">+G66+I66</f>
        <v>13161.40032840835</v>
      </c>
      <c r="K66" s="202">
        <f t="shared" ref="K66" si="34">ROUND(IF(J66&lt;&gt;0,(J66/F66))*100,1)</f>
        <v>54.4</v>
      </c>
      <c r="L66" s="185">
        <v>99.11</v>
      </c>
      <c r="M66" s="195">
        <v>1</v>
      </c>
      <c r="N66" s="185">
        <v>0.54000000000000625</v>
      </c>
      <c r="O66" s="185">
        <f t="shared" ref="O66" si="35">+L66+N66</f>
        <v>99.65</v>
      </c>
      <c r="P66" s="22"/>
      <c r="Q66" s="23"/>
      <c r="R66" s="23"/>
      <c r="S66" s="30"/>
      <c r="T66" s="21"/>
    </row>
    <row r="67" spans="1:20" s="10" customFormat="1" ht="12.75" customHeight="1">
      <c r="A67" s="18"/>
      <c r="B67" s="11">
        <v>89</v>
      </c>
      <c r="C67" s="191"/>
      <c r="D67" s="189" t="s">
        <v>48</v>
      </c>
      <c r="E67" s="194"/>
      <c r="F67" s="201">
        <f>SUM(F68:F69)</f>
        <v>53166.3032735706</v>
      </c>
      <c r="G67" s="201">
        <f>SUM(G68:G69)</f>
        <v>8735.7373765818174</v>
      </c>
      <c r="H67" s="201">
        <f>SUM(H68:H69)</f>
        <v>7027.3307798057995</v>
      </c>
      <c r="I67" s="201">
        <f>SUM(I68:I69)</f>
        <v>3.5175461103624674</v>
      </c>
      <c r="J67" s="201">
        <f>SUM(J68:J69)</f>
        <v>8739.2549226921801</v>
      </c>
      <c r="K67" s="201">
        <f>IF(J67&lt;&gt;0,(J67/F67))*100</f>
        <v>16.437582424574053</v>
      </c>
      <c r="L67" s="184"/>
      <c r="M67" s="185"/>
      <c r="N67" s="184"/>
      <c r="O67" s="185"/>
      <c r="P67" s="22"/>
      <c r="Q67" s="23"/>
      <c r="R67" s="23"/>
      <c r="S67" s="31"/>
      <c r="T67" s="21"/>
    </row>
    <row r="68" spans="1:20" s="10" customFormat="1" ht="12.75" customHeight="1">
      <c r="A68" s="29"/>
      <c r="B68" s="11">
        <v>90</v>
      </c>
      <c r="C68" s="197">
        <v>45</v>
      </c>
      <c r="D68" s="198" t="s">
        <v>80</v>
      </c>
      <c r="E68" s="194" t="s">
        <v>41</v>
      </c>
      <c r="F68" s="202">
        <v>14833.2240007488</v>
      </c>
      <c r="G68" s="202">
        <v>8735.7373765818174</v>
      </c>
      <c r="H68" s="202">
        <v>6230.5807820171995</v>
      </c>
      <c r="I68" s="202">
        <v>3.5175461103624674</v>
      </c>
      <c r="J68" s="202">
        <f t="shared" ref="J68:J69" si="36">+G68+I68</f>
        <v>8739.2549226921801</v>
      </c>
      <c r="K68" s="202">
        <f t="shared" ref="K68:K69" si="37">ROUND(IF(J68&lt;&gt;0,(J68/F68))*100,1)</f>
        <v>58.9</v>
      </c>
      <c r="L68" s="185">
        <v>99.11</v>
      </c>
      <c r="M68" s="185">
        <v>2.4</v>
      </c>
      <c r="N68" s="185">
        <v>4.9999999999997158E-2</v>
      </c>
      <c r="O68" s="185">
        <f t="shared" ref="O68:O69" si="38">+L68+N68</f>
        <v>99.16</v>
      </c>
      <c r="P68" s="22"/>
      <c r="Q68" s="23"/>
      <c r="R68" s="23"/>
      <c r="S68" s="32"/>
      <c r="T68" s="21"/>
    </row>
    <row r="69" spans="1:20" s="10" customFormat="1" ht="12.75" customHeight="1">
      <c r="A69" s="29"/>
      <c r="B69" s="11">
        <v>91</v>
      </c>
      <c r="C69" s="197">
        <v>303</v>
      </c>
      <c r="D69" s="198" t="s">
        <v>81</v>
      </c>
      <c r="E69" s="194" t="s">
        <v>60</v>
      </c>
      <c r="F69" s="202">
        <v>38333.0792728218</v>
      </c>
      <c r="G69" s="202">
        <v>0</v>
      </c>
      <c r="H69" s="202">
        <v>796.74999778860001</v>
      </c>
      <c r="I69" s="202">
        <v>0</v>
      </c>
      <c r="J69" s="202">
        <f t="shared" si="36"/>
        <v>0</v>
      </c>
      <c r="K69" s="202">
        <f t="shared" si="37"/>
        <v>0</v>
      </c>
      <c r="L69" s="185">
        <v>0</v>
      </c>
      <c r="M69" s="195">
        <v>6.6</v>
      </c>
      <c r="N69" s="185">
        <v>0</v>
      </c>
      <c r="O69" s="185">
        <f t="shared" si="38"/>
        <v>0</v>
      </c>
      <c r="P69" s="22"/>
      <c r="Q69" s="23"/>
      <c r="R69" s="23"/>
      <c r="S69" s="30"/>
      <c r="T69" s="21"/>
    </row>
    <row r="70" spans="1:20" s="10" customFormat="1" ht="12.75" customHeight="1">
      <c r="A70" s="18"/>
      <c r="B70" s="11">
        <v>92</v>
      </c>
      <c r="C70" s="191"/>
      <c r="D70" s="189" t="s">
        <v>58</v>
      </c>
      <c r="E70" s="194"/>
      <c r="F70" s="201">
        <f>SUM(F71)</f>
        <v>25021.750226257802</v>
      </c>
      <c r="G70" s="201">
        <f>SUM(G71)</f>
        <v>0</v>
      </c>
      <c r="H70" s="201">
        <f>SUM(H71)</f>
        <v>3177.7622828963999</v>
      </c>
      <c r="I70" s="201">
        <f>SUM(I71)</f>
        <v>0</v>
      </c>
      <c r="J70" s="201">
        <f>SUM(J71)</f>
        <v>0</v>
      </c>
      <c r="K70" s="201">
        <f>IF(J70&lt;&gt;0,(J70/F70))*100</f>
        <v>0</v>
      </c>
      <c r="L70" s="184"/>
      <c r="M70" s="185"/>
      <c r="N70" s="184"/>
      <c r="O70" s="185"/>
      <c r="P70" s="22"/>
      <c r="Q70" s="23"/>
      <c r="R70" s="23"/>
      <c r="S70" s="32"/>
      <c r="T70" s="12"/>
    </row>
    <row r="71" spans="1:20" s="10" customFormat="1" ht="12.75" customHeight="1" thickBot="1">
      <c r="A71" s="29"/>
      <c r="B71" s="11">
        <v>93</v>
      </c>
      <c r="C71" s="251">
        <v>49</v>
      </c>
      <c r="D71" s="252" t="s">
        <v>82</v>
      </c>
      <c r="E71" s="253" t="s">
        <v>60</v>
      </c>
      <c r="F71" s="254">
        <v>25021.750226257802</v>
      </c>
      <c r="G71" s="254">
        <v>0</v>
      </c>
      <c r="H71" s="254">
        <v>3177.7622828963999</v>
      </c>
      <c r="I71" s="254">
        <v>0</v>
      </c>
      <c r="J71" s="254">
        <f>+G71+I71</f>
        <v>0</v>
      </c>
      <c r="K71" s="254">
        <f>ROUND(IF(J71&lt;&gt;0,(J71/F71))*100,1)</f>
        <v>0</v>
      </c>
      <c r="L71" s="255">
        <v>0</v>
      </c>
      <c r="M71" s="255">
        <v>74</v>
      </c>
      <c r="N71" s="255">
        <v>0</v>
      </c>
      <c r="O71" s="255">
        <f>+L71+N71</f>
        <v>0</v>
      </c>
      <c r="P71" s="22"/>
      <c r="Q71" s="23"/>
      <c r="R71" s="23"/>
      <c r="S71" s="30"/>
      <c r="T71" s="21"/>
    </row>
    <row r="72" spans="1:20" s="34" customFormat="1">
      <c r="A72" s="29"/>
      <c r="B72" s="11">
        <v>86</v>
      </c>
      <c r="C72" s="178" t="s">
        <v>83</v>
      </c>
      <c r="D72" s="178"/>
      <c r="E72" s="178"/>
      <c r="F72" s="178"/>
      <c r="G72" s="178"/>
      <c r="H72" s="178"/>
      <c r="I72" s="178"/>
      <c r="J72" s="178"/>
      <c r="K72" s="178"/>
      <c r="L72" s="178"/>
      <c r="M72" s="178"/>
      <c r="N72" s="178"/>
      <c r="O72" s="178"/>
      <c r="P72" s="33"/>
    </row>
    <row r="73" spans="1:20" ht="24" customHeight="1">
      <c r="A73" s="18"/>
      <c r="B73" s="11">
        <v>87</v>
      </c>
      <c r="C73" s="179" t="s">
        <v>84</v>
      </c>
      <c r="D73" s="179"/>
      <c r="E73" s="179"/>
      <c r="F73" s="179"/>
      <c r="G73" s="179"/>
      <c r="H73" s="179"/>
      <c r="I73" s="179"/>
      <c r="J73" s="179"/>
      <c r="K73" s="179"/>
      <c r="L73" s="179"/>
      <c r="M73" s="179"/>
      <c r="N73" s="179"/>
      <c r="O73" s="179"/>
      <c r="R73" s="1"/>
    </row>
    <row r="74" spans="1:20">
      <c r="A74" s="29"/>
      <c r="B74" s="11">
        <v>88</v>
      </c>
      <c r="C74" s="180" t="s">
        <v>905</v>
      </c>
      <c r="D74" s="180"/>
      <c r="E74" s="180"/>
      <c r="F74" s="180"/>
      <c r="G74" s="180"/>
      <c r="H74" s="180"/>
      <c r="I74" s="180"/>
      <c r="J74" s="180"/>
      <c r="K74" s="180"/>
      <c r="L74" s="180"/>
      <c r="M74" s="180"/>
      <c r="N74" s="180"/>
      <c r="O74" s="180"/>
      <c r="R74" s="1"/>
    </row>
    <row r="75" spans="1:20" ht="12.75" customHeight="1">
      <c r="A75" s="18"/>
      <c r="B75" s="11">
        <v>89</v>
      </c>
      <c r="C75" s="181" t="s">
        <v>906</v>
      </c>
      <c r="D75" s="181"/>
      <c r="E75" s="181"/>
      <c r="F75" s="181"/>
      <c r="G75" s="181"/>
      <c r="H75" s="181"/>
      <c r="I75" s="181"/>
      <c r="J75" s="181"/>
      <c r="K75" s="181"/>
      <c r="L75" s="181"/>
      <c r="M75" s="181"/>
      <c r="N75" s="181"/>
      <c r="O75" s="181"/>
      <c r="R75" s="1"/>
    </row>
    <row r="76" spans="1:20" ht="12.75" customHeight="1">
      <c r="A76" s="29"/>
      <c r="B76" s="11">
        <v>90</v>
      </c>
      <c r="C76" s="181" t="s">
        <v>85</v>
      </c>
      <c r="D76" s="181"/>
      <c r="E76" s="181"/>
      <c r="F76" s="181"/>
      <c r="G76" s="181"/>
      <c r="H76" s="181"/>
      <c r="I76" s="181"/>
      <c r="J76" s="181"/>
      <c r="K76" s="181"/>
      <c r="L76" s="181"/>
      <c r="M76" s="181"/>
      <c r="N76" s="181"/>
      <c r="O76" s="181"/>
      <c r="R76" s="1"/>
    </row>
    <row r="77" spans="1:20" s="34" customFormat="1">
      <c r="B77" s="11">
        <v>95</v>
      </c>
      <c r="C77" s="35"/>
      <c r="D77" s="35"/>
      <c r="E77" s="35"/>
      <c r="F77" s="35"/>
      <c r="G77" s="35"/>
      <c r="H77" s="35"/>
      <c r="I77" s="35"/>
      <c r="J77" s="35"/>
      <c r="K77" s="35"/>
      <c r="L77" s="35"/>
      <c r="M77" s="35"/>
      <c r="N77" s="35"/>
      <c r="O77" s="35"/>
      <c r="P77" s="33"/>
    </row>
    <row r="78" spans="1:20" s="34" customFormat="1">
      <c r="B78" s="11">
        <v>96</v>
      </c>
      <c r="C78" s="33"/>
      <c r="E78" s="36"/>
      <c r="F78" s="33"/>
      <c r="G78" s="33"/>
      <c r="H78" s="33"/>
      <c r="I78" s="33"/>
      <c r="J78" s="33"/>
      <c r="K78" s="33"/>
      <c r="L78" s="33"/>
      <c r="M78" s="33"/>
      <c r="N78" s="33"/>
      <c r="O78" s="33"/>
      <c r="P78" s="33"/>
    </row>
    <row r="79" spans="1:20" ht="12.75" customHeight="1">
      <c r="C79" s="15"/>
      <c r="D79" s="16"/>
      <c r="E79" s="17"/>
      <c r="F79" s="13"/>
      <c r="G79" s="13"/>
      <c r="H79" s="13"/>
      <c r="I79" s="13"/>
      <c r="J79" s="13"/>
      <c r="K79" s="13"/>
      <c r="L79" s="13"/>
      <c r="M79" s="13"/>
      <c r="N79" s="13"/>
      <c r="O79" s="13"/>
      <c r="P79" s="14"/>
    </row>
  </sheetData>
  <sheetProtection sort="0"/>
  <mergeCells count="21">
    <mergeCell ref="C74:O74"/>
    <mergeCell ref="C75:O75"/>
    <mergeCell ref="C76:O76"/>
    <mergeCell ref="C77:O77"/>
    <mergeCell ref="A1:D1"/>
    <mergeCell ref="A2:M2"/>
    <mergeCell ref="A3:F3"/>
    <mergeCell ref="G3:L3"/>
    <mergeCell ref="M3:O3"/>
    <mergeCell ref="L9:L11"/>
    <mergeCell ref="M9:O9"/>
    <mergeCell ref="H10:K10"/>
    <mergeCell ref="M10:O10"/>
    <mergeCell ref="C72:O72"/>
    <mergeCell ref="C73:O73"/>
    <mergeCell ref="C9:C11"/>
    <mergeCell ref="D9:D11"/>
    <mergeCell ref="E9:E11"/>
    <mergeCell ref="F9:F11"/>
    <mergeCell ref="G9:G11"/>
    <mergeCell ref="H9:K9"/>
  </mergeCells>
  <conditionalFormatting sqref="K79 K73:K76 O73:O120 O17:O71 K14:K71">
    <cfRule type="cellIs" dxfId="13" priority="11" stopIfTrue="1" operator="greaterThan">
      <formula>100</formula>
    </cfRule>
  </conditionalFormatting>
  <conditionalFormatting sqref="K18:K71">
    <cfRule type="cellIs" dxfId="12" priority="9" stopIfTrue="1" operator="greaterThan">
      <formula>100</formula>
    </cfRule>
    <cfRule type="cellIs" dxfId="11" priority="10" stopIfTrue="1" operator="greaterThan">
      <formula>100</formula>
    </cfRule>
  </conditionalFormatting>
  <conditionalFormatting sqref="C73:C1048576 C4:C6 C8:C12 C14:C71">
    <cfRule type="duplicateValues" dxfId="10" priority="8"/>
  </conditionalFormatting>
  <conditionalFormatting sqref="K62:K63 O62:O63">
    <cfRule type="cellIs" dxfId="9" priority="7" stopIfTrue="1" operator="greaterThan">
      <formula>100</formula>
    </cfRule>
  </conditionalFormatting>
  <conditionalFormatting sqref="K62:K63">
    <cfRule type="cellIs" dxfId="8" priority="5" stopIfTrue="1" operator="greaterThan">
      <formula>100</formula>
    </cfRule>
    <cfRule type="cellIs" dxfId="7" priority="6" stopIfTrue="1" operator="greaterThan">
      <formula>100</formula>
    </cfRule>
  </conditionalFormatting>
  <conditionalFormatting sqref="A62:A63">
    <cfRule type="duplicateValues" dxfId="6" priority="4" stopIfTrue="1"/>
  </conditionalFormatting>
  <conditionalFormatting sqref="O72">
    <cfRule type="cellIs" dxfId="5" priority="3" stopIfTrue="1" operator="greaterThan">
      <formula>100</formula>
    </cfRule>
  </conditionalFormatting>
  <conditionalFormatting sqref="C72">
    <cfRule type="duplicateValues" dxfId="4" priority="2"/>
  </conditionalFormatting>
  <conditionalFormatting sqref="A66:A71">
    <cfRule type="duplicateValues" dxfId="3" priority="12"/>
  </conditionalFormatting>
  <conditionalFormatting sqref="A72:A76">
    <cfRule type="duplicateValues" dxfId="2" priority="13"/>
  </conditionalFormatting>
  <conditionalFormatting sqref="A18:A71">
    <cfRule type="duplicateValues" dxfId="1" priority="14" stopIfTrue="1"/>
  </conditionalFormatting>
  <conditionalFormatting sqref="C13">
    <cfRule type="duplicateValues" dxfId="0" priority="1"/>
  </conditionalFormatting>
  <printOptions horizontalCentered="1"/>
  <pageMargins left="0.31496062992125984" right="0.31496062992125984" top="0.35433070866141736" bottom="0.35433070866141736" header="0" footer="0"/>
  <pageSetup scale="64" fitToHeight="0" orientation="landscape" r:id="rId1"/>
  <headerFooter scaleWithDoc="0" alignWithMargins="0"/>
  <ignoredErrors>
    <ignoredError sqref="J20:K70" formula="1"/>
    <ignoredError sqref="E12:N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7"/>
  <sheetViews>
    <sheetView showGridLines="0" zoomScale="90" zoomScaleNormal="90" zoomScaleSheetLayoutView="50" workbookViewId="0">
      <selection activeCell="N10" sqref="N10"/>
    </sheetView>
  </sheetViews>
  <sheetFormatPr baseColWidth="10" defaultRowHeight="15"/>
  <cols>
    <col min="1" max="1" width="6.5703125" customWidth="1"/>
    <col min="2" max="2" width="5.7109375" customWidth="1"/>
    <col min="3" max="3" width="48.140625" customWidth="1"/>
    <col min="4" max="4" width="12.85546875" customWidth="1"/>
    <col min="5" max="5" width="17.5703125" bestFit="1" customWidth="1"/>
    <col min="6" max="6" width="13.140625" bestFit="1" customWidth="1"/>
    <col min="7" max="7" width="10.85546875" customWidth="1"/>
    <col min="8" max="8" width="9.85546875" customWidth="1"/>
    <col min="9" max="9" width="1.42578125" customWidth="1"/>
    <col min="10" max="10" width="10.28515625" customWidth="1"/>
    <col min="11" max="11" width="18.42578125" customWidth="1"/>
    <col min="12" max="12" width="13.140625" bestFit="1" customWidth="1"/>
    <col min="13" max="13" width="11.7109375" customWidth="1"/>
    <col min="16" max="21" width="0" hidden="1" customWidth="1"/>
  </cols>
  <sheetData>
    <row r="1" spans="1:22" s="1" customFormat="1" ht="42.75" customHeight="1">
      <c r="A1" s="155" t="s">
        <v>898</v>
      </c>
      <c r="B1" s="155"/>
      <c r="C1" s="155"/>
      <c r="D1" s="155"/>
      <c r="E1" s="245" t="s">
        <v>900</v>
      </c>
      <c r="F1" s="245"/>
      <c r="G1" s="245"/>
      <c r="H1" s="245"/>
      <c r="I1" s="245"/>
      <c r="J1" s="245"/>
      <c r="K1" s="245"/>
      <c r="L1" s="245"/>
      <c r="M1" s="245"/>
      <c r="N1" s="245"/>
      <c r="O1" s="245"/>
    </row>
    <row r="2" spans="1:22" s="1" customFormat="1" ht="36" customHeight="1" thickBot="1">
      <c r="A2" s="247" t="s">
        <v>899</v>
      </c>
      <c r="B2" s="247"/>
      <c r="C2" s="247"/>
      <c r="D2" s="247"/>
      <c r="E2" s="247"/>
      <c r="F2" s="247"/>
      <c r="G2" s="247"/>
      <c r="H2" s="247"/>
      <c r="I2" s="247"/>
      <c r="J2" s="247"/>
      <c r="K2" s="247"/>
      <c r="L2" s="247"/>
      <c r="M2" s="247"/>
      <c r="N2" s="247"/>
      <c r="O2" s="247"/>
      <c r="P2" s="161"/>
    </row>
    <row r="3" spans="1:22" ht="6" customHeight="1">
      <c r="A3" s="162"/>
      <c r="B3" s="162"/>
      <c r="C3" s="162"/>
      <c r="D3" s="162"/>
      <c r="E3" s="162"/>
      <c r="F3" s="162"/>
      <c r="G3" s="162"/>
      <c r="H3" s="162"/>
      <c r="I3" s="162"/>
      <c r="J3" s="162"/>
      <c r="K3" s="162"/>
      <c r="L3" s="162"/>
      <c r="M3" s="162"/>
      <c r="N3" s="162"/>
      <c r="O3" s="162"/>
    </row>
    <row r="4" spans="1:22" s="39" customFormat="1" ht="15" customHeight="1">
      <c r="A4" s="221" t="s">
        <v>86</v>
      </c>
      <c r="B4" s="221"/>
      <c r="C4" s="221"/>
      <c r="D4" s="221"/>
      <c r="E4" s="221"/>
      <c r="F4" s="221"/>
      <c r="G4" s="221"/>
      <c r="H4" s="221"/>
      <c r="I4" s="221"/>
      <c r="J4" s="221"/>
      <c r="K4" s="221"/>
      <c r="L4" s="221"/>
      <c r="M4" s="221"/>
      <c r="N4" s="223"/>
      <c r="O4" s="223"/>
      <c r="P4" s="38"/>
    </row>
    <row r="5" spans="1:22" s="39" customFormat="1" ht="15" customHeight="1">
      <c r="A5" s="221" t="s">
        <v>87</v>
      </c>
      <c r="B5" s="221"/>
      <c r="C5" s="221"/>
      <c r="D5" s="221"/>
      <c r="E5" s="221"/>
      <c r="F5" s="221"/>
      <c r="G5" s="221"/>
      <c r="H5" s="221"/>
      <c r="I5" s="221"/>
      <c r="J5" s="221"/>
      <c r="K5" s="221"/>
      <c r="L5" s="221"/>
      <c r="M5" s="221"/>
      <c r="N5" s="223"/>
      <c r="O5" s="223"/>
      <c r="P5" s="38"/>
      <c r="S5" s="40"/>
    </row>
    <row r="6" spans="1:22" s="39" customFormat="1" ht="15" customHeight="1">
      <c r="A6" s="221" t="s">
        <v>1</v>
      </c>
      <c r="B6" s="221"/>
      <c r="C6" s="221"/>
      <c r="D6" s="221"/>
      <c r="E6" s="221"/>
      <c r="F6" s="221"/>
      <c r="G6" s="221"/>
      <c r="H6" s="221"/>
      <c r="I6" s="221"/>
      <c r="J6" s="221"/>
      <c r="K6" s="221"/>
      <c r="L6" s="221"/>
      <c r="M6" s="221"/>
      <c r="N6" s="223"/>
      <c r="O6" s="223"/>
      <c r="P6" s="41"/>
      <c r="S6" s="40"/>
    </row>
    <row r="7" spans="1:22" s="39" customFormat="1" ht="15" customHeight="1">
      <c r="A7" s="222" t="s">
        <v>910</v>
      </c>
      <c r="B7" s="221"/>
      <c r="C7" s="221"/>
      <c r="D7" s="221"/>
      <c r="E7" s="221"/>
      <c r="F7" s="221"/>
      <c r="G7" s="221"/>
      <c r="H7" s="221"/>
      <c r="I7" s="221"/>
      <c r="J7" s="221"/>
      <c r="K7" s="221"/>
      <c r="L7" s="221"/>
      <c r="M7" s="221"/>
      <c r="N7" s="223"/>
      <c r="O7" s="223"/>
      <c r="P7" s="41"/>
      <c r="Q7" s="42"/>
    </row>
    <row r="8" spans="1:22" s="39" customFormat="1" ht="15" customHeight="1">
      <c r="A8" s="221" t="s">
        <v>896</v>
      </c>
      <c r="B8" s="221"/>
      <c r="C8" s="221"/>
      <c r="D8" s="221"/>
      <c r="E8" s="221"/>
      <c r="F8" s="221"/>
      <c r="G8" s="221"/>
      <c r="H8" s="221"/>
      <c r="I8" s="221"/>
      <c r="J8" s="221"/>
      <c r="K8" s="221"/>
      <c r="L8" s="221"/>
      <c r="M8" s="221"/>
      <c r="N8" s="223"/>
      <c r="O8" s="223"/>
      <c r="P8" s="41"/>
    </row>
    <row r="9" spans="1:22" s="44" customFormat="1" ht="15" customHeight="1">
      <c r="A9" s="224" t="s">
        <v>3</v>
      </c>
      <c r="B9" s="224"/>
      <c r="C9" s="224"/>
      <c r="D9" s="225" t="s">
        <v>88</v>
      </c>
      <c r="E9" s="225"/>
      <c r="F9" s="225"/>
      <c r="G9" s="225"/>
      <c r="H9" s="225"/>
      <c r="I9" s="230"/>
      <c r="J9" s="225" t="s">
        <v>89</v>
      </c>
      <c r="K9" s="225"/>
      <c r="L9" s="225"/>
      <c r="M9" s="225"/>
      <c r="N9" s="225"/>
      <c r="O9" s="226"/>
      <c r="P9" s="43" t="s">
        <v>90</v>
      </c>
      <c r="Q9" s="43"/>
      <c r="R9" s="43"/>
      <c r="S9" s="43" t="s">
        <v>89</v>
      </c>
      <c r="T9" s="43"/>
      <c r="U9" s="43"/>
    </row>
    <row r="10" spans="1:22" s="44" customFormat="1" ht="15" customHeight="1">
      <c r="A10" s="224"/>
      <c r="B10" s="224"/>
      <c r="C10" s="224"/>
      <c r="D10" s="226"/>
      <c r="E10" s="227" t="s">
        <v>91</v>
      </c>
      <c r="F10" s="227"/>
      <c r="G10" s="227"/>
      <c r="H10" s="226"/>
      <c r="I10" s="226"/>
      <c r="J10" s="226"/>
      <c r="K10" s="227" t="s">
        <v>92</v>
      </c>
      <c r="L10" s="227"/>
      <c r="M10" s="227"/>
      <c r="N10" s="226"/>
      <c r="O10" s="226"/>
      <c r="P10" s="45" t="s">
        <v>93</v>
      </c>
      <c r="Q10" s="45"/>
      <c r="R10" s="45"/>
      <c r="S10" s="46" t="s">
        <v>93</v>
      </c>
      <c r="T10" s="45"/>
      <c r="U10" s="45"/>
    </row>
    <row r="11" spans="1:22" s="44" customFormat="1" ht="15" customHeight="1">
      <c r="A11" s="224"/>
      <c r="B11" s="224"/>
      <c r="C11" s="224"/>
      <c r="D11" s="228" t="s">
        <v>94</v>
      </c>
      <c r="E11" s="229" t="s">
        <v>95</v>
      </c>
      <c r="F11" s="230"/>
      <c r="G11" s="230"/>
      <c r="H11" s="228" t="s">
        <v>96</v>
      </c>
      <c r="I11" s="231"/>
      <c r="J11" s="224" t="s">
        <v>94</v>
      </c>
      <c r="K11" s="229" t="s">
        <v>95</v>
      </c>
      <c r="L11" s="230"/>
      <c r="M11" s="230"/>
      <c r="N11" s="228" t="s">
        <v>96</v>
      </c>
      <c r="O11" s="224" t="s">
        <v>97</v>
      </c>
      <c r="P11" s="48" t="s">
        <v>98</v>
      </c>
      <c r="Q11" s="49" t="s">
        <v>99</v>
      </c>
      <c r="R11" s="49" t="s">
        <v>100</v>
      </c>
      <c r="S11" s="50" t="s">
        <v>98</v>
      </c>
      <c r="T11" s="49" t="s">
        <v>99</v>
      </c>
      <c r="U11" s="49" t="s">
        <v>100</v>
      </c>
    </row>
    <row r="12" spans="1:22" s="44" customFormat="1" ht="15" customHeight="1">
      <c r="A12" s="224"/>
      <c r="B12" s="224"/>
      <c r="C12" s="224"/>
      <c r="D12" s="228"/>
      <c r="E12" s="230" t="s">
        <v>101</v>
      </c>
      <c r="F12" s="232" t="s">
        <v>98</v>
      </c>
      <c r="G12" s="230" t="s">
        <v>102</v>
      </c>
      <c r="H12" s="228"/>
      <c r="I12" s="231"/>
      <c r="J12" s="224"/>
      <c r="K12" s="230" t="s">
        <v>101</v>
      </c>
      <c r="L12" s="232" t="s">
        <v>98</v>
      </c>
      <c r="M12" s="230" t="s">
        <v>102</v>
      </c>
      <c r="N12" s="228"/>
      <c r="O12" s="224"/>
      <c r="P12" s="51"/>
      <c r="Q12" s="47"/>
      <c r="R12" s="47"/>
      <c r="S12" s="52"/>
      <c r="T12" s="47"/>
      <c r="U12" s="47"/>
    </row>
    <row r="13" spans="1:22" s="44" customFormat="1" ht="14.25" customHeight="1">
      <c r="A13" s="224"/>
      <c r="B13" s="224"/>
      <c r="C13" s="224"/>
      <c r="D13" s="228"/>
      <c r="E13" s="230" t="s">
        <v>103</v>
      </c>
      <c r="F13" s="232" t="s">
        <v>104</v>
      </c>
      <c r="G13" s="230" t="s">
        <v>95</v>
      </c>
      <c r="H13" s="228"/>
      <c r="I13" s="231"/>
      <c r="J13" s="224"/>
      <c r="K13" s="230" t="s">
        <v>103</v>
      </c>
      <c r="L13" s="232" t="s">
        <v>104</v>
      </c>
      <c r="M13" s="230" t="s">
        <v>95</v>
      </c>
      <c r="N13" s="228"/>
      <c r="O13" s="224"/>
      <c r="P13" s="51"/>
      <c r="Q13" s="47"/>
      <c r="R13" s="47"/>
      <c r="S13" s="52"/>
      <c r="T13" s="47"/>
      <c r="U13" s="47"/>
    </row>
    <row r="14" spans="1:22" s="44" customFormat="1" ht="15" customHeight="1">
      <c r="A14" s="224"/>
      <c r="B14" s="224"/>
      <c r="C14" s="224"/>
      <c r="D14" s="228"/>
      <c r="E14" s="230" t="s">
        <v>105</v>
      </c>
      <c r="F14" s="232" t="s">
        <v>106</v>
      </c>
      <c r="G14" s="230"/>
      <c r="H14" s="228"/>
      <c r="I14" s="231"/>
      <c r="J14" s="224"/>
      <c r="K14" s="230" t="s">
        <v>105</v>
      </c>
      <c r="L14" s="232" t="s">
        <v>106</v>
      </c>
      <c r="M14" s="230"/>
      <c r="N14" s="228"/>
      <c r="O14" s="224"/>
      <c r="P14" s="51"/>
      <c r="Q14" s="47"/>
      <c r="R14" s="47"/>
      <c r="S14" s="52"/>
      <c r="T14" s="47"/>
      <c r="U14" s="47"/>
    </row>
    <row r="15" spans="1:22" s="44" customFormat="1" ht="15" customHeight="1" thickBot="1">
      <c r="A15" s="224"/>
      <c r="B15" s="224"/>
      <c r="C15" s="224"/>
      <c r="D15" s="233" t="s">
        <v>107</v>
      </c>
      <c r="E15" s="233" t="s">
        <v>108</v>
      </c>
      <c r="F15" s="234" t="s">
        <v>109</v>
      </c>
      <c r="G15" s="233" t="s">
        <v>110</v>
      </c>
      <c r="H15" s="230" t="s">
        <v>111</v>
      </c>
      <c r="I15" s="230"/>
      <c r="J15" s="235" t="s">
        <v>112</v>
      </c>
      <c r="K15" s="235" t="s">
        <v>113</v>
      </c>
      <c r="L15" s="234" t="s">
        <v>114</v>
      </c>
      <c r="M15" s="235" t="s">
        <v>115</v>
      </c>
      <c r="N15" s="230" t="s">
        <v>116</v>
      </c>
      <c r="O15" s="230" t="s">
        <v>117</v>
      </c>
      <c r="P15" s="53" t="s">
        <v>118</v>
      </c>
      <c r="Q15" s="53" t="s">
        <v>119</v>
      </c>
      <c r="R15" s="53" t="s">
        <v>120</v>
      </c>
      <c r="S15" s="54" t="s">
        <v>121</v>
      </c>
      <c r="T15" s="53" t="s">
        <v>122</v>
      </c>
      <c r="U15" s="53" t="s">
        <v>123</v>
      </c>
    </row>
    <row r="16" spans="1:22" s="212" customFormat="1" ht="6.75" customHeight="1" thickBot="1">
      <c r="A16" s="204"/>
      <c r="B16" s="204"/>
      <c r="C16" s="204"/>
      <c r="D16" s="205"/>
      <c r="E16" s="205"/>
      <c r="F16" s="205"/>
      <c r="G16" s="205"/>
      <c r="H16" s="206"/>
      <c r="I16" s="206"/>
      <c r="J16" s="207"/>
      <c r="K16" s="207"/>
      <c r="L16" s="205"/>
      <c r="M16" s="207"/>
      <c r="N16" s="206"/>
      <c r="O16" s="206"/>
      <c r="P16" s="208"/>
      <c r="Q16" s="208"/>
      <c r="R16" s="209"/>
      <c r="S16" s="210"/>
      <c r="T16" s="208"/>
      <c r="U16" s="209"/>
      <c r="V16" s="211"/>
    </row>
    <row r="17" spans="1:33" s="44" customFormat="1" ht="15" customHeight="1">
      <c r="A17" s="248"/>
      <c r="B17" s="248"/>
      <c r="C17" s="248" t="s">
        <v>100</v>
      </c>
      <c r="D17" s="201">
        <f>SUM(D18:D280)</f>
        <v>25086.028924999995</v>
      </c>
      <c r="E17" s="201">
        <f t="shared" ref="E17:U17" si="0">SUM(E18:E280)</f>
        <v>6440.5892080000031</v>
      </c>
      <c r="F17" s="201">
        <f t="shared" si="0"/>
        <v>0</v>
      </c>
      <c r="G17" s="201">
        <f t="shared" si="0"/>
        <v>2377.94684022</v>
      </c>
      <c r="H17" s="201">
        <f t="shared" si="0"/>
        <v>16267.492876779994</v>
      </c>
      <c r="I17" s="201"/>
      <c r="J17" s="201">
        <f t="shared" si="0"/>
        <v>19576.298072114307</v>
      </c>
      <c r="K17" s="201">
        <f t="shared" si="0"/>
        <v>7468.1172782299855</v>
      </c>
      <c r="L17" s="201">
        <f t="shared" si="0"/>
        <v>0</v>
      </c>
      <c r="M17" s="201">
        <f t="shared" si="0"/>
        <v>2592.416824840001</v>
      </c>
      <c r="N17" s="201">
        <f>SUM(N18:N280)</f>
        <v>9515.7639690443193</v>
      </c>
      <c r="O17" s="201">
        <f t="shared" ref="O17:O80" si="1">IF(OR(H17=0,N17=0),"N.A.",IF((((N17-H17)/H17))*100&gt;=500,"500&lt;",IF((((N17-H17)/H17))*100&lt;=-500,"&lt;-500",(((N17-H17)/H17))*100)))</f>
        <v>-41.504422094279839</v>
      </c>
      <c r="P17" s="56">
        <f t="shared" si="0"/>
        <v>2532.701227999999</v>
      </c>
      <c r="Q17" s="56">
        <f t="shared" si="0"/>
        <v>3907.88798</v>
      </c>
      <c r="R17" s="56">
        <f t="shared" si="0"/>
        <v>6440.5892080000031</v>
      </c>
      <c r="S17" s="56">
        <f t="shared" si="0"/>
        <v>2616.1575550999992</v>
      </c>
      <c r="T17" s="56">
        <f t="shared" si="0"/>
        <v>4851.9597231299877</v>
      </c>
      <c r="U17" s="56">
        <f t="shared" si="0"/>
        <v>7468.1172782299855</v>
      </c>
      <c r="V17" s="55"/>
      <c r="W17" s="55"/>
      <c r="X17" s="57"/>
      <c r="Y17" s="55"/>
      <c r="Z17" s="55"/>
      <c r="AA17" s="55"/>
      <c r="AB17" s="55"/>
      <c r="AC17" s="55"/>
      <c r="AD17" s="55"/>
      <c r="AE17" s="55"/>
      <c r="AF17" s="55"/>
      <c r="AG17" s="55"/>
    </row>
    <row r="18" spans="1:33" s="58" customFormat="1" ht="18" customHeight="1">
      <c r="A18" s="249">
        <v>1</v>
      </c>
      <c r="B18" s="250" t="s">
        <v>124</v>
      </c>
      <c r="C18" s="249" t="s">
        <v>125</v>
      </c>
      <c r="D18" s="202">
        <v>0</v>
      </c>
      <c r="E18" s="202">
        <v>0</v>
      </c>
      <c r="F18" s="202">
        <v>0</v>
      </c>
      <c r="G18" s="202">
        <v>0</v>
      </c>
      <c r="H18" s="202">
        <f t="shared" ref="H18:H82" si="2">D18-E18-G18</f>
        <v>0</v>
      </c>
      <c r="I18" s="202"/>
      <c r="J18" s="202">
        <v>0</v>
      </c>
      <c r="K18" s="202">
        <v>0</v>
      </c>
      <c r="L18" s="202">
        <v>0</v>
      </c>
      <c r="M18" s="202">
        <v>0</v>
      </c>
      <c r="N18" s="202">
        <f>J18-K18-M18</f>
        <v>0</v>
      </c>
      <c r="O18" s="202" t="str">
        <f t="shared" si="1"/>
        <v>N.A.</v>
      </c>
      <c r="P18" s="59">
        <f>[4]ENERO!O15+[4]FEBRERO!O15+[4]MARZO!O15+[4]ABRIL!O15+[4]MAYO!O15+[4]JUNIO!O15+[4]JULIO!O15+[4]AGOSTO!O15+[4]SEPTIEMBRE!O15+[4]OCTUBRE!O15+[4]NOVIEMBRE!O15+[4]DICIEMBRE!O15</f>
        <v>0</v>
      </c>
      <c r="Q18" s="59">
        <f>[4]ENERO!P15+[4]FEBRERO!P15+[4]MARZO!P15+[4]ABRIL!P15+[4]MAYO!P15+[4]JUNIO!P15+[4]JULIO!P15+[4]AGOSTO!P15+[4]SEPTIEMBRE!P15+[4]OCTUBRE!P15+[4]NOVIEMBRE!P15+[4]DICIEMBRE!P15</f>
        <v>0</v>
      </c>
      <c r="R18" s="60">
        <f t="shared" ref="R18:R81" si="3">P18+Q18</f>
        <v>0</v>
      </c>
      <c r="S18" s="59">
        <f>[4]ENERO!R15+[4]FEBRERO!R15+[4]MARZO!R15+[4]ABRIL!R15+[4]MAYO!R15+[4]JUNIO!R15+[4]JULIO!R15+[4]AGOSTO!R15+[4]SEPTIEMBRE!R15+[4]OCTUBRE!R15+[4]NOVIEMBRE!R15+[4]DICIEMBRE!R15</f>
        <v>0</v>
      </c>
      <c r="T18" s="59">
        <f>[4]ENERO!S15+[4]FEBRERO!S15+[4]MARZO!S15+[4]ABRIL!S15+[4]MAYO!S15+[4]JUNIO!S15+[4]JULIO!S15+[4]AGOSTO!S15+[4]SEPTIEMBRE!S15+[4]OCTUBRE!S15+[4]NOVIEMBRE!S15+[4]DICIEMBRE!S15</f>
        <v>0</v>
      </c>
      <c r="U18" s="60">
        <f>S18+T18</f>
        <v>0</v>
      </c>
    </row>
    <row r="19" spans="1:33" s="58" customFormat="1" ht="18" customHeight="1">
      <c r="A19" s="249">
        <v>2</v>
      </c>
      <c r="B19" s="250" t="s">
        <v>126</v>
      </c>
      <c r="C19" s="249" t="s">
        <v>127</v>
      </c>
      <c r="D19" s="202">
        <v>0</v>
      </c>
      <c r="E19" s="202">
        <v>0</v>
      </c>
      <c r="F19" s="202">
        <v>0</v>
      </c>
      <c r="G19" s="202">
        <v>0</v>
      </c>
      <c r="H19" s="202">
        <f t="shared" si="2"/>
        <v>0</v>
      </c>
      <c r="I19" s="202"/>
      <c r="J19" s="202">
        <v>0</v>
      </c>
      <c r="K19" s="202">
        <v>0</v>
      </c>
      <c r="L19" s="202">
        <v>0</v>
      </c>
      <c r="M19" s="202">
        <v>0</v>
      </c>
      <c r="N19" s="202">
        <f t="shared" ref="N19:N82" si="4">J19-K19-M19</f>
        <v>0</v>
      </c>
      <c r="O19" s="202" t="str">
        <f t="shared" si="1"/>
        <v>N.A.</v>
      </c>
      <c r="P19" s="59">
        <f>[4]ENERO!O16+[4]FEBRERO!O16+[4]MARZO!O16+[4]ABRIL!O16+[4]MAYO!O16+[4]JUNIO!O16+[4]JULIO!O16+[4]AGOSTO!O16+[4]SEPTIEMBRE!O16+[4]OCTUBRE!O16+[4]NOVIEMBRE!O16+[4]DICIEMBRE!O16</f>
        <v>0</v>
      </c>
      <c r="Q19" s="59">
        <f>[4]ENERO!P16+[4]FEBRERO!P16+[4]MARZO!P16+[4]ABRIL!P16+[4]MAYO!P16+[4]JUNIO!P16+[4]JULIO!P16+[4]AGOSTO!P16+[4]SEPTIEMBRE!P16+[4]OCTUBRE!P16+[4]NOVIEMBRE!P16+[4]DICIEMBRE!P16</f>
        <v>0</v>
      </c>
      <c r="R19" s="60">
        <f t="shared" si="3"/>
        <v>0</v>
      </c>
      <c r="S19" s="59">
        <f>[4]ENERO!R16+[4]FEBRERO!R16+[4]MARZO!R16+[4]ABRIL!R16+[4]MAYO!R16+[4]JUNIO!R16+[4]JULIO!R16+[4]AGOSTO!R16+[4]SEPTIEMBRE!R16+[4]OCTUBRE!R16+[4]NOVIEMBRE!R16+[4]DICIEMBRE!R16</f>
        <v>0</v>
      </c>
      <c r="T19" s="59">
        <f>[4]ENERO!S16+[4]FEBRERO!S16+[4]MARZO!S16+[4]ABRIL!S16+[4]MAYO!S16+[4]JUNIO!S16+[4]JULIO!S16+[4]AGOSTO!S16+[4]SEPTIEMBRE!S16+[4]OCTUBRE!S16+[4]NOVIEMBRE!S16+[4]DICIEMBRE!S16</f>
        <v>0</v>
      </c>
      <c r="U19" s="60">
        <f t="shared" ref="U19:U82" si="5">S19+T19</f>
        <v>0</v>
      </c>
    </row>
    <row r="20" spans="1:33" s="58" customFormat="1" ht="18" customHeight="1">
      <c r="A20" s="249">
        <v>3</v>
      </c>
      <c r="B20" s="250" t="s">
        <v>128</v>
      </c>
      <c r="C20" s="249" t="s">
        <v>129</v>
      </c>
      <c r="D20" s="202">
        <v>0</v>
      </c>
      <c r="E20" s="202">
        <v>0</v>
      </c>
      <c r="F20" s="202">
        <v>0</v>
      </c>
      <c r="G20" s="202">
        <v>0</v>
      </c>
      <c r="H20" s="202">
        <f t="shared" si="2"/>
        <v>0</v>
      </c>
      <c r="I20" s="202"/>
      <c r="J20" s="202">
        <v>0</v>
      </c>
      <c r="K20" s="202">
        <v>0</v>
      </c>
      <c r="L20" s="202">
        <v>0</v>
      </c>
      <c r="M20" s="202">
        <v>0</v>
      </c>
      <c r="N20" s="202">
        <f t="shared" si="4"/>
        <v>0</v>
      </c>
      <c r="O20" s="202" t="str">
        <f t="shared" si="1"/>
        <v>N.A.</v>
      </c>
      <c r="P20" s="59">
        <f>[4]ENERO!O17+[4]FEBRERO!O17+[4]MARZO!O17+[4]ABRIL!O17+[4]MAYO!O17+[4]JUNIO!O17+[4]JULIO!O17+[4]AGOSTO!O17+[4]SEPTIEMBRE!O17+[4]OCTUBRE!O17+[4]NOVIEMBRE!O17+[4]DICIEMBRE!O17</f>
        <v>0</v>
      </c>
      <c r="Q20" s="59">
        <f>[4]ENERO!P17+[4]FEBRERO!P17+[4]MARZO!P17+[4]ABRIL!P17+[4]MAYO!P17+[4]JUNIO!P17+[4]JULIO!P17+[4]AGOSTO!P17+[4]SEPTIEMBRE!P17+[4]OCTUBRE!P17+[4]NOVIEMBRE!P17+[4]DICIEMBRE!P17</f>
        <v>0</v>
      </c>
      <c r="R20" s="60">
        <f t="shared" si="3"/>
        <v>0</v>
      </c>
      <c r="S20" s="59">
        <f>[4]ENERO!R17+[4]FEBRERO!R17+[4]MARZO!R17+[4]ABRIL!R17+[4]MAYO!R17+[4]JUNIO!R17+[4]JULIO!R17+[4]AGOSTO!R17+[4]SEPTIEMBRE!R17+[4]OCTUBRE!R17+[4]NOVIEMBRE!R17+[4]DICIEMBRE!R17</f>
        <v>0</v>
      </c>
      <c r="T20" s="59">
        <f>[4]ENERO!S17+[4]FEBRERO!S17+[4]MARZO!S17+[4]ABRIL!S17+[4]MAYO!S17+[4]JUNIO!S17+[4]JULIO!S17+[4]AGOSTO!S17+[4]SEPTIEMBRE!S17+[4]OCTUBRE!S17+[4]NOVIEMBRE!S17+[4]DICIEMBRE!S17</f>
        <v>0</v>
      </c>
      <c r="U20" s="60">
        <f t="shared" si="5"/>
        <v>0</v>
      </c>
    </row>
    <row r="21" spans="1:33" s="58" customFormat="1" ht="18" customHeight="1">
      <c r="A21" s="249">
        <v>4</v>
      </c>
      <c r="B21" s="250" t="s">
        <v>126</v>
      </c>
      <c r="C21" s="249" t="s">
        <v>130</v>
      </c>
      <c r="D21" s="202">
        <v>0</v>
      </c>
      <c r="E21" s="202">
        <v>0</v>
      </c>
      <c r="F21" s="202">
        <v>0</v>
      </c>
      <c r="G21" s="202">
        <v>0</v>
      </c>
      <c r="H21" s="202">
        <f t="shared" si="2"/>
        <v>0</v>
      </c>
      <c r="I21" s="202"/>
      <c r="J21" s="202">
        <v>0</v>
      </c>
      <c r="K21" s="202">
        <v>0</v>
      </c>
      <c r="L21" s="202">
        <v>0</v>
      </c>
      <c r="M21" s="202">
        <v>0</v>
      </c>
      <c r="N21" s="202">
        <f t="shared" si="4"/>
        <v>0</v>
      </c>
      <c r="O21" s="202" t="str">
        <f t="shared" si="1"/>
        <v>N.A.</v>
      </c>
      <c r="P21" s="59">
        <f>[4]ENERO!O18+[4]FEBRERO!O18+[4]MARZO!O18+[4]ABRIL!O18+[4]MAYO!O18+[4]JUNIO!O18+[4]JULIO!O18+[4]AGOSTO!O18+[4]SEPTIEMBRE!O18+[4]OCTUBRE!O18+[4]NOVIEMBRE!O18+[4]DICIEMBRE!O18</f>
        <v>0</v>
      </c>
      <c r="Q21" s="59">
        <f>[4]ENERO!P18+[4]FEBRERO!P18+[4]MARZO!P18+[4]ABRIL!P18+[4]MAYO!P18+[4]JUNIO!P18+[4]JULIO!P18+[4]AGOSTO!P18+[4]SEPTIEMBRE!P18+[4]OCTUBRE!P18+[4]NOVIEMBRE!P18+[4]DICIEMBRE!P18</f>
        <v>0</v>
      </c>
      <c r="R21" s="60">
        <f t="shared" si="3"/>
        <v>0</v>
      </c>
      <c r="S21" s="59">
        <f>[4]ENERO!R18+[4]FEBRERO!R18+[4]MARZO!R18+[4]ABRIL!R18+[4]MAYO!R18+[4]JUNIO!R18+[4]JULIO!R18+[4]AGOSTO!R18+[4]SEPTIEMBRE!R18+[4]OCTUBRE!R18+[4]NOVIEMBRE!R18+[4]DICIEMBRE!R18</f>
        <v>0</v>
      </c>
      <c r="T21" s="59">
        <f>[4]ENERO!S18+[4]FEBRERO!S18+[4]MARZO!S18+[4]ABRIL!S18+[4]MAYO!S18+[4]JUNIO!S18+[4]JULIO!S18+[4]AGOSTO!S18+[4]SEPTIEMBRE!S18+[4]OCTUBRE!S18+[4]NOVIEMBRE!S18+[4]DICIEMBRE!S18</f>
        <v>0</v>
      </c>
      <c r="U21" s="60">
        <f t="shared" si="5"/>
        <v>0</v>
      </c>
    </row>
    <row r="22" spans="1:33" s="58" customFormat="1" ht="18" customHeight="1">
      <c r="A22" s="249">
        <v>5</v>
      </c>
      <c r="B22" s="250" t="s">
        <v>131</v>
      </c>
      <c r="C22" s="249" t="s">
        <v>132</v>
      </c>
      <c r="D22" s="202">
        <v>0</v>
      </c>
      <c r="E22" s="202">
        <v>0</v>
      </c>
      <c r="F22" s="202">
        <v>0</v>
      </c>
      <c r="G22" s="202">
        <v>0</v>
      </c>
      <c r="H22" s="202">
        <f t="shared" si="2"/>
        <v>0</v>
      </c>
      <c r="I22" s="202"/>
      <c r="J22" s="202">
        <v>0</v>
      </c>
      <c r="K22" s="202">
        <v>0</v>
      </c>
      <c r="L22" s="202">
        <v>0</v>
      </c>
      <c r="M22" s="202">
        <v>0</v>
      </c>
      <c r="N22" s="202">
        <f t="shared" si="4"/>
        <v>0</v>
      </c>
      <c r="O22" s="202" t="str">
        <f t="shared" si="1"/>
        <v>N.A.</v>
      </c>
      <c r="P22" s="59">
        <f>[4]ENERO!O19+[4]FEBRERO!O19+[4]MARZO!O19+[4]ABRIL!O19+[4]MAYO!O19+[4]JUNIO!O19+[4]JULIO!O19+[4]AGOSTO!O19+[4]SEPTIEMBRE!O19+[4]OCTUBRE!O19+[4]NOVIEMBRE!O19+[4]DICIEMBRE!O19</f>
        <v>0</v>
      </c>
      <c r="Q22" s="59">
        <f>[4]ENERO!P19+[4]FEBRERO!P19+[4]MARZO!P19+[4]ABRIL!P19+[4]MAYO!P19+[4]JUNIO!P19+[4]JULIO!P19+[4]AGOSTO!P19+[4]SEPTIEMBRE!P19+[4]OCTUBRE!P19+[4]NOVIEMBRE!P19+[4]DICIEMBRE!P19</f>
        <v>0</v>
      </c>
      <c r="R22" s="60">
        <f t="shared" si="3"/>
        <v>0</v>
      </c>
      <c r="S22" s="59">
        <f>[4]ENERO!R19+[4]FEBRERO!R19+[4]MARZO!R19+[4]ABRIL!R19+[4]MAYO!R19+[4]JUNIO!R19+[4]JULIO!R19+[4]AGOSTO!R19+[4]SEPTIEMBRE!R19+[4]OCTUBRE!R19+[4]NOVIEMBRE!R19+[4]DICIEMBRE!R19</f>
        <v>0</v>
      </c>
      <c r="T22" s="59">
        <f>[4]ENERO!S19+[4]FEBRERO!S19+[4]MARZO!S19+[4]ABRIL!S19+[4]MAYO!S19+[4]JUNIO!S19+[4]JULIO!S19+[4]AGOSTO!S19+[4]SEPTIEMBRE!S19+[4]OCTUBRE!S19+[4]NOVIEMBRE!S19+[4]DICIEMBRE!S19</f>
        <v>0</v>
      </c>
      <c r="U22" s="60">
        <f t="shared" si="5"/>
        <v>0</v>
      </c>
    </row>
    <row r="23" spans="1:33" s="58" customFormat="1" ht="18" customHeight="1">
      <c r="A23" s="249">
        <v>6</v>
      </c>
      <c r="B23" s="250" t="s">
        <v>126</v>
      </c>
      <c r="C23" s="249" t="s">
        <v>133</v>
      </c>
      <c r="D23" s="202">
        <v>0</v>
      </c>
      <c r="E23" s="202">
        <v>0</v>
      </c>
      <c r="F23" s="202">
        <v>0</v>
      </c>
      <c r="G23" s="202">
        <v>0</v>
      </c>
      <c r="H23" s="202">
        <f t="shared" si="2"/>
        <v>0</v>
      </c>
      <c r="I23" s="202"/>
      <c r="J23" s="202">
        <v>0</v>
      </c>
      <c r="K23" s="202">
        <v>0</v>
      </c>
      <c r="L23" s="202">
        <v>0</v>
      </c>
      <c r="M23" s="202">
        <v>0</v>
      </c>
      <c r="N23" s="202">
        <f t="shared" si="4"/>
        <v>0</v>
      </c>
      <c r="O23" s="202" t="str">
        <f t="shared" si="1"/>
        <v>N.A.</v>
      </c>
      <c r="P23" s="59">
        <f>[4]ENERO!O20+[4]FEBRERO!O20+[4]MARZO!O20+[4]ABRIL!O20+[4]MAYO!O20+[4]JUNIO!O20+[4]JULIO!O20+[4]AGOSTO!O20+[4]SEPTIEMBRE!O20+[4]OCTUBRE!O20+[4]NOVIEMBRE!O20+[4]DICIEMBRE!O20</f>
        <v>0</v>
      </c>
      <c r="Q23" s="59">
        <f>[4]ENERO!P20+[4]FEBRERO!P20+[4]MARZO!P20+[4]ABRIL!P20+[4]MAYO!P20+[4]JUNIO!P20+[4]JULIO!P20+[4]AGOSTO!P20+[4]SEPTIEMBRE!P20+[4]OCTUBRE!P20+[4]NOVIEMBRE!P20+[4]DICIEMBRE!P20</f>
        <v>0</v>
      </c>
      <c r="R23" s="60">
        <f t="shared" si="3"/>
        <v>0</v>
      </c>
      <c r="S23" s="59">
        <f>[4]ENERO!R20+[4]FEBRERO!R20+[4]MARZO!R20+[4]ABRIL!R20+[4]MAYO!R20+[4]JUNIO!R20+[4]JULIO!R20+[4]AGOSTO!R20+[4]SEPTIEMBRE!R20+[4]OCTUBRE!R20+[4]NOVIEMBRE!R20+[4]DICIEMBRE!R20</f>
        <v>0</v>
      </c>
      <c r="T23" s="59">
        <f>[4]ENERO!S20+[4]FEBRERO!S20+[4]MARZO!S20+[4]ABRIL!S20+[4]MAYO!S20+[4]JUNIO!S20+[4]JULIO!S20+[4]AGOSTO!S20+[4]SEPTIEMBRE!S20+[4]OCTUBRE!S20+[4]NOVIEMBRE!S20+[4]DICIEMBRE!S20</f>
        <v>0</v>
      </c>
      <c r="U23" s="60">
        <f t="shared" si="5"/>
        <v>0</v>
      </c>
    </row>
    <row r="24" spans="1:33" s="58" customFormat="1" ht="18" customHeight="1">
      <c r="A24" s="249">
        <v>7</v>
      </c>
      <c r="B24" s="250" t="s">
        <v>134</v>
      </c>
      <c r="C24" s="249" t="s">
        <v>135</v>
      </c>
      <c r="D24" s="202">
        <v>0</v>
      </c>
      <c r="E24" s="202">
        <v>0</v>
      </c>
      <c r="F24" s="202">
        <v>0</v>
      </c>
      <c r="G24" s="202">
        <v>0</v>
      </c>
      <c r="H24" s="202">
        <f t="shared" si="2"/>
        <v>0</v>
      </c>
      <c r="I24" s="202"/>
      <c r="J24" s="202">
        <v>0</v>
      </c>
      <c r="K24" s="202">
        <v>0</v>
      </c>
      <c r="L24" s="202">
        <v>0</v>
      </c>
      <c r="M24" s="202">
        <v>0</v>
      </c>
      <c r="N24" s="202">
        <f t="shared" si="4"/>
        <v>0</v>
      </c>
      <c r="O24" s="202" t="str">
        <f t="shared" si="1"/>
        <v>N.A.</v>
      </c>
      <c r="P24" s="59">
        <f>[4]ENERO!O21+[4]FEBRERO!O21+[4]MARZO!O21+[4]ABRIL!O21+[4]MAYO!O21+[4]JUNIO!O21+[4]JULIO!O21+[4]AGOSTO!O21+[4]SEPTIEMBRE!O21+[4]OCTUBRE!O21+[4]NOVIEMBRE!O21+[4]DICIEMBRE!O21</f>
        <v>0</v>
      </c>
      <c r="Q24" s="59">
        <f>[4]ENERO!P21+[4]FEBRERO!P21+[4]MARZO!P21+[4]ABRIL!P21+[4]MAYO!P21+[4]JUNIO!P21+[4]JULIO!P21+[4]AGOSTO!P21+[4]SEPTIEMBRE!P21+[4]OCTUBRE!P21+[4]NOVIEMBRE!P21+[4]DICIEMBRE!P21</f>
        <v>0</v>
      </c>
      <c r="R24" s="60">
        <f t="shared" si="3"/>
        <v>0</v>
      </c>
      <c r="S24" s="59">
        <f>[4]ENERO!R21+[4]FEBRERO!R21+[4]MARZO!R21+[4]ABRIL!R21+[4]MAYO!R21+[4]JUNIO!R21+[4]JULIO!R21+[4]AGOSTO!R21+[4]SEPTIEMBRE!R21+[4]OCTUBRE!R21+[4]NOVIEMBRE!R21+[4]DICIEMBRE!R21</f>
        <v>0</v>
      </c>
      <c r="T24" s="59">
        <f>[4]ENERO!S21+[4]FEBRERO!S21+[4]MARZO!S21+[4]ABRIL!S21+[4]MAYO!S21+[4]JUNIO!S21+[4]JULIO!S21+[4]AGOSTO!S21+[4]SEPTIEMBRE!S21+[4]OCTUBRE!S21+[4]NOVIEMBRE!S21+[4]DICIEMBRE!S21</f>
        <v>0</v>
      </c>
      <c r="U24" s="60">
        <f t="shared" si="5"/>
        <v>0</v>
      </c>
    </row>
    <row r="25" spans="1:33" s="58" customFormat="1" ht="18" customHeight="1">
      <c r="A25" s="249">
        <v>9</v>
      </c>
      <c r="B25" s="250" t="s">
        <v>136</v>
      </c>
      <c r="C25" s="249" t="s">
        <v>137</v>
      </c>
      <c r="D25" s="202">
        <v>0</v>
      </c>
      <c r="E25" s="202">
        <v>0</v>
      </c>
      <c r="F25" s="202">
        <v>0</v>
      </c>
      <c r="G25" s="202">
        <v>0</v>
      </c>
      <c r="H25" s="202">
        <f t="shared" si="2"/>
        <v>0</v>
      </c>
      <c r="I25" s="202"/>
      <c r="J25" s="202">
        <v>0</v>
      </c>
      <c r="K25" s="202">
        <v>0</v>
      </c>
      <c r="L25" s="202">
        <v>0</v>
      </c>
      <c r="M25" s="202">
        <v>0</v>
      </c>
      <c r="N25" s="202">
        <f t="shared" si="4"/>
        <v>0</v>
      </c>
      <c r="O25" s="202" t="str">
        <f t="shared" si="1"/>
        <v>N.A.</v>
      </c>
      <c r="P25" s="59">
        <f>[4]ENERO!O22+[4]FEBRERO!O22+[4]MARZO!O22+[4]ABRIL!O22+[4]MAYO!O22+[4]JUNIO!O22+[4]JULIO!O22+[4]AGOSTO!O22+[4]SEPTIEMBRE!O22+[4]OCTUBRE!O22+[4]NOVIEMBRE!O22+[4]DICIEMBRE!O22</f>
        <v>0</v>
      </c>
      <c r="Q25" s="59">
        <f>[4]ENERO!P22+[4]FEBRERO!P22+[4]MARZO!P22+[4]ABRIL!P22+[4]MAYO!P22+[4]JUNIO!P22+[4]JULIO!P22+[4]AGOSTO!P22+[4]SEPTIEMBRE!P22+[4]OCTUBRE!P22+[4]NOVIEMBRE!P22+[4]DICIEMBRE!P22</f>
        <v>0</v>
      </c>
      <c r="R25" s="60">
        <f t="shared" si="3"/>
        <v>0</v>
      </c>
      <c r="S25" s="59">
        <f>[4]ENERO!R22+[4]FEBRERO!R22+[4]MARZO!R22+[4]ABRIL!R22+[4]MAYO!R22+[4]JUNIO!R22+[4]JULIO!R22+[4]AGOSTO!R22+[4]SEPTIEMBRE!R22+[4]OCTUBRE!R22+[4]NOVIEMBRE!R22+[4]DICIEMBRE!R22</f>
        <v>0</v>
      </c>
      <c r="T25" s="59">
        <f>[4]ENERO!S22+[4]FEBRERO!S22+[4]MARZO!S22+[4]ABRIL!S22+[4]MAYO!S22+[4]JUNIO!S22+[4]JULIO!S22+[4]AGOSTO!S22+[4]SEPTIEMBRE!S22+[4]OCTUBRE!S22+[4]NOVIEMBRE!S22+[4]DICIEMBRE!S22</f>
        <v>0</v>
      </c>
      <c r="U25" s="60">
        <f t="shared" si="5"/>
        <v>0</v>
      </c>
    </row>
    <row r="26" spans="1:33" s="58" customFormat="1" ht="18" customHeight="1">
      <c r="A26" s="249">
        <v>10</v>
      </c>
      <c r="B26" s="250" t="s">
        <v>136</v>
      </c>
      <c r="C26" s="249" t="s">
        <v>138</v>
      </c>
      <c r="D26" s="202">
        <v>0</v>
      </c>
      <c r="E26" s="202">
        <v>0</v>
      </c>
      <c r="F26" s="202">
        <v>0</v>
      </c>
      <c r="G26" s="202">
        <v>0</v>
      </c>
      <c r="H26" s="202">
        <f t="shared" si="2"/>
        <v>0</v>
      </c>
      <c r="I26" s="202"/>
      <c r="J26" s="202">
        <v>0</v>
      </c>
      <c r="K26" s="202">
        <v>0</v>
      </c>
      <c r="L26" s="202">
        <v>0</v>
      </c>
      <c r="M26" s="202">
        <v>0</v>
      </c>
      <c r="N26" s="202">
        <f t="shared" si="4"/>
        <v>0</v>
      </c>
      <c r="O26" s="202" t="str">
        <f t="shared" si="1"/>
        <v>N.A.</v>
      </c>
      <c r="P26" s="59">
        <f>[4]ENERO!O23+[4]FEBRERO!O23+[4]MARZO!O23+[4]ABRIL!O23+[4]MAYO!O23+[4]JUNIO!O23+[4]JULIO!O23+[4]AGOSTO!O23+[4]SEPTIEMBRE!O23+[4]OCTUBRE!O23+[4]NOVIEMBRE!O23+[4]DICIEMBRE!O23</f>
        <v>0</v>
      </c>
      <c r="Q26" s="59">
        <f>[4]ENERO!P23+[4]FEBRERO!P23+[4]MARZO!P23+[4]ABRIL!P23+[4]MAYO!P23+[4]JUNIO!P23+[4]JULIO!P23+[4]AGOSTO!P23+[4]SEPTIEMBRE!P23+[4]OCTUBRE!P23+[4]NOVIEMBRE!P23+[4]DICIEMBRE!P23</f>
        <v>0</v>
      </c>
      <c r="R26" s="60">
        <f t="shared" si="3"/>
        <v>0</v>
      </c>
      <c r="S26" s="59">
        <f>[4]ENERO!R23+[4]FEBRERO!R23+[4]MARZO!R23+[4]ABRIL!R23+[4]MAYO!R23+[4]JUNIO!R23+[4]JULIO!R23+[4]AGOSTO!R23+[4]SEPTIEMBRE!R23+[4]OCTUBRE!R23+[4]NOVIEMBRE!R23+[4]DICIEMBRE!R23</f>
        <v>0</v>
      </c>
      <c r="T26" s="59">
        <f>[4]ENERO!S23+[4]FEBRERO!S23+[4]MARZO!S23+[4]ABRIL!S23+[4]MAYO!S23+[4]JUNIO!S23+[4]JULIO!S23+[4]AGOSTO!S23+[4]SEPTIEMBRE!S23+[4]OCTUBRE!S23+[4]NOVIEMBRE!S23+[4]DICIEMBRE!S23</f>
        <v>0</v>
      </c>
      <c r="U26" s="60">
        <f t="shared" si="5"/>
        <v>0</v>
      </c>
    </row>
    <row r="27" spans="1:33" s="58" customFormat="1" ht="18" customHeight="1">
      <c r="A27" s="249">
        <v>11</v>
      </c>
      <c r="B27" s="250" t="s">
        <v>136</v>
      </c>
      <c r="C27" s="249" t="s">
        <v>139</v>
      </c>
      <c r="D27" s="202">
        <v>0</v>
      </c>
      <c r="E27" s="202">
        <v>0</v>
      </c>
      <c r="F27" s="202">
        <v>0</v>
      </c>
      <c r="G27" s="202">
        <v>0</v>
      </c>
      <c r="H27" s="202">
        <f t="shared" si="2"/>
        <v>0</v>
      </c>
      <c r="I27" s="202"/>
      <c r="J27" s="202">
        <v>0</v>
      </c>
      <c r="K27" s="202">
        <v>0</v>
      </c>
      <c r="L27" s="202">
        <v>0</v>
      </c>
      <c r="M27" s="202">
        <v>0</v>
      </c>
      <c r="N27" s="202">
        <f t="shared" si="4"/>
        <v>0</v>
      </c>
      <c r="O27" s="202" t="str">
        <f t="shared" si="1"/>
        <v>N.A.</v>
      </c>
      <c r="P27" s="59">
        <f>[4]ENERO!O24+[4]FEBRERO!O24+[4]MARZO!O24+[4]ABRIL!O24+[4]MAYO!O24+[4]JUNIO!O24+[4]JULIO!O24+[4]AGOSTO!O24+[4]SEPTIEMBRE!O24+[4]OCTUBRE!O24+[4]NOVIEMBRE!O24+[4]DICIEMBRE!O24</f>
        <v>0</v>
      </c>
      <c r="Q27" s="59">
        <f>[4]ENERO!P24+[4]FEBRERO!P24+[4]MARZO!P24+[4]ABRIL!P24+[4]MAYO!P24+[4]JUNIO!P24+[4]JULIO!P24+[4]AGOSTO!P24+[4]SEPTIEMBRE!P24+[4]OCTUBRE!P24+[4]NOVIEMBRE!P24+[4]DICIEMBRE!P24</f>
        <v>0</v>
      </c>
      <c r="R27" s="60">
        <f t="shared" si="3"/>
        <v>0</v>
      </c>
      <c r="S27" s="59">
        <f>[4]ENERO!R24+[4]FEBRERO!R24+[4]MARZO!R24+[4]ABRIL!R24+[4]MAYO!R24+[4]JUNIO!R24+[4]JULIO!R24+[4]AGOSTO!R24+[4]SEPTIEMBRE!R24+[4]OCTUBRE!R24+[4]NOVIEMBRE!R24+[4]DICIEMBRE!R24</f>
        <v>0</v>
      </c>
      <c r="T27" s="59">
        <f>[4]ENERO!S24+[4]FEBRERO!S24+[4]MARZO!S24+[4]ABRIL!S24+[4]MAYO!S24+[4]JUNIO!S24+[4]JULIO!S24+[4]AGOSTO!S24+[4]SEPTIEMBRE!S24+[4]OCTUBRE!S24+[4]NOVIEMBRE!S24+[4]DICIEMBRE!S24</f>
        <v>0</v>
      </c>
      <c r="U27" s="60">
        <f t="shared" si="5"/>
        <v>0</v>
      </c>
    </row>
    <row r="28" spans="1:33" s="58" customFormat="1" ht="18" customHeight="1">
      <c r="A28" s="249">
        <v>12</v>
      </c>
      <c r="B28" s="250" t="s">
        <v>140</v>
      </c>
      <c r="C28" s="249" t="s">
        <v>141</v>
      </c>
      <c r="D28" s="202">
        <v>0</v>
      </c>
      <c r="E28" s="202">
        <v>0</v>
      </c>
      <c r="F28" s="202">
        <v>0</v>
      </c>
      <c r="G28" s="202">
        <v>0</v>
      </c>
      <c r="H28" s="202">
        <f t="shared" si="2"/>
        <v>0</v>
      </c>
      <c r="I28" s="202"/>
      <c r="J28" s="202">
        <v>0</v>
      </c>
      <c r="K28" s="202">
        <v>0</v>
      </c>
      <c r="L28" s="202">
        <v>0</v>
      </c>
      <c r="M28" s="202">
        <v>0</v>
      </c>
      <c r="N28" s="202">
        <f t="shared" si="4"/>
        <v>0</v>
      </c>
      <c r="O28" s="202" t="str">
        <f t="shared" si="1"/>
        <v>N.A.</v>
      </c>
      <c r="P28" s="59">
        <f>[4]ENERO!O25+[4]FEBRERO!O25+[4]MARZO!O25+[4]ABRIL!O25+[4]MAYO!O25+[4]JUNIO!O25+[4]JULIO!O25+[4]AGOSTO!O25+[4]SEPTIEMBRE!O25+[4]OCTUBRE!O25+[4]NOVIEMBRE!O25+[4]DICIEMBRE!O25</f>
        <v>0</v>
      </c>
      <c r="Q28" s="59">
        <f>[4]ENERO!P25+[4]FEBRERO!P25+[4]MARZO!P25+[4]ABRIL!P25+[4]MAYO!P25+[4]JUNIO!P25+[4]JULIO!P25+[4]AGOSTO!P25+[4]SEPTIEMBRE!P25+[4]OCTUBRE!P25+[4]NOVIEMBRE!P25+[4]DICIEMBRE!P25</f>
        <v>0</v>
      </c>
      <c r="R28" s="60">
        <f t="shared" si="3"/>
        <v>0</v>
      </c>
      <c r="S28" s="59">
        <f>[4]ENERO!R25+[4]FEBRERO!R25+[4]MARZO!R25+[4]ABRIL!R25+[4]MAYO!R25+[4]JUNIO!R25+[4]JULIO!R25+[4]AGOSTO!R25+[4]SEPTIEMBRE!R25+[4]OCTUBRE!R25+[4]NOVIEMBRE!R25+[4]DICIEMBRE!R25</f>
        <v>0</v>
      </c>
      <c r="T28" s="59">
        <f>[4]ENERO!S25+[4]FEBRERO!S25+[4]MARZO!S25+[4]ABRIL!S25+[4]MAYO!S25+[4]JUNIO!S25+[4]JULIO!S25+[4]AGOSTO!S25+[4]SEPTIEMBRE!S25+[4]OCTUBRE!S25+[4]NOVIEMBRE!S25+[4]DICIEMBRE!S25</f>
        <v>0</v>
      </c>
      <c r="U28" s="60">
        <f t="shared" si="5"/>
        <v>0</v>
      </c>
    </row>
    <row r="29" spans="1:33" s="58" customFormat="1" ht="18" customHeight="1">
      <c r="A29" s="249">
        <v>13</v>
      </c>
      <c r="B29" s="250" t="s">
        <v>140</v>
      </c>
      <c r="C29" s="249" t="s">
        <v>142</v>
      </c>
      <c r="D29" s="202">
        <v>0</v>
      </c>
      <c r="E29" s="202">
        <v>0</v>
      </c>
      <c r="F29" s="202">
        <v>0</v>
      </c>
      <c r="G29" s="202">
        <v>0</v>
      </c>
      <c r="H29" s="202">
        <f t="shared" si="2"/>
        <v>0</v>
      </c>
      <c r="I29" s="202"/>
      <c r="J29" s="202">
        <v>0</v>
      </c>
      <c r="K29" s="202">
        <v>0</v>
      </c>
      <c r="L29" s="202">
        <v>0</v>
      </c>
      <c r="M29" s="202">
        <v>0</v>
      </c>
      <c r="N29" s="202">
        <f t="shared" si="4"/>
        <v>0</v>
      </c>
      <c r="O29" s="202" t="str">
        <f t="shared" si="1"/>
        <v>N.A.</v>
      </c>
      <c r="P29" s="59">
        <f>[4]ENERO!O26+[4]FEBRERO!O26+[4]MARZO!O26+[4]ABRIL!O26+[4]MAYO!O26+[4]JUNIO!O26+[4]JULIO!O26+[4]AGOSTO!O26+[4]SEPTIEMBRE!O26+[4]OCTUBRE!O26+[4]NOVIEMBRE!O26+[4]DICIEMBRE!O26</f>
        <v>0</v>
      </c>
      <c r="Q29" s="59">
        <f>[4]ENERO!P26+[4]FEBRERO!P26+[4]MARZO!P26+[4]ABRIL!P26+[4]MAYO!P26+[4]JUNIO!P26+[4]JULIO!P26+[4]AGOSTO!P26+[4]SEPTIEMBRE!P26+[4]OCTUBRE!P26+[4]NOVIEMBRE!P26+[4]DICIEMBRE!P26</f>
        <v>0</v>
      </c>
      <c r="R29" s="60">
        <f t="shared" si="3"/>
        <v>0</v>
      </c>
      <c r="S29" s="59">
        <f>[4]ENERO!R26+[4]FEBRERO!R26+[4]MARZO!R26+[4]ABRIL!R26+[4]MAYO!R26+[4]JUNIO!R26+[4]JULIO!R26+[4]AGOSTO!R26+[4]SEPTIEMBRE!R26+[4]OCTUBRE!R26+[4]NOVIEMBRE!R26+[4]DICIEMBRE!R26</f>
        <v>0</v>
      </c>
      <c r="T29" s="59">
        <f>[4]ENERO!S26+[4]FEBRERO!S26+[4]MARZO!S26+[4]ABRIL!S26+[4]MAYO!S26+[4]JUNIO!S26+[4]JULIO!S26+[4]AGOSTO!S26+[4]SEPTIEMBRE!S26+[4]OCTUBRE!S26+[4]NOVIEMBRE!S26+[4]DICIEMBRE!S26</f>
        <v>0</v>
      </c>
      <c r="U29" s="60">
        <f t="shared" si="5"/>
        <v>0</v>
      </c>
    </row>
    <row r="30" spans="1:33" s="58" customFormat="1" ht="18" customHeight="1">
      <c r="A30" s="249">
        <v>14</v>
      </c>
      <c r="B30" s="250" t="s">
        <v>140</v>
      </c>
      <c r="C30" s="249" t="s">
        <v>143</v>
      </c>
      <c r="D30" s="202">
        <v>0</v>
      </c>
      <c r="E30" s="202">
        <v>0</v>
      </c>
      <c r="F30" s="202">
        <v>0</v>
      </c>
      <c r="G30" s="202">
        <v>0</v>
      </c>
      <c r="H30" s="202">
        <f t="shared" si="2"/>
        <v>0</v>
      </c>
      <c r="I30" s="202"/>
      <c r="J30" s="202">
        <v>0</v>
      </c>
      <c r="K30" s="202">
        <v>0</v>
      </c>
      <c r="L30" s="202">
        <v>0</v>
      </c>
      <c r="M30" s="202">
        <v>0</v>
      </c>
      <c r="N30" s="202">
        <f t="shared" si="4"/>
        <v>0</v>
      </c>
      <c r="O30" s="202" t="str">
        <f t="shared" si="1"/>
        <v>N.A.</v>
      </c>
      <c r="P30" s="59">
        <f>[4]ENERO!O27+[4]FEBRERO!O27+[4]MARZO!O27+[4]ABRIL!O27+[4]MAYO!O27+[4]JUNIO!O27+[4]JULIO!O27+[4]AGOSTO!O27+[4]SEPTIEMBRE!O27+[4]OCTUBRE!O27+[4]NOVIEMBRE!O27+[4]DICIEMBRE!O27</f>
        <v>0</v>
      </c>
      <c r="Q30" s="59">
        <f>[4]ENERO!P27+[4]FEBRERO!P27+[4]MARZO!P27+[4]ABRIL!P27+[4]MAYO!P27+[4]JUNIO!P27+[4]JULIO!P27+[4]AGOSTO!P27+[4]SEPTIEMBRE!P27+[4]OCTUBRE!P27+[4]NOVIEMBRE!P27+[4]DICIEMBRE!P27</f>
        <v>0</v>
      </c>
      <c r="R30" s="60">
        <f t="shared" si="3"/>
        <v>0</v>
      </c>
      <c r="S30" s="59">
        <f>[4]ENERO!R27+[4]FEBRERO!R27+[4]MARZO!R27+[4]ABRIL!R27+[4]MAYO!R27+[4]JUNIO!R27+[4]JULIO!R27+[4]AGOSTO!R27+[4]SEPTIEMBRE!R27+[4]OCTUBRE!R27+[4]NOVIEMBRE!R27+[4]DICIEMBRE!R27</f>
        <v>0</v>
      </c>
      <c r="T30" s="59">
        <f>[4]ENERO!S27+[4]FEBRERO!S27+[4]MARZO!S27+[4]ABRIL!S27+[4]MAYO!S27+[4]JUNIO!S27+[4]JULIO!S27+[4]AGOSTO!S27+[4]SEPTIEMBRE!S27+[4]OCTUBRE!S27+[4]NOVIEMBRE!S27+[4]DICIEMBRE!S27</f>
        <v>0</v>
      </c>
      <c r="U30" s="60">
        <f t="shared" si="5"/>
        <v>0</v>
      </c>
    </row>
    <row r="31" spans="1:33" s="58" customFormat="1" ht="18" customHeight="1">
      <c r="A31" s="249">
        <v>15</v>
      </c>
      <c r="B31" s="250" t="s">
        <v>140</v>
      </c>
      <c r="C31" s="249" t="s">
        <v>144</v>
      </c>
      <c r="D31" s="202">
        <v>0</v>
      </c>
      <c r="E31" s="202">
        <v>0</v>
      </c>
      <c r="F31" s="202">
        <v>0</v>
      </c>
      <c r="G31" s="202">
        <v>0</v>
      </c>
      <c r="H31" s="202">
        <f t="shared" si="2"/>
        <v>0</v>
      </c>
      <c r="I31" s="202"/>
      <c r="J31" s="202">
        <v>0</v>
      </c>
      <c r="K31" s="202">
        <v>0</v>
      </c>
      <c r="L31" s="202">
        <v>0</v>
      </c>
      <c r="M31" s="202">
        <v>0</v>
      </c>
      <c r="N31" s="202">
        <f t="shared" si="4"/>
        <v>0</v>
      </c>
      <c r="O31" s="202" t="str">
        <f t="shared" si="1"/>
        <v>N.A.</v>
      </c>
      <c r="P31" s="59">
        <f>[4]ENERO!O28+[4]FEBRERO!O28+[4]MARZO!O28+[4]ABRIL!O28+[4]MAYO!O28+[4]JUNIO!O28+[4]JULIO!O28+[4]AGOSTO!O28+[4]SEPTIEMBRE!O28+[4]OCTUBRE!O28+[4]NOVIEMBRE!O28+[4]DICIEMBRE!O28</f>
        <v>0</v>
      </c>
      <c r="Q31" s="59">
        <f>[4]ENERO!P28+[4]FEBRERO!P28+[4]MARZO!P28+[4]ABRIL!P28+[4]MAYO!P28+[4]JUNIO!P28+[4]JULIO!P28+[4]AGOSTO!P28+[4]SEPTIEMBRE!P28+[4]OCTUBRE!P28+[4]NOVIEMBRE!P28+[4]DICIEMBRE!P28</f>
        <v>0</v>
      </c>
      <c r="R31" s="60">
        <f t="shared" si="3"/>
        <v>0</v>
      </c>
      <c r="S31" s="59">
        <f>[4]ENERO!R28+[4]FEBRERO!R28+[4]MARZO!R28+[4]ABRIL!R28+[4]MAYO!R28+[4]JUNIO!R28+[4]JULIO!R28+[4]AGOSTO!R28+[4]SEPTIEMBRE!R28+[4]OCTUBRE!R28+[4]NOVIEMBRE!R28+[4]DICIEMBRE!R28</f>
        <v>0</v>
      </c>
      <c r="T31" s="59">
        <f>[4]ENERO!S28+[4]FEBRERO!S28+[4]MARZO!S28+[4]ABRIL!S28+[4]MAYO!S28+[4]JUNIO!S28+[4]JULIO!S28+[4]AGOSTO!S28+[4]SEPTIEMBRE!S28+[4]OCTUBRE!S28+[4]NOVIEMBRE!S28+[4]DICIEMBRE!S28</f>
        <v>0</v>
      </c>
      <c r="U31" s="60">
        <f t="shared" si="5"/>
        <v>0</v>
      </c>
    </row>
    <row r="32" spans="1:33" s="58" customFormat="1" ht="18" customHeight="1">
      <c r="A32" s="249">
        <v>16</v>
      </c>
      <c r="B32" s="250" t="s">
        <v>140</v>
      </c>
      <c r="C32" s="249" t="s">
        <v>145</v>
      </c>
      <c r="D32" s="202">
        <v>0</v>
      </c>
      <c r="E32" s="202">
        <v>0</v>
      </c>
      <c r="F32" s="202">
        <v>0</v>
      </c>
      <c r="G32" s="202">
        <v>0</v>
      </c>
      <c r="H32" s="202">
        <f t="shared" si="2"/>
        <v>0</v>
      </c>
      <c r="I32" s="202"/>
      <c r="J32" s="202">
        <v>0</v>
      </c>
      <c r="K32" s="202">
        <v>0</v>
      </c>
      <c r="L32" s="202">
        <v>0</v>
      </c>
      <c r="M32" s="202">
        <v>0</v>
      </c>
      <c r="N32" s="202">
        <f t="shared" si="4"/>
        <v>0</v>
      </c>
      <c r="O32" s="202" t="str">
        <f t="shared" si="1"/>
        <v>N.A.</v>
      </c>
      <c r="P32" s="59">
        <f>[4]ENERO!O29+[4]FEBRERO!O29+[4]MARZO!O29+[4]ABRIL!O29+[4]MAYO!O29+[4]JUNIO!O29+[4]JULIO!O29+[4]AGOSTO!O29+[4]SEPTIEMBRE!O29+[4]OCTUBRE!O29+[4]NOVIEMBRE!O29+[4]DICIEMBRE!O29</f>
        <v>0</v>
      </c>
      <c r="Q32" s="59">
        <f>[4]ENERO!P29+[4]FEBRERO!P29+[4]MARZO!P29+[4]ABRIL!P29+[4]MAYO!P29+[4]JUNIO!P29+[4]JULIO!P29+[4]AGOSTO!P29+[4]SEPTIEMBRE!P29+[4]OCTUBRE!P29+[4]NOVIEMBRE!P29+[4]DICIEMBRE!P29</f>
        <v>0</v>
      </c>
      <c r="R32" s="60">
        <f t="shared" si="3"/>
        <v>0</v>
      </c>
      <c r="S32" s="59">
        <f>[4]ENERO!R29+[4]FEBRERO!R29+[4]MARZO!R29+[4]ABRIL!R29+[4]MAYO!R29+[4]JUNIO!R29+[4]JULIO!R29+[4]AGOSTO!R29+[4]SEPTIEMBRE!R29+[4]OCTUBRE!R29+[4]NOVIEMBRE!R29+[4]DICIEMBRE!R29</f>
        <v>0</v>
      </c>
      <c r="T32" s="59">
        <f>[4]ENERO!S29+[4]FEBRERO!S29+[4]MARZO!S29+[4]ABRIL!S29+[4]MAYO!S29+[4]JUNIO!S29+[4]JULIO!S29+[4]AGOSTO!S29+[4]SEPTIEMBRE!S29+[4]OCTUBRE!S29+[4]NOVIEMBRE!S29+[4]DICIEMBRE!S29</f>
        <v>0</v>
      </c>
      <c r="U32" s="60">
        <f t="shared" si="5"/>
        <v>0</v>
      </c>
    </row>
    <row r="33" spans="1:21" s="58" customFormat="1" ht="18" customHeight="1">
      <c r="A33" s="249">
        <v>17</v>
      </c>
      <c r="B33" s="250" t="s">
        <v>136</v>
      </c>
      <c r="C33" s="249" t="s">
        <v>146</v>
      </c>
      <c r="D33" s="202">
        <v>0</v>
      </c>
      <c r="E33" s="202">
        <v>0</v>
      </c>
      <c r="F33" s="202">
        <v>0</v>
      </c>
      <c r="G33" s="202">
        <v>0</v>
      </c>
      <c r="H33" s="202">
        <f t="shared" si="2"/>
        <v>0</v>
      </c>
      <c r="I33" s="202"/>
      <c r="J33" s="202">
        <v>0</v>
      </c>
      <c r="K33" s="202">
        <v>0</v>
      </c>
      <c r="L33" s="202">
        <v>0</v>
      </c>
      <c r="M33" s="202">
        <v>0</v>
      </c>
      <c r="N33" s="202">
        <f t="shared" si="4"/>
        <v>0</v>
      </c>
      <c r="O33" s="202" t="str">
        <f t="shared" si="1"/>
        <v>N.A.</v>
      </c>
      <c r="P33" s="59">
        <f>[4]ENERO!O30+[4]FEBRERO!O30+[4]MARZO!O30+[4]ABRIL!O30+[4]MAYO!O30+[4]JUNIO!O30+[4]JULIO!O30+[4]AGOSTO!O30+[4]SEPTIEMBRE!O30+[4]OCTUBRE!O30+[4]NOVIEMBRE!O30+[4]DICIEMBRE!O30</f>
        <v>0</v>
      </c>
      <c r="Q33" s="59">
        <f>[4]ENERO!P30+[4]FEBRERO!P30+[4]MARZO!P30+[4]ABRIL!P30+[4]MAYO!P30+[4]JUNIO!P30+[4]JULIO!P30+[4]AGOSTO!P30+[4]SEPTIEMBRE!P30+[4]OCTUBRE!P30+[4]NOVIEMBRE!P30+[4]DICIEMBRE!P30</f>
        <v>0</v>
      </c>
      <c r="R33" s="60">
        <f t="shared" si="3"/>
        <v>0</v>
      </c>
      <c r="S33" s="59">
        <f>[4]ENERO!R30+[4]FEBRERO!R30+[4]MARZO!R30+[4]ABRIL!R30+[4]MAYO!R30+[4]JUNIO!R30+[4]JULIO!R30+[4]AGOSTO!R30+[4]SEPTIEMBRE!R30+[4]OCTUBRE!R30+[4]NOVIEMBRE!R30+[4]DICIEMBRE!R30</f>
        <v>0</v>
      </c>
      <c r="T33" s="59">
        <f>[4]ENERO!S30+[4]FEBRERO!S30+[4]MARZO!S30+[4]ABRIL!S30+[4]MAYO!S30+[4]JUNIO!S30+[4]JULIO!S30+[4]AGOSTO!S30+[4]SEPTIEMBRE!S30+[4]OCTUBRE!S30+[4]NOVIEMBRE!S30+[4]DICIEMBRE!S30</f>
        <v>0</v>
      </c>
      <c r="U33" s="60">
        <f t="shared" si="5"/>
        <v>0</v>
      </c>
    </row>
    <row r="34" spans="1:21" s="58" customFormat="1" ht="18" customHeight="1">
      <c r="A34" s="249">
        <v>18</v>
      </c>
      <c r="B34" s="250" t="s">
        <v>136</v>
      </c>
      <c r="C34" s="249" t="s">
        <v>147</v>
      </c>
      <c r="D34" s="202">
        <v>0</v>
      </c>
      <c r="E34" s="202">
        <v>0</v>
      </c>
      <c r="F34" s="202">
        <v>0</v>
      </c>
      <c r="G34" s="202">
        <v>0</v>
      </c>
      <c r="H34" s="202">
        <f t="shared" si="2"/>
        <v>0</v>
      </c>
      <c r="I34" s="202"/>
      <c r="J34" s="202">
        <v>0</v>
      </c>
      <c r="K34" s="202">
        <v>0</v>
      </c>
      <c r="L34" s="202">
        <v>0</v>
      </c>
      <c r="M34" s="202">
        <v>0</v>
      </c>
      <c r="N34" s="202">
        <f t="shared" si="4"/>
        <v>0</v>
      </c>
      <c r="O34" s="202" t="str">
        <f t="shared" si="1"/>
        <v>N.A.</v>
      </c>
      <c r="P34" s="59">
        <f>[4]ENERO!O31+[4]FEBRERO!O31+[4]MARZO!O31+[4]ABRIL!O31+[4]MAYO!O31+[4]JUNIO!O31+[4]JULIO!O31+[4]AGOSTO!O31+[4]SEPTIEMBRE!O31+[4]OCTUBRE!O31+[4]NOVIEMBRE!O31+[4]DICIEMBRE!O31</f>
        <v>0</v>
      </c>
      <c r="Q34" s="59">
        <f>[4]ENERO!P31+[4]FEBRERO!P31+[4]MARZO!P31+[4]ABRIL!P31+[4]MAYO!P31+[4]JUNIO!P31+[4]JULIO!P31+[4]AGOSTO!P31+[4]SEPTIEMBRE!P31+[4]OCTUBRE!P31+[4]NOVIEMBRE!P31+[4]DICIEMBRE!P31</f>
        <v>0</v>
      </c>
      <c r="R34" s="60">
        <f t="shared" si="3"/>
        <v>0</v>
      </c>
      <c r="S34" s="59">
        <f>[4]ENERO!R31+[4]FEBRERO!R31+[4]MARZO!R31+[4]ABRIL!R31+[4]MAYO!R31+[4]JUNIO!R31+[4]JULIO!R31+[4]AGOSTO!R31+[4]SEPTIEMBRE!R31+[4]OCTUBRE!R31+[4]NOVIEMBRE!R31+[4]DICIEMBRE!R31</f>
        <v>0</v>
      </c>
      <c r="T34" s="59">
        <f>[4]ENERO!S31+[4]FEBRERO!S31+[4]MARZO!S31+[4]ABRIL!S31+[4]MAYO!S31+[4]JUNIO!S31+[4]JULIO!S31+[4]AGOSTO!S31+[4]SEPTIEMBRE!S31+[4]OCTUBRE!S31+[4]NOVIEMBRE!S31+[4]DICIEMBRE!S31</f>
        <v>0</v>
      </c>
      <c r="U34" s="60">
        <f t="shared" si="5"/>
        <v>0</v>
      </c>
    </row>
    <row r="35" spans="1:21" s="58" customFormat="1" ht="18" customHeight="1">
      <c r="A35" s="249">
        <v>19</v>
      </c>
      <c r="B35" s="250" t="s">
        <v>136</v>
      </c>
      <c r="C35" s="249" t="s">
        <v>148</v>
      </c>
      <c r="D35" s="202">
        <v>0</v>
      </c>
      <c r="E35" s="202">
        <v>0</v>
      </c>
      <c r="F35" s="202">
        <v>0</v>
      </c>
      <c r="G35" s="202">
        <v>0</v>
      </c>
      <c r="H35" s="202">
        <f t="shared" si="2"/>
        <v>0</v>
      </c>
      <c r="I35" s="202"/>
      <c r="J35" s="202">
        <v>0</v>
      </c>
      <c r="K35" s="202">
        <v>0</v>
      </c>
      <c r="L35" s="202">
        <v>0</v>
      </c>
      <c r="M35" s="202">
        <v>0</v>
      </c>
      <c r="N35" s="202">
        <f t="shared" si="4"/>
        <v>0</v>
      </c>
      <c r="O35" s="202" t="str">
        <f t="shared" si="1"/>
        <v>N.A.</v>
      </c>
      <c r="P35" s="59">
        <f>[4]ENERO!O32+[4]FEBRERO!O32+[4]MARZO!O32+[4]ABRIL!O32+[4]MAYO!O32+[4]JUNIO!O32+[4]JULIO!O32+[4]AGOSTO!O32+[4]SEPTIEMBRE!O32+[4]OCTUBRE!O32+[4]NOVIEMBRE!O32+[4]DICIEMBRE!O32</f>
        <v>0</v>
      </c>
      <c r="Q35" s="59">
        <f>[4]ENERO!P32+[4]FEBRERO!P32+[4]MARZO!P32+[4]ABRIL!P32+[4]MAYO!P32+[4]JUNIO!P32+[4]JULIO!P32+[4]AGOSTO!P32+[4]SEPTIEMBRE!P32+[4]OCTUBRE!P32+[4]NOVIEMBRE!P32+[4]DICIEMBRE!P32</f>
        <v>0</v>
      </c>
      <c r="R35" s="60">
        <f t="shared" si="3"/>
        <v>0</v>
      </c>
      <c r="S35" s="59">
        <f>[4]ENERO!R32+[4]FEBRERO!R32+[4]MARZO!R32+[4]ABRIL!R32+[4]MAYO!R32+[4]JUNIO!R32+[4]JULIO!R32+[4]AGOSTO!R32+[4]SEPTIEMBRE!R32+[4]OCTUBRE!R32+[4]NOVIEMBRE!R32+[4]DICIEMBRE!R32</f>
        <v>0</v>
      </c>
      <c r="T35" s="59">
        <f>[4]ENERO!S32+[4]FEBRERO!S32+[4]MARZO!S32+[4]ABRIL!S32+[4]MAYO!S32+[4]JUNIO!S32+[4]JULIO!S32+[4]AGOSTO!S32+[4]SEPTIEMBRE!S32+[4]OCTUBRE!S32+[4]NOVIEMBRE!S32+[4]DICIEMBRE!S32</f>
        <v>0</v>
      </c>
      <c r="U35" s="60">
        <f t="shared" si="5"/>
        <v>0</v>
      </c>
    </row>
    <row r="36" spans="1:21" s="58" customFormat="1" ht="18" customHeight="1">
      <c r="A36" s="249">
        <v>20</v>
      </c>
      <c r="B36" s="250" t="s">
        <v>136</v>
      </c>
      <c r="C36" s="249" t="s">
        <v>149</v>
      </c>
      <c r="D36" s="202">
        <v>0</v>
      </c>
      <c r="E36" s="202">
        <v>0</v>
      </c>
      <c r="F36" s="202">
        <v>0</v>
      </c>
      <c r="G36" s="202">
        <v>0</v>
      </c>
      <c r="H36" s="202">
        <f t="shared" si="2"/>
        <v>0</v>
      </c>
      <c r="I36" s="202"/>
      <c r="J36" s="202">
        <v>0</v>
      </c>
      <c r="K36" s="202">
        <v>0</v>
      </c>
      <c r="L36" s="202">
        <v>0</v>
      </c>
      <c r="M36" s="202">
        <v>0</v>
      </c>
      <c r="N36" s="202">
        <f t="shared" si="4"/>
        <v>0</v>
      </c>
      <c r="O36" s="202" t="str">
        <f t="shared" si="1"/>
        <v>N.A.</v>
      </c>
      <c r="P36" s="59">
        <f>[4]ENERO!O33+[4]FEBRERO!O33+[4]MARZO!O33+[4]ABRIL!O33+[4]MAYO!O33+[4]JUNIO!O33+[4]JULIO!O33+[4]AGOSTO!O33+[4]SEPTIEMBRE!O33+[4]OCTUBRE!O33+[4]NOVIEMBRE!O33+[4]DICIEMBRE!O33</f>
        <v>0</v>
      </c>
      <c r="Q36" s="59">
        <f>[4]ENERO!P33+[4]FEBRERO!P33+[4]MARZO!P33+[4]ABRIL!P33+[4]MAYO!P33+[4]JUNIO!P33+[4]JULIO!P33+[4]AGOSTO!P33+[4]SEPTIEMBRE!P33+[4]OCTUBRE!P33+[4]NOVIEMBRE!P33+[4]DICIEMBRE!P33</f>
        <v>0</v>
      </c>
      <c r="R36" s="60">
        <f t="shared" si="3"/>
        <v>0</v>
      </c>
      <c r="S36" s="59">
        <f>[4]ENERO!R33+[4]FEBRERO!R33+[4]MARZO!R33+[4]ABRIL!R33+[4]MAYO!R33+[4]JUNIO!R33+[4]JULIO!R33+[4]AGOSTO!R33+[4]SEPTIEMBRE!R33+[4]OCTUBRE!R33+[4]NOVIEMBRE!R33+[4]DICIEMBRE!R33</f>
        <v>0</v>
      </c>
      <c r="T36" s="59">
        <f>[4]ENERO!S33+[4]FEBRERO!S33+[4]MARZO!S33+[4]ABRIL!S33+[4]MAYO!S33+[4]JUNIO!S33+[4]JULIO!S33+[4]AGOSTO!S33+[4]SEPTIEMBRE!S33+[4]OCTUBRE!S33+[4]NOVIEMBRE!S33+[4]DICIEMBRE!S33</f>
        <v>0</v>
      </c>
      <c r="U36" s="60">
        <f t="shared" si="5"/>
        <v>0</v>
      </c>
    </row>
    <row r="37" spans="1:21" s="58" customFormat="1" ht="18" customHeight="1">
      <c r="A37" s="249">
        <v>21</v>
      </c>
      <c r="B37" s="250" t="s">
        <v>140</v>
      </c>
      <c r="C37" s="249" t="s">
        <v>150</v>
      </c>
      <c r="D37" s="202">
        <v>0</v>
      </c>
      <c r="E37" s="202">
        <v>0</v>
      </c>
      <c r="F37" s="202">
        <v>0</v>
      </c>
      <c r="G37" s="202">
        <v>0</v>
      </c>
      <c r="H37" s="202">
        <f t="shared" si="2"/>
        <v>0</v>
      </c>
      <c r="I37" s="202"/>
      <c r="J37" s="202">
        <v>0</v>
      </c>
      <c r="K37" s="202">
        <v>0</v>
      </c>
      <c r="L37" s="202">
        <v>0</v>
      </c>
      <c r="M37" s="202">
        <v>0</v>
      </c>
      <c r="N37" s="202">
        <f t="shared" si="4"/>
        <v>0</v>
      </c>
      <c r="O37" s="202" t="str">
        <f t="shared" si="1"/>
        <v>N.A.</v>
      </c>
      <c r="P37" s="59">
        <f>[4]ENERO!O34+[4]FEBRERO!O34+[4]MARZO!O34+[4]ABRIL!O34+[4]MAYO!O34+[4]JUNIO!O34+[4]JULIO!O34+[4]AGOSTO!O34+[4]SEPTIEMBRE!O34+[4]OCTUBRE!O34+[4]NOVIEMBRE!O34+[4]DICIEMBRE!O34</f>
        <v>0</v>
      </c>
      <c r="Q37" s="59">
        <f>[4]ENERO!P34+[4]FEBRERO!P34+[4]MARZO!P34+[4]ABRIL!P34+[4]MAYO!P34+[4]JUNIO!P34+[4]JULIO!P34+[4]AGOSTO!P34+[4]SEPTIEMBRE!P34+[4]OCTUBRE!P34+[4]NOVIEMBRE!P34+[4]DICIEMBRE!P34</f>
        <v>0</v>
      </c>
      <c r="R37" s="60">
        <f t="shared" si="3"/>
        <v>0</v>
      </c>
      <c r="S37" s="59">
        <f>[4]ENERO!R34+[4]FEBRERO!R34+[4]MARZO!R34+[4]ABRIL!R34+[4]MAYO!R34+[4]JUNIO!R34+[4]JULIO!R34+[4]AGOSTO!R34+[4]SEPTIEMBRE!R34+[4]OCTUBRE!R34+[4]NOVIEMBRE!R34+[4]DICIEMBRE!R34</f>
        <v>0</v>
      </c>
      <c r="T37" s="59">
        <f>[4]ENERO!S34+[4]FEBRERO!S34+[4]MARZO!S34+[4]ABRIL!S34+[4]MAYO!S34+[4]JUNIO!S34+[4]JULIO!S34+[4]AGOSTO!S34+[4]SEPTIEMBRE!S34+[4]OCTUBRE!S34+[4]NOVIEMBRE!S34+[4]DICIEMBRE!S34</f>
        <v>0</v>
      </c>
      <c r="U37" s="60">
        <f t="shared" si="5"/>
        <v>0</v>
      </c>
    </row>
    <row r="38" spans="1:21" s="58" customFormat="1" ht="18" customHeight="1">
      <c r="A38" s="249">
        <v>22</v>
      </c>
      <c r="B38" s="250" t="s">
        <v>140</v>
      </c>
      <c r="C38" s="249" t="s">
        <v>151</v>
      </c>
      <c r="D38" s="202">
        <v>0</v>
      </c>
      <c r="E38" s="202">
        <v>0</v>
      </c>
      <c r="F38" s="202">
        <v>0</v>
      </c>
      <c r="G38" s="202">
        <v>0</v>
      </c>
      <c r="H38" s="202">
        <f t="shared" si="2"/>
        <v>0</v>
      </c>
      <c r="I38" s="202"/>
      <c r="J38" s="202">
        <v>0</v>
      </c>
      <c r="K38" s="202">
        <v>0</v>
      </c>
      <c r="L38" s="202">
        <v>0</v>
      </c>
      <c r="M38" s="202">
        <v>0</v>
      </c>
      <c r="N38" s="202">
        <f t="shared" si="4"/>
        <v>0</v>
      </c>
      <c r="O38" s="202" t="str">
        <f t="shared" si="1"/>
        <v>N.A.</v>
      </c>
      <c r="P38" s="59">
        <f>[4]ENERO!O35+[4]FEBRERO!O35+[4]MARZO!O35+[4]ABRIL!O35+[4]MAYO!O35+[4]JUNIO!O35+[4]JULIO!O35+[4]AGOSTO!O35+[4]SEPTIEMBRE!O35+[4]OCTUBRE!O35+[4]NOVIEMBRE!O35+[4]DICIEMBRE!O35</f>
        <v>0</v>
      </c>
      <c r="Q38" s="59">
        <f>[4]ENERO!P35+[4]FEBRERO!P35+[4]MARZO!P35+[4]ABRIL!P35+[4]MAYO!P35+[4]JUNIO!P35+[4]JULIO!P35+[4]AGOSTO!P35+[4]SEPTIEMBRE!P35+[4]OCTUBRE!P35+[4]NOVIEMBRE!P35+[4]DICIEMBRE!P35</f>
        <v>0</v>
      </c>
      <c r="R38" s="60">
        <f t="shared" si="3"/>
        <v>0</v>
      </c>
      <c r="S38" s="59">
        <f>[4]ENERO!R35+[4]FEBRERO!R35+[4]MARZO!R35+[4]ABRIL!R35+[4]MAYO!R35+[4]JUNIO!R35+[4]JULIO!R35+[4]AGOSTO!R35+[4]SEPTIEMBRE!R35+[4]OCTUBRE!R35+[4]NOVIEMBRE!R35+[4]DICIEMBRE!R35</f>
        <v>0</v>
      </c>
      <c r="T38" s="59">
        <f>[4]ENERO!S35+[4]FEBRERO!S35+[4]MARZO!S35+[4]ABRIL!S35+[4]MAYO!S35+[4]JUNIO!S35+[4]JULIO!S35+[4]AGOSTO!S35+[4]SEPTIEMBRE!S35+[4]OCTUBRE!S35+[4]NOVIEMBRE!S35+[4]DICIEMBRE!S35</f>
        <v>0</v>
      </c>
      <c r="U38" s="60">
        <f t="shared" si="5"/>
        <v>0</v>
      </c>
    </row>
    <row r="39" spans="1:21" s="58" customFormat="1" ht="18" customHeight="1">
      <c r="A39" s="249">
        <v>23</v>
      </c>
      <c r="B39" s="250" t="s">
        <v>140</v>
      </c>
      <c r="C39" s="249" t="s">
        <v>152</v>
      </c>
      <c r="D39" s="202">
        <v>0</v>
      </c>
      <c r="E39" s="202">
        <v>0</v>
      </c>
      <c r="F39" s="202">
        <v>0</v>
      </c>
      <c r="G39" s="202">
        <v>0</v>
      </c>
      <c r="H39" s="202">
        <f t="shared" si="2"/>
        <v>0</v>
      </c>
      <c r="I39" s="202"/>
      <c r="J39" s="202">
        <v>0</v>
      </c>
      <c r="K39" s="202">
        <v>0</v>
      </c>
      <c r="L39" s="202">
        <v>0</v>
      </c>
      <c r="M39" s="202">
        <v>0</v>
      </c>
      <c r="N39" s="202">
        <f t="shared" si="4"/>
        <v>0</v>
      </c>
      <c r="O39" s="202" t="str">
        <f t="shared" si="1"/>
        <v>N.A.</v>
      </c>
      <c r="P39" s="59">
        <f>[4]ENERO!O36+[4]FEBRERO!O36+[4]MARZO!O36+[4]ABRIL!O36+[4]MAYO!O36+[4]JUNIO!O36+[4]JULIO!O36+[4]AGOSTO!O36+[4]SEPTIEMBRE!O36+[4]OCTUBRE!O36+[4]NOVIEMBRE!O36+[4]DICIEMBRE!O36</f>
        <v>0</v>
      </c>
      <c r="Q39" s="59">
        <f>[4]ENERO!P36+[4]FEBRERO!P36+[4]MARZO!P36+[4]ABRIL!P36+[4]MAYO!P36+[4]JUNIO!P36+[4]JULIO!P36+[4]AGOSTO!P36+[4]SEPTIEMBRE!P36+[4]OCTUBRE!P36+[4]NOVIEMBRE!P36+[4]DICIEMBRE!P36</f>
        <v>0</v>
      </c>
      <c r="R39" s="60">
        <f t="shared" si="3"/>
        <v>0</v>
      </c>
      <c r="S39" s="59">
        <f>[4]ENERO!R36+[4]FEBRERO!R36+[4]MARZO!R36+[4]ABRIL!R36+[4]MAYO!R36+[4]JUNIO!R36+[4]JULIO!R36+[4]AGOSTO!R36+[4]SEPTIEMBRE!R36+[4]OCTUBRE!R36+[4]NOVIEMBRE!R36+[4]DICIEMBRE!R36</f>
        <v>0</v>
      </c>
      <c r="T39" s="59">
        <f>[4]ENERO!S36+[4]FEBRERO!S36+[4]MARZO!S36+[4]ABRIL!S36+[4]MAYO!S36+[4]JUNIO!S36+[4]JULIO!S36+[4]AGOSTO!S36+[4]SEPTIEMBRE!S36+[4]OCTUBRE!S36+[4]NOVIEMBRE!S36+[4]DICIEMBRE!S36</f>
        <v>0</v>
      </c>
      <c r="U39" s="60">
        <f t="shared" si="5"/>
        <v>0</v>
      </c>
    </row>
    <row r="40" spans="1:21" s="58" customFormat="1" ht="18" customHeight="1">
      <c r="A40" s="249">
        <v>24</v>
      </c>
      <c r="B40" s="250" t="s">
        <v>140</v>
      </c>
      <c r="C40" s="249" t="s">
        <v>153</v>
      </c>
      <c r="D40" s="202">
        <v>0</v>
      </c>
      <c r="E40" s="202">
        <v>0</v>
      </c>
      <c r="F40" s="202">
        <v>0</v>
      </c>
      <c r="G40" s="202">
        <v>0</v>
      </c>
      <c r="H40" s="202">
        <f t="shared" si="2"/>
        <v>0</v>
      </c>
      <c r="I40" s="202"/>
      <c r="J40" s="202">
        <v>0</v>
      </c>
      <c r="K40" s="202">
        <v>0</v>
      </c>
      <c r="L40" s="202">
        <v>0</v>
      </c>
      <c r="M40" s="202">
        <v>0</v>
      </c>
      <c r="N40" s="202">
        <f t="shared" si="4"/>
        <v>0</v>
      </c>
      <c r="O40" s="202" t="str">
        <f t="shared" si="1"/>
        <v>N.A.</v>
      </c>
      <c r="P40" s="59">
        <f>[4]ENERO!O37+[4]FEBRERO!O37+[4]MARZO!O37+[4]ABRIL!O37+[4]MAYO!O37+[4]JUNIO!O37+[4]JULIO!O37+[4]AGOSTO!O37+[4]SEPTIEMBRE!O37+[4]OCTUBRE!O37+[4]NOVIEMBRE!O37+[4]DICIEMBRE!O37</f>
        <v>0</v>
      </c>
      <c r="Q40" s="59">
        <f>[4]ENERO!P37+[4]FEBRERO!P37+[4]MARZO!P37+[4]ABRIL!P37+[4]MAYO!P37+[4]JUNIO!P37+[4]JULIO!P37+[4]AGOSTO!P37+[4]SEPTIEMBRE!P37+[4]OCTUBRE!P37+[4]NOVIEMBRE!P37+[4]DICIEMBRE!P37</f>
        <v>0</v>
      </c>
      <c r="R40" s="60">
        <f t="shared" si="3"/>
        <v>0</v>
      </c>
      <c r="S40" s="59">
        <f>[4]ENERO!R37+[4]FEBRERO!R37+[4]MARZO!R37+[4]ABRIL!R37+[4]MAYO!R37+[4]JUNIO!R37+[4]JULIO!R37+[4]AGOSTO!R37+[4]SEPTIEMBRE!R37+[4]OCTUBRE!R37+[4]NOVIEMBRE!R37+[4]DICIEMBRE!R37</f>
        <v>0</v>
      </c>
      <c r="T40" s="59">
        <f>[4]ENERO!S37+[4]FEBRERO!S37+[4]MARZO!S37+[4]ABRIL!S37+[4]MAYO!S37+[4]JUNIO!S37+[4]JULIO!S37+[4]AGOSTO!S37+[4]SEPTIEMBRE!S37+[4]OCTUBRE!S37+[4]NOVIEMBRE!S37+[4]DICIEMBRE!S37</f>
        <v>0</v>
      </c>
      <c r="U40" s="60">
        <f t="shared" si="5"/>
        <v>0</v>
      </c>
    </row>
    <row r="41" spans="1:21" s="58" customFormat="1" ht="18" customHeight="1">
      <c r="A41" s="249">
        <v>25</v>
      </c>
      <c r="B41" s="250" t="s">
        <v>124</v>
      </c>
      <c r="C41" s="249" t="s">
        <v>154</v>
      </c>
      <c r="D41" s="202">
        <v>0</v>
      </c>
      <c r="E41" s="202">
        <v>0</v>
      </c>
      <c r="F41" s="202">
        <v>0</v>
      </c>
      <c r="G41" s="202">
        <v>0</v>
      </c>
      <c r="H41" s="202">
        <f t="shared" si="2"/>
        <v>0</v>
      </c>
      <c r="I41" s="202"/>
      <c r="J41" s="202">
        <v>0</v>
      </c>
      <c r="K41" s="202">
        <v>0</v>
      </c>
      <c r="L41" s="202">
        <v>0</v>
      </c>
      <c r="M41" s="202">
        <v>0</v>
      </c>
      <c r="N41" s="202">
        <f t="shared" si="4"/>
        <v>0</v>
      </c>
      <c r="O41" s="202" t="str">
        <f t="shared" si="1"/>
        <v>N.A.</v>
      </c>
      <c r="P41" s="59">
        <f>[4]ENERO!O38+[4]FEBRERO!O38+[4]MARZO!O38+[4]ABRIL!O38+[4]MAYO!O38+[4]JUNIO!O38+[4]JULIO!O38+[4]AGOSTO!O38+[4]SEPTIEMBRE!O38+[4]OCTUBRE!O38+[4]NOVIEMBRE!O38+[4]DICIEMBRE!O38</f>
        <v>0</v>
      </c>
      <c r="Q41" s="59">
        <f>[4]ENERO!P38+[4]FEBRERO!P38+[4]MARZO!P38+[4]ABRIL!P38+[4]MAYO!P38+[4]JUNIO!P38+[4]JULIO!P38+[4]AGOSTO!P38+[4]SEPTIEMBRE!P38+[4]OCTUBRE!P38+[4]NOVIEMBRE!P38+[4]DICIEMBRE!P38</f>
        <v>0</v>
      </c>
      <c r="R41" s="60">
        <f t="shared" si="3"/>
        <v>0</v>
      </c>
      <c r="S41" s="59">
        <f>[4]ENERO!R38+[4]FEBRERO!R38+[4]MARZO!R38+[4]ABRIL!R38+[4]MAYO!R38+[4]JUNIO!R38+[4]JULIO!R38+[4]AGOSTO!R38+[4]SEPTIEMBRE!R38+[4]OCTUBRE!R38+[4]NOVIEMBRE!R38+[4]DICIEMBRE!R38</f>
        <v>0</v>
      </c>
      <c r="T41" s="59">
        <f>[4]ENERO!S38+[4]FEBRERO!S38+[4]MARZO!S38+[4]ABRIL!S38+[4]MAYO!S38+[4]JUNIO!S38+[4]JULIO!S38+[4]AGOSTO!S38+[4]SEPTIEMBRE!S38+[4]OCTUBRE!S38+[4]NOVIEMBRE!S38+[4]DICIEMBRE!S38</f>
        <v>0</v>
      </c>
      <c r="U41" s="60">
        <f t="shared" si="5"/>
        <v>0</v>
      </c>
    </row>
    <row r="42" spans="1:21" s="58" customFormat="1" ht="18" customHeight="1">
      <c r="A42" s="249">
        <v>26</v>
      </c>
      <c r="B42" s="250" t="s">
        <v>155</v>
      </c>
      <c r="C42" s="249" t="s">
        <v>156</v>
      </c>
      <c r="D42" s="202">
        <v>0</v>
      </c>
      <c r="E42" s="202">
        <v>0</v>
      </c>
      <c r="F42" s="202">
        <v>0</v>
      </c>
      <c r="G42" s="202">
        <v>0</v>
      </c>
      <c r="H42" s="202">
        <f t="shared" si="2"/>
        <v>0</v>
      </c>
      <c r="I42" s="202"/>
      <c r="J42" s="202">
        <v>0</v>
      </c>
      <c r="K42" s="202">
        <v>0</v>
      </c>
      <c r="L42" s="202">
        <v>0</v>
      </c>
      <c r="M42" s="202">
        <v>0</v>
      </c>
      <c r="N42" s="202">
        <f t="shared" si="4"/>
        <v>0</v>
      </c>
      <c r="O42" s="202" t="str">
        <f t="shared" si="1"/>
        <v>N.A.</v>
      </c>
      <c r="P42" s="59">
        <f>[4]ENERO!O39+[4]FEBRERO!O39+[4]MARZO!O39+[4]ABRIL!O39+[4]MAYO!O39+[4]JUNIO!O39+[4]JULIO!O39+[4]AGOSTO!O39+[4]SEPTIEMBRE!O39+[4]OCTUBRE!O39+[4]NOVIEMBRE!O39+[4]DICIEMBRE!O39</f>
        <v>0</v>
      </c>
      <c r="Q42" s="59">
        <f>[4]ENERO!P39+[4]FEBRERO!P39+[4]MARZO!P39+[4]ABRIL!P39+[4]MAYO!P39+[4]JUNIO!P39+[4]JULIO!P39+[4]AGOSTO!P39+[4]SEPTIEMBRE!P39+[4]OCTUBRE!P39+[4]NOVIEMBRE!P39+[4]DICIEMBRE!P39</f>
        <v>0</v>
      </c>
      <c r="R42" s="60">
        <f t="shared" si="3"/>
        <v>0</v>
      </c>
      <c r="S42" s="59">
        <f>[4]ENERO!R39+[4]FEBRERO!R39+[4]MARZO!R39+[4]ABRIL!R39+[4]MAYO!R39+[4]JUNIO!R39+[4]JULIO!R39+[4]AGOSTO!R39+[4]SEPTIEMBRE!R39+[4]OCTUBRE!R39+[4]NOVIEMBRE!R39+[4]DICIEMBRE!R39</f>
        <v>0</v>
      </c>
      <c r="T42" s="59">
        <f>[4]ENERO!S39+[4]FEBRERO!S39+[4]MARZO!S39+[4]ABRIL!S39+[4]MAYO!S39+[4]JUNIO!S39+[4]JULIO!S39+[4]AGOSTO!S39+[4]SEPTIEMBRE!S39+[4]OCTUBRE!S39+[4]NOVIEMBRE!S39+[4]DICIEMBRE!S39</f>
        <v>0</v>
      </c>
      <c r="U42" s="60">
        <f t="shared" si="5"/>
        <v>0</v>
      </c>
    </row>
    <row r="43" spans="1:21" s="58" customFormat="1" ht="18" customHeight="1">
      <c r="A43" s="249">
        <v>27</v>
      </c>
      <c r="B43" s="250" t="s">
        <v>136</v>
      </c>
      <c r="C43" s="249" t="s">
        <v>157</v>
      </c>
      <c r="D43" s="202">
        <v>0</v>
      </c>
      <c r="E43" s="202">
        <v>0</v>
      </c>
      <c r="F43" s="202">
        <v>0</v>
      </c>
      <c r="G43" s="202">
        <v>0</v>
      </c>
      <c r="H43" s="202">
        <f t="shared" si="2"/>
        <v>0</v>
      </c>
      <c r="I43" s="202"/>
      <c r="J43" s="202">
        <v>0</v>
      </c>
      <c r="K43" s="202">
        <v>0</v>
      </c>
      <c r="L43" s="202">
        <v>0</v>
      </c>
      <c r="M43" s="202">
        <v>0</v>
      </c>
      <c r="N43" s="202">
        <f t="shared" si="4"/>
        <v>0</v>
      </c>
      <c r="O43" s="202" t="str">
        <f t="shared" si="1"/>
        <v>N.A.</v>
      </c>
      <c r="P43" s="59">
        <f>[4]ENERO!O40+[4]FEBRERO!O40+[4]MARZO!O40+[4]ABRIL!O40+[4]MAYO!O40+[4]JUNIO!O40+[4]JULIO!O40+[4]AGOSTO!O40+[4]SEPTIEMBRE!O40+[4]OCTUBRE!O40+[4]NOVIEMBRE!O40+[4]DICIEMBRE!O40</f>
        <v>0</v>
      </c>
      <c r="Q43" s="59">
        <f>[4]ENERO!P40+[4]FEBRERO!P40+[4]MARZO!P40+[4]ABRIL!P40+[4]MAYO!P40+[4]JUNIO!P40+[4]JULIO!P40+[4]AGOSTO!P40+[4]SEPTIEMBRE!P40+[4]OCTUBRE!P40+[4]NOVIEMBRE!P40+[4]DICIEMBRE!P40</f>
        <v>0</v>
      </c>
      <c r="R43" s="60">
        <f t="shared" si="3"/>
        <v>0</v>
      </c>
      <c r="S43" s="59">
        <f>[4]ENERO!R40+[4]FEBRERO!R40+[4]MARZO!R40+[4]ABRIL!R40+[4]MAYO!R40+[4]JUNIO!R40+[4]JULIO!R40+[4]AGOSTO!R40+[4]SEPTIEMBRE!R40+[4]OCTUBRE!R40+[4]NOVIEMBRE!R40+[4]DICIEMBRE!R40</f>
        <v>0</v>
      </c>
      <c r="T43" s="59">
        <f>[4]ENERO!S40+[4]FEBRERO!S40+[4]MARZO!S40+[4]ABRIL!S40+[4]MAYO!S40+[4]JUNIO!S40+[4]JULIO!S40+[4]AGOSTO!S40+[4]SEPTIEMBRE!S40+[4]OCTUBRE!S40+[4]NOVIEMBRE!S40+[4]DICIEMBRE!S40</f>
        <v>0</v>
      </c>
      <c r="U43" s="60">
        <f t="shared" si="5"/>
        <v>0</v>
      </c>
    </row>
    <row r="44" spans="1:21" s="58" customFormat="1" ht="18" customHeight="1">
      <c r="A44" s="249">
        <v>28</v>
      </c>
      <c r="B44" s="250" t="s">
        <v>136</v>
      </c>
      <c r="C44" s="249" t="s">
        <v>158</v>
      </c>
      <c r="D44" s="202">
        <v>0</v>
      </c>
      <c r="E44" s="202">
        <v>0</v>
      </c>
      <c r="F44" s="202">
        <v>0</v>
      </c>
      <c r="G44" s="202">
        <v>0</v>
      </c>
      <c r="H44" s="202">
        <f t="shared" si="2"/>
        <v>0</v>
      </c>
      <c r="I44" s="202"/>
      <c r="J44" s="202">
        <v>0</v>
      </c>
      <c r="K44" s="202">
        <v>0</v>
      </c>
      <c r="L44" s="202">
        <v>0</v>
      </c>
      <c r="M44" s="202">
        <v>0</v>
      </c>
      <c r="N44" s="202">
        <f t="shared" si="4"/>
        <v>0</v>
      </c>
      <c r="O44" s="202" t="str">
        <f t="shared" si="1"/>
        <v>N.A.</v>
      </c>
      <c r="P44" s="59">
        <f>[4]ENERO!O41+[4]FEBRERO!O41+[4]MARZO!O41+[4]ABRIL!O41+[4]MAYO!O41+[4]JUNIO!O41+[4]JULIO!O41+[4]AGOSTO!O41+[4]SEPTIEMBRE!O41+[4]OCTUBRE!O41+[4]NOVIEMBRE!O41+[4]DICIEMBRE!O41</f>
        <v>0</v>
      </c>
      <c r="Q44" s="59">
        <f>[4]ENERO!P41+[4]FEBRERO!P41+[4]MARZO!P41+[4]ABRIL!P41+[4]MAYO!P41+[4]JUNIO!P41+[4]JULIO!P41+[4]AGOSTO!P41+[4]SEPTIEMBRE!P41+[4]OCTUBRE!P41+[4]NOVIEMBRE!P41+[4]DICIEMBRE!P41</f>
        <v>0</v>
      </c>
      <c r="R44" s="60">
        <f t="shared" si="3"/>
        <v>0</v>
      </c>
      <c r="S44" s="59">
        <f>[4]ENERO!R41+[4]FEBRERO!R41+[4]MARZO!R41+[4]ABRIL!R41+[4]MAYO!R41+[4]JUNIO!R41+[4]JULIO!R41+[4]AGOSTO!R41+[4]SEPTIEMBRE!R41+[4]OCTUBRE!R41+[4]NOVIEMBRE!R41+[4]DICIEMBRE!R41</f>
        <v>0</v>
      </c>
      <c r="T44" s="59">
        <f>[4]ENERO!S41+[4]FEBRERO!S41+[4]MARZO!S41+[4]ABRIL!S41+[4]MAYO!S41+[4]JUNIO!S41+[4]JULIO!S41+[4]AGOSTO!S41+[4]SEPTIEMBRE!S41+[4]OCTUBRE!S41+[4]NOVIEMBRE!S41+[4]DICIEMBRE!S41</f>
        <v>0</v>
      </c>
      <c r="U44" s="60">
        <f t="shared" si="5"/>
        <v>0</v>
      </c>
    </row>
    <row r="45" spans="1:21" s="58" customFormat="1" ht="18" customHeight="1">
      <c r="A45" s="249">
        <v>29</v>
      </c>
      <c r="B45" s="250" t="s">
        <v>136</v>
      </c>
      <c r="C45" s="249" t="s">
        <v>159</v>
      </c>
      <c r="D45" s="202">
        <v>0</v>
      </c>
      <c r="E45" s="202">
        <v>0</v>
      </c>
      <c r="F45" s="202">
        <v>0</v>
      </c>
      <c r="G45" s="202">
        <v>0</v>
      </c>
      <c r="H45" s="202">
        <f t="shared" si="2"/>
        <v>0</v>
      </c>
      <c r="I45" s="202"/>
      <c r="J45" s="202">
        <v>0</v>
      </c>
      <c r="K45" s="202">
        <v>0</v>
      </c>
      <c r="L45" s="202">
        <v>0</v>
      </c>
      <c r="M45" s="202">
        <v>0</v>
      </c>
      <c r="N45" s="202">
        <f t="shared" si="4"/>
        <v>0</v>
      </c>
      <c r="O45" s="202" t="str">
        <f t="shared" si="1"/>
        <v>N.A.</v>
      </c>
      <c r="P45" s="59">
        <f>[4]ENERO!O42+[4]FEBRERO!O42+[4]MARZO!O42+[4]ABRIL!O42+[4]MAYO!O42+[4]JUNIO!O42+[4]JULIO!O42+[4]AGOSTO!O42+[4]SEPTIEMBRE!O42+[4]OCTUBRE!O42+[4]NOVIEMBRE!O42+[4]DICIEMBRE!O42</f>
        <v>0</v>
      </c>
      <c r="Q45" s="59">
        <f>[4]ENERO!P42+[4]FEBRERO!P42+[4]MARZO!P42+[4]ABRIL!P42+[4]MAYO!P42+[4]JUNIO!P42+[4]JULIO!P42+[4]AGOSTO!P42+[4]SEPTIEMBRE!P42+[4]OCTUBRE!P42+[4]NOVIEMBRE!P42+[4]DICIEMBRE!P42</f>
        <v>0</v>
      </c>
      <c r="R45" s="60">
        <f t="shared" si="3"/>
        <v>0</v>
      </c>
      <c r="S45" s="59">
        <f>[4]ENERO!R42+[4]FEBRERO!R42+[4]MARZO!R42+[4]ABRIL!R42+[4]MAYO!R42+[4]JUNIO!R42+[4]JULIO!R42+[4]AGOSTO!R42+[4]SEPTIEMBRE!R42+[4]OCTUBRE!R42+[4]NOVIEMBRE!R42+[4]DICIEMBRE!R42</f>
        <v>0</v>
      </c>
      <c r="T45" s="59">
        <f>[4]ENERO!S42+[4]FEBRERO!S42+[4]MARZO!S42+[4]ABRIL!S42+[4]MAYO!S42+[4]JUNIO!S42+[4]JULIO!S42+[4]AGOSTO!S42+[4]SEPTIEMBRE!S42+[4]OCTUBRE!S42+[4]NOVIEMBRE!S42+[4]DICIEMBRE!S42</f>
        <v>0</v>
      </c>
      <c r="U45" s="60">
        <f t="shared" si="5"/>
        <v>0</v>
      </c>
    </row>
    <row r="46" spans="1:21" s="58" customFormat="1" ht="18" customHeight="1">
      <c r="A46" s="249">
        <v>30</v>
      </c>
      <c r="B46" s="250" t="s">
        <v>136</v>
      </c>
      <c r="C46" s="249" t="s">
        <v>160</v>
      </c>
      <c r="D46" s="202">
        <v>0</v>
      </c>
      <c r="E46" s="202">
        <v>0</v>
      </c>
      <c r="F46" s="202">
        <v>0</v>
      </c>
      <c r="G46" s="202">
        <v>0</v>
      </c>
      <c r="H46" s="202">
        <f t="shared" si="2"/>
        <v>0</v>
      </c>
      <c r="I46" s="202"/>
      <c r="J46" s="202">
        <v>0</v>
      </c>
      <c r="K46" s="202">
        <v>0</v>
      </c>
      <c r="L46" s="202">
        <v>0</v>
      </c>
      <c r="M46" s="202">
        <v>0</v>
      </c>
      <c r="N46" s="202">
        <f t="shared" si="4"/>
        <v>0</v>
      </c>
      <c r="O46" s="202" t="str">
        <f t="shared" si="1"/>
        <v>N.A.</v>
      </c>
      <c r="P46" s="59">
        <f>[4]ENERO!O43+[4]FEBRERO!O43+[4]MARZO!O43+[4]ABRIL!O43+[4]MAYO!O43+[4]JUNIO!O43+[4]JULIO!O43+[4]AGOSTO!O43+[4]SEPTIEMBRE!O43+[4]OCTUBRE!O43+[4]NOVIEMBRE!O43+[4]DICIEMBRE!O43</f>
        <v>0</v>
      </c>
      <c r="Q46" s="59">
        <f>[4]ENERO!P43+[4]FEBRERO!P43+[4]MARZO!P43+[4]ABRIL!P43+[4]MAYO!P43+[4]JUNIO!P43+[4]JULIO!P43+[4]AGOSTO!P43+[4]SEPTIEMBRE!P43+[4]OCTUBRE!P43+[4]NOVIEMBRE!P43+[4]DICIEMBRE!P43</f>
        <v>0</v>
      </c>
      <c r="R46" s="60">
        <f t="shared" si="3"/>
        <v>0</v>
      </c>
      <c r="S46" s="59">
        <f>[4]ENERO!R43+[4]FEBRERO!R43+[4]MARZO!R43+[4]ABRIL!R43+[4]MAYO!R43+[4]JUNIO!R43+[4]JULIO!R43+[4]AGOSTO!R43+[4]SEPTIEMBRE!R43+[4]OCTUBRE!R43+[4]NOVIEMBRE!R43+[4]DICIEMBRE!R43</f>
        <v>0</v>
      </c>
      <c r="T46" s="59">
        <f>[4]ENERO!S43+[4]FEBRERO!S43+[4]MARZO!S43+[4]ABRIL!S43+[4]MAYO!S43+[4]JUNIO!S43+[4]JULIO!S43+[4]AGOSTO!S43+[4]SEPTIEMBRE!S43+[4]OCTUBRE!S43+[4]NOVIEMBRE!S43+[4]DICIEMBRE!S43</f>
        <v>0</v>
      </c>
      <c r="U46" s="60">
        <f t="shared" si="5"/>
        <v>0</v>
      </c>
    </row>
    <row r="47" spans="1:21" s="58" customFormat="1" ht="18" customHeight="1">
      <c r="A47" s="249">
        <v>31</v>
      </c>
      <c r="B47" s="250" t="s">
        <v>136</v>
      </c>
      <c r="C47" s="249" t="s">
        <v>161</v>
      </c>
      <c r="D47" s="202">
        <v>0</v>
      </c>
      <c r="E47" s="202">
        <v>0</v>
      </c>
      <c r="F47" s="202">
        <v>0</v>
      </c>
      <c r="G47" s="202">
        <v>0</v>
      </c>
      <c r="H47" s="202">
        <f t="shared" si="2"/>
        <v>0</v>
      </c>
      <c r="I47" s="202"/>
      <c r="J47" s="202">
        <v>0</v>
      </c>
      <c r="K47" s="202">
        <v>0</v>
      </c>
      <c r="L47" s="202">
        <v>0</v>
      </c>
      <c r="M47" s="202">
        <v>0</v>
      </c>
      <c r="N47" s="202">
        <f t="shared" si="4"/>
        <v>0</v>
      </c>
      <c r="O47" s="202" t="str">
        <f t="shared" si="1"/>
        <v>N.A.</v>
      </c>
      <c r="P47" s="59">
        <f>[4]ENERO!O44+[4]FEBRERO!O44+[4]MARZO!O44+[4]ABRIL!O44+[4]MAYO!O44+[4]JUNIO!O44+[4]JULIO!O44+[4]AGOSTO!O44+[4]SEPTIEMBRE!O44+[4]OCTUBRE!O44+[4]NOVIEMBRE!O44+[4]DICIEMBRE!O44</f>
        <v>0</v>
      </c>
      <c r="Q47" s="59">
        <f>[4]ENERO!P44+[4]FEBRERO!P44+[4]MARZO!P44+[4]ABRIL!P44+[4]MAYO!P44+[4]JUNIO!P44+[4]JULIO!P44+[4]AGOSTO!P44+[4]SEPTIEMBRE!P44+[4]OCTUBRE!P44+[4]NOVIEMBRE!P44+[4]DICIEMBRE!P44</f>
        <v>0</v>
      </c>
      <c r="R47" s="60">
        <f t="shared" si="3"/>
        <v>0</v>
      </c>
      <c r="S47" s="59">
        <f>[4]ENERO!R44+[4]FEBRERO!R44+[4]MARZO!R44+[4]ABRIL!R44+[4]MAYO!R44+[4]JUNIO!R44+[4]JULIO!R44+[4]AGOSTO!R44+[4]SEPTIEMBRE!R44+[4]OCTUBRE!R44+[4]NOVIEMBRE!R44+[4]DICIEMBRE!R44</f>
        <v>0</v>
      </c>
      <c r="T47" s="59">
        <f>[4]ENERO!S44+[4]FEBRERO!S44+[4]MARZO!S44+[4]ABRIL!S44+[4]MAYO!S44+[4]JUNIO!S44+[4]JULIO!S44+[4]AGOSTO!S44+[4]SEPTIEMBRE!S44+[4]OCTUBRE!S44+[4]NOVIEMBRE!S44+[4]DICIEMBRE!S44</f>
        <v>0</v>
      </c>
      <c r="U47" s="60">
        <f t="shared" si="5"/>
        <v>0</v>
      </c>
    </row>
    <row r="48" spans="1:21" s="58" customFormat="1" ht="18" customHeight="1">
      <c r="A48" s="249">
        <v>32</v>
      </c>
      <c r="B48" s="250" t="s">
        <v>140</v>
      </c>
      <c r="C48" s="249" t="s">
        <v>162</v>
      </c>
      <c r="D48" s="202">
        <v>0</v>
      </c>
      <c r="E48" s="202">
        <v>0</v>
      </c>
      <c r="F48" s="202">
        <v>0</v>
      </c>
      <c r="G48" s="202">
        <v>0</v>
      </c>
      <c r="H48" s="202">
        <f t="shared" si="2"/>
        <v>0</v>
      </c>
      <c r="I48" s="202"/>
      <c r="J48" s="202">
        <v>0</v>
      </c>
      <c r="K48" s="202">
        <v>0</v>
      </c>
      <c r="L48" s="202">
        <v>0</v>
      </c>
      <c r="M48" s="202">
        <v>0</v>
      </c>
      <c r="N48" s="202">
        <f t="shared" si="4"/>
        <v>0</v>
      </c>
      <c r="O48" s="202" t="str">
        <f t="shared" si="1"/>
        <v>N.A.</v>
      </c>
      <c r="P48" s="59">
        <f>[4]ENERO!O45+[4]FEBRERO!O45+[4]MARZO!O45+[4]ABRIL!O45+[4]MAYO!O45+[4]JUNIO!O45+[4]JULIO!O45+[4]AGOSTO!O45+[4]SEPTIEMBRE!O45+[4]OCTUBRE!O45+[4]NOVIEMBRE!O45+[4]DICIEMBRE!O45</f>
        <v>0</v>
      </c>
      <c r="Q48" s="59">
        <f>[4]ENERO!P45+[4]FEBRERO!P45+[4]MARZO!P45+[4]ABRIL!P45+[4]MAYO!P45+[4]JUNIO!P45+[4]JULIO!P45+[4]AGOSTO!P45+[4]SEPTIEMBRE!P45+[4]OCTUBRE!P45+[4]NOVIEMBRE!P45+[4]DICIEMBRE!P45</f>
        <v>0</v>
      </c>
      <c r="R48" s="60">
        <f t="shared" si="3"/>
        <v>0</v>
      </c>
      <c r="S48" s="59">
        <f>[4]ENERO!R45+[4]FEBRERO!R45+[4]MARZO!R45+[4]ABRIL!R45+[4]MAYO!R45+[4]JUNIO!R45+[4]JULIO!R45+[4]AGOSTO!R45+[4]SEPTIEMBRE!R45+[4]OCTUBRE!R45+[4]NOVIEMBRE!R45+[4]DICIEMBRE!R45</f>
        <v>0</v>
      </c>
      <c r="T48" s="59">
        <f>[4]ENERO!S45+[4]FEBRERO!S45+[4]MARZO!S45+[4]ABRIL!S45+[4]MAYO!S45+[4]JUNIO!S45+[4]JULIO!S45+[4]AGOSTO!S45+[4]SEPTIEMBRE!S45+[4]OCTUBRE!S45+[4]NOVIEMBRE!S45+[4]DICIEMBRE!S45</f>
        <v>0</v>
      </c>
      <c r="U48" s="60">
        <f t="shared" si="5"/>
        <v>0</v>
      </c>
    </row>
    <row r="49" spans="1:21" s="58" customFormat="1" ht="18" customHeight="1">
      <c r="A49" s="249">
        <v>33</v>
      </c>
      <c r="B49" s="250" t="s">
        <v>140</v>
      </c>
      <c r="C49" s="249" t="s">
        <v>163</v>
      </c>
      <c r="D49" s="202">
        <v>0</v>
      </c>
      <c r="E49" s="202">
        <v>0</v>
      </c>
      <c r="F49" s="202">
        <v>0</v>
      </c>
      <c r="G49" s="202">
        <v>0</v>
      </c>
      <c r="H49" s="202">
        <f t="shared" si="2"/>
        <v>0</v>
      </c>
      <c r="I49" s="202"/>
      <c r="J49" s="202">
        <v>0</v>
      </c>
      <c r="K49" s="202">
        <v>0</v>
      </c>
      <c r="L49" s="202">
        <v>0</v>
      </c>
      <c r="M49" s="202">
        <v>0</v>
      </c>
      <c r="N49" s="202">
        <f t="shared" si="4"/>
        <v>0</v>
      </c>
      <c r="O49" s="202" t="str">
        <f t="shared" si="1"/>
        <v>N.A.</v>
      </c>
      <c r="P49" s="59">
        <f>[4]ENERO!O46+[4]FEBRERO!O46+[4]MARZO!O46+[4]ABRIL!O46+[4]MAYO!O46+[4]JUNIO!O46+[4]JULIO!O46+[4]AGOSTO!O46+[4]SEPTIEMBRE!O46+[4]OCTUBRE!O46+[4]NOVIEMBRE!O46+[4]DICIEMBRE!O46</f>
        <v>0</v>
      </c>
      <c r="Q49" s="59">
        <f>[4]ENERO!P46+[4]FEBRERO!P46+[4]MARZO!P46+[4]ABRIL!P46+[4]MAYO!P46+[4]JUNIO!P46+[4]JULIO!P46+[4]AGOSTO!P46+[4]SEPTIEMBRE!P46+[4]OCTUBRE!P46+[4]NOVIEMBRE!P46+[4]DICIEMBRE!P46</f>
        <v>0</v>
      </c>
      <c r="R49" s="60">
        <f t="shared" si="3"/>
        <v>0</v>
      </c>
      <c r="S49" s="59">
        <f>[4]ENERO!R46+[4]FEBRERO!R46+[4]MARZO!R46+[4]ABRIL!R46+[4]MAYO!R46+[4]JUNIO!R46+[4]JULIO!R46+[4]AGOSTO!R46+[4]SEPTIEMBRE!R46+[4]OCTUBRE!R46+[4]NOVIEMBRE!R46+[4]DICIEMBRE!R46</f>
        <v>0</v>
      </c>
      <c r="T49" s="59">
        <f>[4]ENERO!S46+[4]FEBRERO!S46+[4]MARZO!S46+[4]ABRIL!S46+[4]MAYO!S46+[4]JUNIO!S46+[4]JULIO!S46+[4]AGOSTO!S46+[4]SEPTIEMBRE!S46+[4]OCTUBRE!S46+[4]NOVIEMBRE!S46+[4]DICIEMBRE!S46</f>
        <v>0</v>
      </c>
      <c r="U49" s="60">
        <f t="shared" si="5"/>
        <v>0</v>
      </c>
    </row>
    <row r="50" spans="1:21" s="58" customFormat="1" ht="18" customHeight="1">
      <c r="A50" s="249">
        <v>34</v>
      </c>
      <c r="B50" s="250" t="s">
        <v>140</v>
      </c>
      <c r="C50" s="249" t="s">
        <v>164</v>
      </c>
      <c r="D50" s="202">
        <v>0</v>
      </c>
      <c r="E50" s="202">
        <v>0</v>
      </c>
      <c r="F50" s="202">
        <v>0</v>
      </c>
      <c r="G50" s="202">
        <v>0</v>
      </c>
      <c r="H50" s="202">
        <f t="shared" si="2"/>
        <v>0</v>
      </c>
      <c r="I50" s="202"/>
      <c r="J50" s="202">
        <v>0</v>
      </c>
      <c r="K50" s="202">
        <v>0</v>
      </c>
      <c r="L50" s="202">
        <v>0</v>
      </c>
      <c r="M50" s="202">
        <v>0</v>
      </c>
      <c r="N50" s="202">
        <f t="shared" si="4"/>
        <v>0</v>
      </c>
      <c r="O50" s="202" t="str">
        <f t="shared" si="1"/>
        <v>N.A.</v>
      </c>
      <c r="P50" s="59">
        <f>[4]ENERO!O47+[4]FEBRERO!O47+[4]MARZO!O47+[4]ABRIL!O47+[4]MAYO!O47+[4]JUNIO!O47+[4]JULIO!O47+[4]AGOSTO!O47+[4]SEPTIEMBRE!O47+[4]OCTUBRE!O47+[4]NOVIEMBRE!O47+[4]DICIEMBRE!O47</f>
        <v>0</v>
      </c>
      <c r="Q50" s="59">
        <f>[4]ENERO!P47+[4]FEBRERO!P47+[4]MARZO!P47+[4]ABRIL!P47+[4]MAYO!P47+[4]JUNIO!P47+[4]JULIO!P47+[4]AGOSTO!P47+[4]SEPTIEMBRE!P47+[4]OCTUBRE!P47+[4]NOVIEMBRE!P47+[4]DICIEMBRE!P47</f>
        <v>0</v>
      </c>
      <c r="R50" s="60">
        <f t="shared" si="3"/>
        <v>0</v>
      </c>
      <c r="S50" s="59">
        <f>[4]ENERO!R47+[4]FEBRERO!R47+[4]MARZO!R47+[4]ABRIL!R47+[4]MAYO!R47+[4]JUNIO!R47+[4]JULIO!R47+[4]AGOSTO!R47+[4]SEPTIEMBRE!R47+[4]OCTUBRE!R47+[4]NOVIEMBRE!R47+[4]DICIEMBRE!R47</f>
        <v>0</v>
      </c>
      <c r="T50" s="59">
        <f>[4]ENERO!S47+[4]FEBRERO!S47+[4]MARZO!S47+[4]ABRIL!S47+[4]MAYO!S47+[4]JUNIO!S47+[4]JULIO!S47+[4]AGOSTO!S47+[4]SEPTIEMBRE!S47+[4]OCTUBRE!S47+[4]NOVIEMBRE!S47+[4]DICIEMBRE!S47</f>
        <v>0</v>
      </c>
      <c r="U50" s="60">
        <f t="shared" si="5"/>
        <v>0</v>
      </c>
    </row>
    <row r="51" spans="1:21" s="58" customFormat="1" ht="18" customHeight="1">
      <c r="A51" s="249">
        <v>35</v>
      </c>
      <c r="B51" s="250" t="s">
        <v>140</v>
      </c>
      <c r="C51" s="249" t="s">
        <v>165</v>
      </c>
      <c r="D51" s="202">
        <v>0</v>
      </c>
      <c r="E51" s="202">
        <v>0</v>
      </c>
      <c r="F51" s="202">
        <v>0</v>
      </c>
      <c r="G51" s="202">
        <v>0</v>
      </c>
      <c r="H51" s="202">
        <f t="shared" si="2"/>
        <v>0</v>
      </c>
      <c r="I51" s="202"/>
      <c r="J51" s="202">
        <v>0</v>
      </c>
      <c r="K51" s="202">
        <v>0</v>
      </c>
      <c r="L51" s="202">
        <v>0</v>
      </c>
      <c r="M51" s="202">
        <v>0</v>
      </c>
      <c r="N51" s="202">
        <f t="shared" si="4"/>
        <v>0</v>
      </c>
      <c r="O51" s="202" t="str">
        <f t="shared" si="1"/>
        <v>N.A.</v>
      </c>
      <c r="P51" s="59">
        <f>[4]ENERO!O48+[4]FEBRERO!O48+[4]MARZO!O48+[4]ABRIL!O48+[4]MAYO!O48+[4]JUNIO!O48+[4]JULIO!O48+[4]AGOSTO!O48+[4]SEPTIEMBRE!O48+[4]OCTUBRE!O48+[4]NOVIEMBRE!O48+[4]DICIEMBRE!O48</f>
        <v>0</v>
      </c>
      <c r="Q51" s="59">
        <f>[4]ENERO!P48+[4]FEBRERO!P48+[4]MARZO!P48+[4]ABRIL!P48+[4]MAYO!P48+[4]JUNIO!P48+[4]JULIO!P48+[4]AGOSTO!P48+[4]SEPTIEMBRE!P48+[4]OCTUBRE!P48+[4]NOVIEMBRE!P48+[4]DICIEMBRE!P48</f>
        <v>0</v>
      </c>
      <c r="R51" s="60">
        <f t="shared" si="3"/>
        <v>0</v>
      </c>
      <c r="S51" s="59">
        <f>[4]ENERO!R48+[4]FEBRERO!R48+[4]MARZO!R48+[4]ABRIL!R48+[4]MAYO!R48+[4]JUNIO!R48+[4]JULIO!R48+[4]AGOSTO!R48+[4]SEPTIEMBRE!R48+[4]OCTUBRE!R48+[4]NOVIEMBRE!R48+[4]DICIEMBRE!R48</f>
        <v>0</v>
      </c>
      <c r="T51" s="59">
        <f>[4]ENERO!S48+[4]FEBRERO!S48+[4]MARZO!S48+[4]ABRIL!S48+[4]MAYO!S48+[4]JUNIO!S48+[4]JULIO!S48+[4]AGOSTO!S48+[4]SEPTIEMBRE!S48+[4]OCTUBRE!S48+[4]NOVIEMBRE!S48+[4]DICIEMBRE!S48</f>
        <v>0</v>
      </c>
      <c r="U51" s="60">
        <f t="shared" si="5"/>
        <v>0</v>
      </c>
    </row>
    <row r="52" spans="1:21" s="58" customFormat="1" ht="18" customHeight="1">
      <c r="A52" s="249">
        <v>36</v>
      </c>
      <c r="B52" s="250" t="s">
        <v>140</v>
      </c>
      <c r="C52" s="249" t="s">
        <v>166</v>
      </c>
      <c r="D52" s="202">
        <v>0</v>
      </c>
      <c r="E52" s="202">
        <v>0</v>
      </c>
      <c r="F52" s="202">
        <v>0</v>
      </c>
      <c r="G52" s="202">
        <v>0</v>
      </c>
      <c r="H52" s="202">
        <f t="shared" si="2"/>
        <v>0</v>
      </c>
      <c r="I52" s="202"/>
      <c r="J52" s="202">
        <v>0</v>
      </c>
      <c r="K52" s="202">
        <v>0</v>
      </c>
      <c r="L52" s="202">
        <v>0</v>
      </c>
      <c r="M52" s="202">
        <v>0</v>
      </c>
      <c r="N52" s="202">
        <f t="shared" si="4"/>
        <v>0</v>
      </c>
      <c r="O52" s="202" t="str">
        <f t="shared" si="1"/>
        <v>N.A.</v>
      </c>
      <c r="P52" s="59">
        <f>[4]ENERO!O49+[4]FEBRERO!O49+[4]MARZO!O49+[4]ABRIL!O49+[4]MAYO!O49+[4]JUNIO!O49+[4]JULIO!O49+[4]AGOSTO!O49+[4]SEPTIEMBRE!O49+[4]OCTUBRE!O49+[4]NOVIEMBRE!O49+[4]DICIEMBRE!O49</f>
        <v>0</v>
      </c>
      <c r="Q52" s="59">
        <f>[4]ENERO!P49+[4]FEBRERO!P49+[4]MARZO!P49+[4]ABRIL!P49+[4]MAYO!P49+[4]JUNIO!P49+[4]JULIO!P49+[4]AGOSTO!P49+[4]SEPTIEMBRE!P49+[4]OCTUBRE!P49+[4]NOVIEMBRE!P49+[4]DICIEMBRE!P49</f>
        <v>0</v>
      </c>
      <c r="R52" s="60">
        <f t="shared" si="3"/>
        <v>0</v>
      </c>
      <c r="S52" s="59">
        <f>[4]ENERO!R49+[4]FEBRERO!R49+[4]MARZO!R49+[4]ABRIL!R49+[4]MAYO!R49+[4]JUNIO!R49+[4]JULIO!R49+[4]AGOSTO!R49+[4]SEPTIEMBRE!R49+[4]OCTUBRE!R49+[4]NOVIEMBRE!R49+[4]DICIEMBRE!R49</f>
        <v>0</v>
      </c>
      <c r="T52" s="59">
        <f>[4]ENERO!S49+[4]FEBRERO!S49+[4]MARZO!S49+[4]ABRIL!S49+[4]MAYO!S49+[4]JUNIO!S49+[4]JULIO!S49+[4]AGOSTO!S49+[4]SEPTIEMBRE!S49+[4]OCTUBRE!S49+[4]NOVIEMBRE!S49+[4]DICIEMBRE!S49</f>
        <v>0</v>
      </c>
      <c r="U52" s="60">
        <f t="shared" si="5"/>
        <v>0</v>
      </c>
    </row>
    <row r="53" spans="1:21" s="58" customFormat="1" ht="18" customHeight="1">
      <c r="A53" s="249">
        <v>37</v>
      </c>
      <c r="B53" s="250" t="s">
        <v>140</v>
      </c>
      <c r="C53" s="249" t="s">
        <v>167</v>
      </c>
      <c r="D53" s="202">
        <v>0</v>
      </c>
      <c r="E53" s="202">
        <v>0</v>
      </c>
      <c r="F53" s="202">
        <v>0</v>
      </c>
      <c r="G53" s="202">
        <v>0</v>
      </c>
      <c r="H53" s="202">
        <f t="shared" si="2"/>
        <v>0</v>
      </c>
      <c r="I53" s="202"/>
      <c r="J53" s="202">
        <v>0</v>
      </c>
      <c r="K53" s="202">
        <v>0</v>
      </c>
      <c r="L53" s="202">
        <v>0</v>
      </c>
      <c r="M53" s="202">
        <v>0</v>
      </c>
      <c r="N53" s="202">
        <f t="shared" si="4"/>
        <v>0</v>
      </c>
      <c r="O53" s="202" t="str">
        <f t="shared" si="1"/>
        <v>N.A.</v>
      </c>
      <c r="P53" s="59">
        <f>[4]ENERO!O50+[4]FEBRERO!O50+[4]MARZO!O50+[4]ABRIL!O50+[4]MAYO!O50+[4]JUNIO!O50+[4]JULIO!O50+[4]AGOSTO!O50+[4]SEPTIEMBRE!O50+[4]OCTUBRE!O50+[4]NOVIEMBRE!O50+[4]DICIEMBRE!O50</f>
        <v>0</v>
      </c>
      <c r="Q53" s="59">
        <f>[4]ENERO!P50+[4]FEBRERO!P50+[4]MARZO!P50+[4]ABRIL!P50+[4]MAYO!P50+[4]JUNIO!P50+[4]JULIO!P50+[4]AGOSTO!P50+[4]SEPTIEMBRE!P50+[4]OCTUBRE!P50+[4]NOVIEMBRE!P50+[4]DICIEMBRE!P50</f>
        <v>0</v>
      </c>
      <c r="R53" s="60">
        <f t="shared" si="3"/>
        <v>0</v>
      </c>
      <c r="S53" s="59">
        <f>[4]ENERO!R50+[4]FEBRERO!R50+[4]MARZO!R50+[4]ABRIL!R50+[4]MAYO!R50+[4]JUNIO!R50+[4]JULIO!R50+[4]AGOSTO!R50+[4]SEPTIEMBRE!R50+[4]OCTUBRE!R50+[4]NOVIEMBRE!R50+[4]DICIEMBRE!R50</f>
        <v>0</v>
      </c>
      <c r="T53" s="59">
        <f>[4]ENERO!S50+[4]FEBRERO!S50+[4]MARZO!S50+[4]ABRIL!S50+[4]MAYO!S50+[4]JUNIO!S50+[4]JULIO!S50+[4]AGOSTO!S50+[4]SEPTIEMBRE!S50+[4]OCTUBRE!S50+[4]NOVIEMBRE!S50+[4]DICIEMBRE!S50</f>
        <v>0</v>
      </c>
      <c r="U53" s="60">
        <f t="shared" si="5"/>
        <v>0</v>
      </c>
    </row>
    <row r="54" spans="1:21" s="58" customFormat="1" ht="18" customHeight="1">
      <c r="A54" s="249">
        <v>38</v>
      </c>
      <c r="B54" s="250" t="s">
        <v>126</v>
      </c>
      <c r="C54" s="249" t="s">
        <v>168</v>
      </c>
      <c r="D54" s="202">
        <v>0</v>
      </c>
      <c r="E54" s="202">
        <v>0</v>
      </c>
      <c r="F54" s="202">
        <v>0</v>
      </c>
      <c r="G54" s="202">
        <v>0</v>
      </c>
      <c r="H54" s="202">
        <f t="shared" si="2"/>
        <v>0</v>
      </c>
      <c r="I54" s="202"/>
      <c r="J54" s="202">
        <v>0</v>
      </c>
      <c r="K54" s="202">
        <v>0</v>
      </c>
      <c r="L54" s="202">
        <v>0</v>
      </c>
      <c r="M54" s="202">
        <v>0</v>
      </c>
      <c r="N54" s="202">
        <f t="shared" si="4"/>
        <v>0</v>
      </c>
      <c r="O54" s="202" t="str">
        <f t="shared" si="1"/>
        <v>N.A.</v>
      </c>
      <c r="P54" s="59">
        <f>[4]ENERO!O51+[4]FEBRERO!O51+[4]MARZO!O51+[4]ABRIL!O51+[4]MAYO!O51+[4]JUNIO!O51+[4]JULIO!O51+[4]AGOSTO!O51+[4]SEPTIEMBRE!O51+[4]OCTUBRE!O51+[4]NOVIEMBRE!O51+[4]DICIEMBRE!O51</f>
        <v>0</v>
      </c>
      <c r="Q54" s="59">
        <f>[4]ENERO!P51+[4]FEBRERO!P51+[4]MARZO!P51+[4]ABRIL!P51+[4]MAYO!P51+[4]JUNIO!P51+[4]JULIO!P51+[4]AGOSTO!P51+[4]SEPTIEMBRE!P51+[4]OCTUBRE!P51+[4]NOVIEMBRE!P51+[4]DICIEMBRE!P51</f>
        <v>0</v>
      </c>
      <c r="R54" s="60">
        <f t="shared" si="3"/>
        <v>0</v>
      </c>
      <c r="S54" s="59">
        <f>[4]ENERO!R51+[4]FEBRERO!R51+[4]MARZO!R51+[4]ABRIL!R51+[4]MAYO!R51+[4]JUNIO!R51+[4]JULIO!R51+[4]AGOSTO!R51+[4]SEPTIEMBRE!R51+[4]OCTUBRE!R51+[4]NOVIEMBRE!R51+[4]DICIEMBRE!R51</f>
        <v>0</v>
      </c>
      <c r="T54" s="59">
        <f>[4]ENERO!S51+[4]FEBRERO!S51+[4]MARZO!S51+[4]ABRIL!S51+[4]MAYO!S51+[4]JUNIO!S51+[4]JULIO!S51+[4]AGOSTO!S51+[4]SEPTIEMBRE!S51+[4]OCTUBRE!S51+[4]NOVIEMBRE!S51+[4]DICIEMBRE!S51</f>
        <v>0</v>
      </c>
      <c r="U54" s="60">
        <f t="shared" si="5"/>
        <v>0</v>
      </c>
    </row>
    <row r="55" spans="1:21" s="58" customFormat="1" ht="18" customHeight="1">
      <c r="A55" s="249">
        <v>39</v>
      </c>
      <c r="B55" s="250" t="s">
        <v>136</v>
      </c>
      <c r="C55" s="249" t="s">
        <v>169</v>
      </c>
      <c r="D55" s="202">
        <v>0</v>
      </c>
      <c r="E55" s="202">
        <v>0</v>
      </c>
      <c r="F55" s="202">
        <v>0</v>
      </c>
      <c r="G55" s="202">
        <v>0</v>
      </c>
      <c r="H55" s="202">
        <f t="shared" si="2"/>
        <v>0</v>
      </c>
      <c r="I55" s="202"/>
      <c r="J55" s="202">
        <v>0</v>
      </c>
      <c r="K55" s="202">
        <v>0</v>
      </c>
      <c r="L55" s="202">
        <v>0</v>
      </c>
      <c r="M55" s="202">
        <v>0</v>
      </c>
      <c r="N55" s="202">
        <f t="shared" si="4"/>
        <v>0</v>
      </c>
      <c r="O55" s="202" t="str">
        <f t="shared" si="1"/>
        <v>N.A.</v>
      </c>
      <c r="P55" s="59">
        <f>[4]ENERO!O52+[4]FEBRERO!O52+[4]MARZO!O52+[4]ABRIL!O52+[4]MAYO!O52+[4]JUNIO!O52+[4]JULIO!O52+[4]AGOSTO!O52+[4]SEPTIEMBRE!O52+[4]OCTUBRE!O52+[4]NOVIEMBRE!O52+[4]DICIEMBRE!O52</f>
        <v>0</v>
      </c>
      <c r="Q55" s="59">
        <f>[4]ENERO!P52+[4]FEBRERO!P52+[4]MARZO!P52+[4]ABRIL!P52+[4]MAYO!P52+[4]JUNIO!P52+[4]JULIO!P52+[4]AGOSTO!P52+[4]SEPTIEMBRE!P52+[4]OCTUBRE!P52+[4]NOVIEMBRE!P52+[4]DICIEMBRE!P52</f>
        <v>0</v>
      </c>
      <c r="R55" s="60">
        <f t="shared" si="3"/>
        <v>0</v>
      </c>
      <c r="S55" s="59">
        <f>[4]ENERO!R52+[4]FEBRERO!R52+[4]MARZO!R52+[4]ABRIL!R52+[4]MAYO!R52+[4]JUNIO!R52+[4]JULIO!R52+[4]AGOSTO!R52+[4]SEPTIEMBRE!R52+[4]OCTUBRE!R52+[4]NOVIEMBRE!R52+[4]DICIEMBRE!R52</f>
        <v>0</v>
      </c>
      <c r="T55" s="59">
        <f>[4]ENERO!S52+[4]FEBRERO!S52+[4]MARZO!S52+[4]ABRIL!S52+[4]MAYO!S52+[4]JUNIO!S52+[4]JULIO!S52+[4]AGOSTO!S52+[4]SEPTIEMBRE!S52+[4]OCTUBRE!S52+[4]NOVIEMBRE!S52+[4]DICIEMBRE!S52</f>
        <v>0</v>
      </c>
      <c r="U55" s="60">
        <f t="shared" si="5"/>
        <v>0</v>
      </c>
    </row>
    <row r="56" spans="1:21" s="58" customFormat="1" ht="18" customHeight="1">
      <c r="A56" s="249">
        <v>40</v>
      </c>
      <c r="B56" s="250" t="s">
        <v>136</v>
      </c>
      <c r="C56" s="249" t="s">
        <v>170</v>
      </c>
      <c r="D56" s="202">
        <v>0</v>
      </c>
      <c r="E56" s="202">
        <v>0</v>
      </c>
      <c r="F56" s="202">
        <v>0</v>
      </c>
      <c r="G56" s="202">
        <v>0</v>
      </c>
      <c r="H56" s="202">
        <f t="shared" si="2"/>
        <v>0</v>
      </c>
      <c r="I56" s="202"/>
      <c r="J56" s="202">
        <v>0</v>
      </c>
      <c r="K56" s="202">
        <v>0</v>
      </c>
      <c r="L56" s="202">
        <v>0</v>
      </c>
      <c r="M56" s="202">
        <v>0</v>
      </c>
      <c r="N56" s="202">
        <f t="shared" si="4"/>
        <v>0</v>
      </c>
      <c r="O56" s="202" t="str">
        <f t="shared" si="1"/>
        <v>N.A.</v>
      </c>
      <c r="P56" s="59">
        <f>[4]ENERO!O53+[4]FEBRERO!O53+[4]MARZO!O53+[4]ABRIL!O53+[4]MAYO!O53+[4]JUNIO!O53+[4]JULIO!O53+[4]AGOSTO!O53+[4]SEPTIEMBRE!O53+[4]OCTUBRE!O53+[4]NOVIEMBRE!O53+[4]DICIEMBRE!O53</f>
        <v>0</v>
      </c>
      <c r="Q56" s="59">
        <f>[4]ENERO!P53+[4]FEBRERO!P53+[4]MARZO!P53+[4]ABRIL!P53+[4]MAYO!P53+[4]JUNIO!P53+[4]JULIO!P53+[4]AGOSTO!P53+[4]SEPTIEMBRE!P53+[4]OCTUBRE!P53+[4]NOVIEMBRE!P53+[4]DICIEMBRE!P53</f>
        <v>0</v>
      </c>
      <c r="R56" s="60">
        <f t="shared" si="3"/>
        <v>0</v>
      </c>
      <c r="S56" s="59">
        <f>[4]ENERO!R53+[4]FEBRERO!R53+[4]MARZO!R53+[4]ABRIL!R53+[4]MAYO!R53+[4]JUNIO!R53+[4]JULIO!R53+[4]AGOSTO!R53+[4]SEPTIEMBRE!R53+[4]OCTUBRE!R53+[4]NOVIEMBRE!R53+[4]DICIEMBRE!R53</f>
        <v>0</v>
      </c>
      <c r="T56" s="59">
        <f>[4]ENERO!S53+[4]FEBRERO!S53+[4]MARZO!S53+[4]ABRIL!S53+[4]MAYO!S53+[4]JUNIO!S53+[4]JULIO!S53+[4]AGOSTO!S53+[4]SEPTIEMBRE!S53+[4]OCTUBRE!S53+[4]NOVIEMBRE!S53+[4]DICIEMBRE!S53</f>
        <v>0</v>
      </c>
      <c r="U56" s="60">
        <f t="shared" si="5"/>
        <v>0</v>
      </c>
    </row>
    <row r="57" spans="1:21" s="58" customFormat="1" ht="18" customHeight="1">
      <c r="A57" s="249">
        <v>41</v>
      </c>
      <c r="B57" s="250" t="s">
        <v>136</v>
      </c>
      <c r="C57" s="249" t="s">
        <v>171</v>
      </c>
      <c r="D57" s="202">
        <v>0</v>
      </c>
      <c r="E57" s="202">
        <v>0</v>
      </c>
      <c r="F57" s="202">
        <v>0</v>
      </c>
      <c r="G57" s="202">
        <v>0</v>
      </c>
      <c r="H57" s="202">
        <f t="shared" si="2"/>
        <v>0</v>
      </c>
      <c r="I57" s="202"/>
      <c r="J57" s="202">
        <v>0</v>
      </c>
      <c r="K57" s="202">
        <v>0</v>
      </c>
      <c r="L57" s="202">
        <v>0</v>
      </c>
      <c r="M57" s="202">
        <v>0</v>
      </c>
      <c r="N57" s="202">
        <f t="shared" si="4"/>
        <v>0</v>
      </c>
      <c r="O57" s="202" t="str">
        <f t="shared" si="1"/>
        <v>N.A.</v>
      </c>
      <c r="P57" s="59">
        <f>[4]ENERO!O54+[4]FEBRERO!O54+[4]MARZO!O54+[4]ABRIL!O54+[4]MAYO!O54+[4]JUNIO!O54+[4]JULIO!O54+[4]AGOSTO!O54+[4]SEPTIEMBRE!O54+[4]OCTUBRE!O54+[4]NOVIEMBRE!O54+[4]DICIEMBRE!O54</f>
        <v>0</v>
      </c>
      <c r="Q57" s="59">
        <f>[4]ENERO!P54+[4]FEBRERO!P54+[4]MARZO!P54+[4]ABRIL!P54+[4]MAYO!P54+[4]JUNIO!P54+[4]JULIO!P54+[4]AGOSTO!P54+[4]SEPTIEMBRE!P54+[4]OCTUBRE!P54+[4]NOVIEMBRE!P54+[4]DICIEMBRE!P54</f>
        <v>0</v>
      </c>
      <c r="R57" s="60">
        <f t="shared" si="3"/>
        <v>0</v>
      </c>
      <c r="S57" s="59">
        <f>[4]ENERO!R54+[4]FEBRERO!R54+[4]MARZO!R54+[4]ABRIL!R54+[4]MAYO!R54+[4]JUNIO!R54+[4]JULIO!R54+[4]AGOSTO!R54+[4]SEPTIEMBRE!R54+[4]OCTUBRE!R54+[4]NOVIEMBRE!R54+[4]DICIEMBRE!R54</f>
        <v>0</v>
      </c>
      <c r="T57" s="59">
        <f>[4]ENERO!S54+[4]FEBRERO!S54+[4]MARZO!S54+[4]ABRIL!S54+[4]MAYO!S54+[4]JUNIO!S54+[4]JULIO!S54+[4]AGOSTO!S54+[4]SEPTIEMBRE!S54+[4]OCTUBRE!S54+[4]NOVIEMBRE!S54+[4]DICIEMBRE!S54</f>
        <v>0</v>
      </c>
      <c r="U57" s="60">
        <f t="shared" si="5"/>
        <v>0</v>
      </c>
    </row>
    <row r="58" spans="1:21" s="58" customFormat="1" ht="18" customHeight="1">
      <c r="A58" s="249">
        <v>42</v>
      </c>
      <c r="B58" s="250" t="s">
        <v>136</v>
      </c>
      <c r="C58" s="249" t="s">
        <v>172</v>
      </c>
      <c r="D58" s="202">
        <v>0</v>
      </c>
      <c r="E58" s="202">
        <v>0</v>
      </c>
      <c r="F58" s="202">
        <v>0</v>
      </c>
      <c r="G58" s="202">
        <v>0</v>
      </c>
      <c r="H58" s="202">
        <f t="shared" si="2"/>
        <v>0</v>
      </c>
      <c r="I58" s="202"/>
      <c r="J58" s="202">
        <v>0</v>
      </c>
      <c r="K58" s="202">
        <v>0</v>
      </c>
      <c r="L58" s="202">
        <v>0</v>
      </c>
      <c r="M58" s="202">
        <v>0</v>
      </c>
      <c r="N58" s="202">
        <f t="shared" si="4"/>
        <v>0</v>
      </c>
      <c r="O58" s="202" t="str">
        <f t="shared" si="1"/>
        <v>N.A.</v>
      </c>
      <c r="P58" s="59">
        <f>[4]ENERO!O55+[4]FEBRERO!O55+[4]MARZO!O55+[4]ABRIL!O55+[4]MAYO!O55+[4]JUNIO!O55+[4]JULIO!O55+[4]AGOSTO!O55+[4]SEPTIEMBRE!O55+[4]OCTUBRE!O55+[4]NOVIEMBRE!O55+[4]DICIEMBRE!O55</f>
        <v>0</v>
      </c>
      <c r="Q58" s="59">
        <f>[4]ENERO!P55+[4]FEBRERO!P55+[4]MARZO!P55+[4]ABRIL!P55+[4]MAYO!P55+[4]JUNIO!P55+[4]JULIO!P55+[4]AGOSTO!P55+[4]SEPTIEMBRE!P55+[4]OCTUBRE!P55+[4]NOVIEMBRE!P55+[4]DICIEMBRE!P55</f>
        <v>0</v>
      </c>
      <c r="R58" s="60">
        <f t="shared" si="3"/>
        <v>0</v>
      </c>
      <c r="S58" s="59">
        <f>[4]ENERO!R55+[4]FEBRERO!R55+[4]MARZO!R55+[4]ABRIL!R55+[4]MAYO!R55+[4]JUNIO!R55+[4]JULIO!R55+[4]AGOSTO!R55+[4]SEPTIEMBRE!R55+[4]OCTUBRE!R55+[4]NOVIEMBRE!R55+[4]DICIEMBRE!R55</f>
        <v>0</v>
      </c>
      <c r="T58" s="59">
        <f>[4]ENERO!S55+[4]FEBRERO!S55+[4]MARZO!S55+[4]ABRIL!S55+[4]MAYO!S55+[4]JUNIO!S55+[4]JULIO!S55+[4]AGOSTO!S55+[4]SEPTIEMBRE!S55+[4]OCTUBRE!S55+[4]NOVIEMBRE!S55+[4]DICIEMBRE!S55</f>
        <v>0</v>
      </c>
      <c r="U58" s="60">
        <f t="shared" si="5"/>
        <v>0</v>
      </c>
    </row>
    <row r="59" spans="1:21" s="58" customFormat="1" ht="18" customHeight="1">
      <c r="A59" s="249">
        <v>43</v>
      </c>
      <c r="B59" s="250" t="s">
        <v>136</v>
      </c>
      <c r="C59" s="249" t="s">
        <v>173</v>
      </c>
      <c r="D59" s="202">
        <v>0</v>
      </c>
      <c r="E59" s="202">
        <v>0</v>
      </c>
      <c r="F59" s="202">
        <v>0</v>
      </c>
      <c r="G59" s="202">
        <v>0</v>
      </c>
      <c r="H59" s="202">
        <f t="shared" si="2"/>
        <v>0</v>
      </c>
      <c r="I59" s="202"/>
      <c r="J59" s="202">
        <v>0</v>
      </c>
      <c r="K59" s="202">
        <v>0</v>
      </c>
      <c r="L59" s="202">
        <v>0</v>
      </c>
      <c r="M59" s="202">
        <v>0</v>
      </c>
      <c r="N59" s="202">
        <f t="shared" si="4"/>
        <v>0</v>
      </c>
      <c r="O59" s="202" t="str">
        <f t="shared" si="1"/>
        <v>N.A.</v>
      </c>
      <c r="P59" s="59">
        <f>[4]ENERO!O56+[4]FEBRERO!O56+[4]MARZO!O56+[4]ABRIL!O56+[4]MAYO!O56+[4]JUNIO!O56+[4]JULIO!O56+[4]AGOSTO!O56+[4]SEPTIEMBRE!O56+[4]OCTUBRE!O56+[4]NOVIEMBRE!O56+[4]DICIEMBRE!O56</f>
        <v>0</v>
      </c>
      <c r="Q59" s="59">
        <f>[4]ENERO!P56+[4]FEBRERO!P56+[4]MARZO!P56+[4]ABRIL!P56+[4]MAYO!P56+[4]JUNIO!P56+[4]JULIO!P56+[4]AGOSTO!P56+[4]SEPTIEMBRE!P56+[4]OCTUBRE!P56+[4]NOVIEMBRE!P56+[4]DICIEMBRE!P56</f>
        <v>0</v>
      </c>
      <c r="R59" s="60">
        <f t="shared" si="3"/>
        <v>0</v>
      </c>
      <c r="S59" s="59">
        <f>[4]ENERO!R56+[4]FEBRERO!R56+[4]MARZO!R56+[4]ABRIL!R56+[4]MAYO!R56+[4]JUNIO!R56+[4]JULIO!R56+[4]AGOSTO!R56+[4]SEPTIEMBRE!R56+[4]OCTUBRE!R56+[4]NOVIEMBRE!R56+[4]DICIEMBRE!R56</f>
        <v>0</v>
      </c>
      <c r="T59" s="59">
        <f>[4]ENERO!S56+[4]FEBRERO!S56+[4]MARZO!S56+[4]ABRIL!S56+[4]MAYO!S56+[4]JUNIO!S56+[4]JULIO!S56+[4]AGOSTO!S56+[4]SEPTIEMBRE!S56+[4]OCTUBRE!S56+[4]NOVIEMBRE!S56+[4]DICIEMBRE!S56</f>
        <v>0</v>
      </c>
      <c r="U59" s="60">
        <f t="shared" si="5"/>
        <v>0</v>
      </c>
    </row>
    <row r="60" spans="1:21" s="58" customFormat="1" ht="18" customHeight="1">
      <c r="A60" s="249">
        <v>44</v>
      </c>
      <c r="B60" s="250" t="s">
        <v>140</v>
      </c>
      <c r="C60" s="249" t="s">
        <v>174</v>
      </c>
      <c r="D60" s="202">
        <v>0</v>
      </c>
      <c r="E60" s="202">
        <v>0</v>
      </c>
      <c r="F60" s="202">
        <v>0</v>
      </c>
      <c r="G60" s="202">
        <v>0</v>
      </c>
      <c r="H60" s="202">
        <f t="shared" si="2"/>
        <v>0</v>
      </c>
      <c r="I60" s="202"/>
      <c r="J60" s="202">
        <v>0</v>
      </c>
      <c r="K60" s="202">
        <v>0</v>
      </c>
      <c r="L60" s="202">
        <v>0</v>
      </c>
      <c r="M60" s="202">
        <v>0</v>
      </c>
      <c r="N60" s="202">
        <f t="shared" si="4"/>
        <v>0</v>
      </c>
      <c r="O60" s="202" t="str">
        <f t="shared" si="1"/>
        <v>N.A.</v>
      </c>
      <c r="P60" s="59">
        <f>[4]ENERO!O57+[4]FEBRERO!O57+[4]MARZO!O57+[4]ABRIL!O57+[4]MAYO!O57+[4]JUNIO!O57+[4]JULIO!O57+[4]AGOSTO!O57+[4]SEPTIEMBRE!O57+[4]OCTUBRE!O57+[4]NOVIEMBRE!O57+[4]DICIEMBRE!O57</f>
        <v>0</v>
      </c>
      <c r="Q60" s="59">
        <f>[4]ENERO!P57+[4]FEBRERO!P57+[4]MARZO!P57+[4]ABRIL!P57+[4]MAYO!P57+[4]JUNIO!P57+[4]JULIO!P57+[4]AGOSTO!P57+[4]SEPTIEMBRE!P57+[4]OCTUBRE!P57+[4]NOVIEMBRE!P57+[4]DICIEMBRE!P57</f>
        <v>0</v>
      </c>
      <c r="R60" s="60">
        <f t="shared" si="3"/>
        <v>0</v>
      </c>
      <c r="S60" s="59">
        <f>[4]ENERO!R57+[4]FEBRERO!R57+[4]MARZO!R57+[4]ABRIL!R57+[4]MAYO!R57+[4]JUNIO!R57+[4]JULIO!R57+[4]AGOSTO!R57+[4]SEPTIEMBRE!R57+[4]OCTUBRE!R57+[4]NOVIEMBRE!R57+[4]DICIEMBRE!R57</f>
        <v>0</v>
      </c>
      <c r="T60" s="59">
        <f>[4]ENERO!S57+[4]FEBRERO!S57+[4]MARZO!S57+[4]ABRIL!S57+[4]MAYO!S57+[4]JUNIO!S57+[4]JULIO!S57+[4]AGOSTO!S57+[4]SEPTIEMBRE!S57+[4]OCTUBRE!S57+[4]NOVIEMBRE!S57+[4]DICIEMBRE!S57</f>
        <v>0</v>
      </c>
      <c r="U60" s="60">
        <f t="shared" si="5"/>
        <v>0</v>
      </c>
    </row>
    <row r="61" spans="1:21" s="58" customFormat="1" ht="18" customHeight="1">
      <c r="A61" s="249">
        <v>45</v>
      </c>
      <c r="B61" s="250" t="s">
        <v>140</v>
      </c>
      <c r="C61" s="249" t="s">
        <v>175</v>
      </c>
      <c r="D61" s="202">
        <v>0</v>
      </c>
      <c r="E61" s="202">
        <v>0</v>
      </c>
      <c r="F61" s="202">
        <v>0</v>
      </c>
      <c r="G61" s="202">
        <v>0</v>
      </c>
      <c r="H61" s="202">
        <f t="shared" si="2"/>
        <v>0</v>
      </c>
      <c r="I61" s="202"/>
      <c r="J61" s="202">
        <v>0</v>
      </c>
      <c r="K61" s="202">
        <v>0</v>
      </c>
      <c r="L61" s="202">
        <v>0</v>
      </c>
      <c r="M61" s="202">
        <v>0</v>
      </c>
      <c r="N61" s="202">
        <f t="shared" si="4"/>
        <v>0</v>
      </c>
      <c r="O61" s="202" t="str">
        <f t="shared" si="1"/>
        <v>N.A.</v>
      </c>
      <c r="P61" s="59">
        <f>[4]ENERO!O58+[4]FEBRERO!O58+[4]MARZO!O58+[4]ABRIL!O58+[4]MAYO!O58+[4]JUNIO!O58+[4]JULIO!O58+[4]AGOSTO!O58+[4]SEPTIEMBRE!O58+[4]OCTUBRE!O58+[4]NOVIEMBRE!O58+[4]DICIEMBRE!O58</f>
        <v>0</v>
      </c>
      <c r="Q61" s="59">
        <f>[4]ENERO!P58+[4]FEBRERO!P58+[4]MARZO!P58+[4]ABRIL!P58+[4]MAYO!P58+[4]JUNIO!P58+[4]JULIO!P58+[4]AGOSTO!P58+[4]SEPTIEMBRE!P58+[4]OCTUBRE!P58+[4]NOVIEMBRE!P58+[4]DICIEMBRE!P58</f>
        <v>0</v>
      </c>
      <c r="R61" s="60">
        <f t="shared" si="3"/>
        <v>0</v>
      </c>
      <c r="S61" s="59">
        <f>[4]ENERO!R58+[4]FEBRERO!R58+[4]MARZO!R58+[4]ABRIL!R58+[4]MAYO!R58+[4]JUNIO!R58+[4]JULIO!R58+[4]AGOSTO!R58+[4]SEPTIEMBRE!R58+[4]OCTUBRE!R58+[4]NOVIEMBRE!R58+[4]DICIEMBRE!R58</f>
        <v>0</v>
      </c>
      <c r="T61" s="59">
        <f>[4]ENERO!S58+[4]FEBRERO!S58+[4]MARZO!S58+[4]ABRIL!S58+[4]MAYO!S58+[4]JUNIO!S58+[4]JULIO!S58+[4]AGOSTO!S58+[4]SEPTIEMBRE!S58+[4]OCTUBRE!S58+[4]NOVIEMBRE!S58+[4]DICIEMBRE!S58</f>
        <v>0</v>
      </c>
      <c r="U61" s="60">
        <f t="shared" si="5"/>
        <v>0</v>
      </c>
    </row>
    <row r="62" spans="1:21" s="58" customFormat="1" ht="18" customHeight="1">
      <c r="A62" s="249">
        <v>46</v>
      </c>
      <c r="B62" s="250" t="s">
        <v>140</v>
      </c>
      <c r="C62" s="249" t="s">
        <v>176</v>
      </c>
      <c r="D62" s="202">
        <v>0</v>
      </c>
      <c r="E62" s="202">
        <v>0</v>
      </c>
      <c r="F62" s="202">
        <v>0</v>
      </c>
      <c r="G62" s="202">
        <v>0</v>
      </c>
      <c r="H62" s="202">
        <f t="shared" si="2"/>
        <v>0</v>
      </c>
      <c r="I62" s="202"/>
      <c r="J62" s="202">
        <v>0</v>
      </c>
      <c r="K62" s="202">
        <v>0</v>
      </c>
      <c r="L62" s="202">
        <v>0</v>
      </c>
      <c r="M62" s="202">
        <v>0</v>
      </c>
      <c r="N62" s="202">
        <f t="shared" si="4"/>
        <v>0</v>
      </c>
      <c r="O62" s="202" t="str">
        <f t="shared" si="1"/>
        <v>N.A.</v>
      </c>
      <c r="P62" s="59">
        <f>[4]ENERO!O59+[4]FEBRERO!O59+[4]MARZO!O59+[4]ABRIL!O59+[4]MAYO!O59+[4]JUNIO!O59+[4]JULIO!O59+[4]AGOSTO!O59+[4]SEPTIEMBRE!O59+[4]OCTUBRE!O59+[4]NOVIEMBRE!O59+[4]DICIEMBRE!O59</f>
        <v>0</v>
      </c>
      <c r="Q62" s="59">
        <f>[4]ENERO!P59+[4]FEBRERO!P59+[4]MARZO!P59+[4]ABRIL!P59+[4]MAYO!P59+[4]JUNIO!P59+[4]JULIO!P59+[4]AGOSTO!P59+[4]SEPTIEMBRE!P59+[4]OCTUBRE!P59+[4]NOVIEMBRE!P59+[4]DICIEMBRE!P59</f>
        <v>0</v>
      </c>
      <c r="R62" s="60">
        <f t="shared" si="3"/>
        <v>0</v>
      </c>
      <c r="S62" s="59">
        <f>[4]ENERO!R59+[4]FEBRERO!R59+[4]MARZO!R59+[4]ABRIL!R59+[4]MAYO!R59+[4]JUNIO!R59+[4]JULIO!R59+[4]AGOSTO!R59+[4]SEPTIEMBRE!R59+[4]OCTUBRE!R59+[4]NOVIEMBRE!R59+[4]DICIEMBRE!R59</f>
        <v>0</v>
      </c>
      <c r="T62" s="59">
        <f>[4]ENERO!S59+[4]FEBRERO!S59+[4]MARZO!S59+[4]ABRIL!S59+[4]MAYO!S59+[4]JUNIO!S59+[4]JULIO!S59+[4]AGOSTO!S59+[4]SEPTIEMBRE!S59+[4]OCTUBRE!S59+[4]NOVIEMBRE!S59+[4]DICIEMBRE!S59</f>
        <v>0</v>
      </c>
      <c r="U62" s="60">
        <f t="shared" si="5"/>
        <v>0</v>
      </c>
    </row>
    <row r="63" spans="1:21" s="58" customFormat="1" ht="18" customHeight="1">
      <c r="A63" s="249">
        <v>47</v>
      </c>
      <c r="B63" s="250" t="s">
        <v>140</v>
      </c>
      <c r="C63" s="249" t="s">
        <v>177</v>
      </c>
      <c r="D63" s="202">
        <v>0</v>
      </c>
      <c r="E63" s="202">
        <v>0</v>
      </c>
      <c r="F63" s="202">
        <v>0</v>
      </c>
      <c r="G63" s="202">
        <v>0</v>
      </c>
      <c r="H63" s="202">
        <f t="shared" si="2"/>
        <v>0</v>
      </c>
      <c r="I63" s="202"/>
      <c r="J63" s="202">
        <v>0</v>
      </c>
      <c r="K63" s="202">
        <v>0</v>
      </c>
      <c r="L63" s="202">
        <v>0</v>
      </c>
      <c r="M63" s="202">
        <v>0</v>
      </c>
      <c r="N63" s="202">
        <f t="shared" si="4"/>
        <v>0</v>
      </c>
      <c r="O63" s="202" t="str">
        <f t="shared" si="1"/>
        <v>N.A.</v>
      </c>
      <c r="P63" s="59">
        <f>[4]ENERO!O60+[4]FEBRERO!O60+[4]MARZO!O60+[4]ABRIL!O60+[4]MAYO!O60+[4]JUNIO!O60+[4]JULIO!O60+[4]AGOSTO!O60+[4]SEPTIEMBRE!O60+[4]OCTUBRE!O60+[4]NOVIEMBRE!O60+[4]DICIEMBRE!O60</f>
        <v>0</v>
      </c>
      <c r="Q63" s="59">
        <f>[4]ENERO!P60+[4]FEBRERO!P60+[4]MARZO!P60+[4]ABRIL!P60+[4]MAYO!P60+[4]JUNIO!P60+[4]JULIO!P60+[4]AGOSTO!P60+[4]SEPTIEMBRE!P60+[4]OCTUBRE!P60+[4]NOVIEMBRE!P60+[4]DICIEMBRE!P60</f>
        <v>0</v>
      </c>
      <c r="R63" s="60">
        <f t="shared" si="3"/>
        <v>0</v>
      </c>
      <c r="S63" s="59">
        <f>[4]ENERO!R60+[4]FEBRERO!R60+[4]MARZO!R60+[4]ABRIL!R60+[4]MAYO!R60+[4]JUNIO!R60+[4]JULIO!R60+[4]AGOSTO!R60+[4]SEPTIEMBRE!R60+[4]OCTUBRE!R60+[4]NOVIEMBRE!R60+[4]DICIEMBRE!R60</f>
        <v>0</v>
      </c>
      <c r="T63" s="59">
        <f>[4]ENERO!S60+[4]FEBRERO!S60+[4]MARZO!S60+[4]ABRIL!S60+[4]MAYO!S60+[4]JUNIO!S60+[4]JULIO!S60+[4]AGOSTO!S60+[4]SEPTIEMBRE!S60+[4]OCTUBRE!S60+[4]NOVIEMBRE!S60+[4]DICIEMBRE!S60</f>
        <v>0</v>
      </c>
      <c r="U63" s="60">
        <f t="shared" si="5"/>
        <v>0</v>
      </c>
    </row>
    <row r="64" spans="1:21" s="58" customFormat="1" ht="18" customHeight="1">
      <c r="A64" s="249">
        <v>48</v>
      </c>
      <c r="B64" s="250" t="s">
        <v>128</v>
      </c>
      <c r="C64" s="249" t="s">
        <v>178</v>
      </c>
      <c r="D64" s="202">
        <v>0</v>
      </c>
      <c r="E64" s="202">
        <v>0</v>
      </c>
      <c r="F64" s="202">
        <v>0</v>
      </c>
      <c r="G64" s="202">
        <v>0</v>
      </c>
      <c r="H64" s="202">
        <f t="shared" si="2"/>
        <v>0</v>
      </c>
      <c r="I64" s="202"/>
      <c r="J64" s="202">
        <v>0</v>
      </c>
      <c r="K64" s="202">
        <v>0</v>
      </c>
      <c r="L64" s="202">
        <v>0</v>
      </c>
      <c r="M64" s="202">
        <v>0</v>
      </c>
      <c r="N64" s="202">
        <f t="shared" si="4"/>
        <v>0</v>
      </c>
      <c r="O64" s="202" t="str">
        <f t="shared" si="1"/>
        <v>N.A.</v>
      </c>
      <c r="P64" s="59">
        <f>[4]ENERO!O61+[4]FEBRERO!O61+[4]MARZO!O61+[4]ABRIL!O61+[4]MAYO!O61+[4]JUNIO!O61+[4]JULIO!O61+[4]AGOSTO!O61+[4]SEPTIEMBRE!O61+[4]OCTUBRE!O61+[4]NOVIEMBRE!O61+[4]DICIEMBRE!O61</f>
        <v>0</v>
      </c>
      <c r="Q64" s="59">
        <f>[4]ENERO!P61+[4]FEBRERO!P61+[4]MARZO!P61+[4]ABRIL!P61+[4]MAYO!P61+[4]JUNIO!P61+[4]JULIO!P61+[4]AGOSTO!P61+[4]SEPTIEMBRE!P61+[4]OCTUBRE!P61+[4]NOVIEMBRE!P61+[4]DICIEMBRE!P61</f>
        <v>0</v>
      </c>
      <c r="R64" s="60">
        <f t="shared" si="3"/>
        <v>0</v>
      </c>
      <c r="S64" s="59">
        <f>[4]ENERO!R61+[4]FEBRERO!R61+[4]MARZO!R61+[4]ABRIL!R61+[4]MAYO!R61+[4]JUNIO!R61+[4]JULIO!R61+[4]AGOSTO!R61+[4]SEPTIEMBRE!R61+[4]OCTUBRE!R61+[4]NOVIEMBRE!R61+[4]DICIEMBRE!R61</f>
        <v>0</v>
      </c>
      <c r="T64" s="59">
        <f>[4]ENERO!S61+[4]FEBRERO!S61+[4]MARZO!S61+[4]ABRIL!S61+[4]MAYO!S61+[4]JUNIO!S61+[4]JULIO!S61+[4]AGOSTO!S61+[4]SEPTIEMBRE!S61+[4]OCTUBRE!S61+[4]NOVIEMBRE!S61+[4]DICIEMBRE!S61</f>
        <v>0</v>
      </c>
      <c r="U64" s="60">
        <f t="shared" si="5"/>
        <v>0</v>
      </c>
    </row>
    <row r="65" spans="1:21" s="58" customFormat="1" ht="18" customHeight="1">
      <c r="A65" s="249">
        <v>49</v>
      </c>
      <c r="B65" s="250" t="s">
        <v>136</v>
      </c>
      <c r="C65" s="249" t="s">
        <v>179</v>
      </c>
      <c r="D65" s="202">
        <v>0</v>
      </c>
      <c r="E65" s="202">
        <v>0</v>
      </c>
      <c r="F65" s="202">
        <v>0</v>
      </c>
      <c r="G65" s="202">
        <v>0</v>
      </c>
      <c r="H65" s="202">
        <f t="shared" si="2"/>
        <v>0</v>
      </c>
      <c r="I65" s="202"/>
      <c r="J65" s="202">
        <v>0</v>
      </c>
      <c r="K65" s="202">
        <v>0</v>
      </c>
      <c r="L65" s="202">
        <v>0</v>
      </c>
      <c r="M65" s="202">
        <v>0</v>
      </c>
      <c r="N65" s="202">
        <f t="shared" si="4"/>
        <v>0</v>
      </c>
      <c r="O65" s="202" t="str">
        <f t="shared" si="1"/>
        <v>N.A.</v>
      </c>
      <c r="P65" s="59">
        <f>[4]ENERO!O62+[4]FEBRERO!O62+[4]MARZO!O62+[4]ABRIL!O62+[4]MAYO!O62+[4]JUNIO!O62+[4]JULIO!O62+[4]AGOSTO!O62+[4]SEPTIEMBRE!O62+[4]OCTUBRE!O62+[4]NOVIEMBRE!O62+[4]DICIEMBRE!O62</f>
        <v>0</v>
      </c>
      <c r="Q65" s="59">
        <f>[4]ENERO!P62+[4]FEBRERO!P62+[4]MARZO!P62+[4]ABRIL!P62+[4]MAYO!P62+[4]JUNIO!P62+[4]JULIO!P62+[4]AGOSTO!P62+[4]SEPTIEMBRE!P62+[4]OCTUBRE!P62+[4]NOVIEMBRE!P62+[4]DICIEMBRE!P62</f>
        <v>0</v>
      </c>
      <c r="R65" s="60">
        <f t="shared" si="3"/>
        <v>0</v>
      </c>
      <c r="S65" s="59">
        <f>[4]ENERO!R62+[4]FEBRERO!R62+[4]MARZO!R62+[4]ABRIL!R62+[4]MAYO!R62+[4]JUNIO!R62+[4]JULIO!R62+[4]AGOSTO!R62+[4]SEPTIEMBRE!R62+[4]OCTUBRE!R62+[4]NOVIEMBRE!R62+[4]DICIEMBRE!R62</f>
        <v>0</v>
      </c>
      <c r="T65" s="59">
        <f>[4]ENERO!S62+[4]FEBRERO!S62+[4]MARZO!S62+[4]ABRIL!S62+[4]MAYO!S62+[4]JUNIO!S62+[4]JULIO!S62+[4]AGOSTO!S62+[4]SEPTIEMBRE!S62+[4]OCTUBRE!S62+[4]NOVIEMBRE!S62+[4]DICIEMBRE!S62</f>
        <v>0</v>
      </c>
      <c r="U65" s="60">
        <f t="shared" si="5"/>
        <v>0</v>
      </c>
    </row>
    <row r="66" spans="1:21" s="58" customFormat="1" ht="18" customHeight="1">
      <c r="A66" s="249">
        <v>50</v>
      </c>
      <c r="B66" s="250" t="s">
        <v>136</v>
      </c>
      <c r="C66" s="249" t="s">
        <v>180</v>
      </c>
      <c r="D66" s="202">
        <v>0</v>
      </c>
      <c r="E66" s="202">
        <v>0</v>
      </c>
      <c r="F66" s="202">
        <v>0</v>
      </c>
      <c r="G66" s="202">
        <v>0</v>
      </c>
      <c r="H66" s="202">
        <f t="shared" si="2"/>
        <v>0</v>
      </c>
      <c r="I66" s="202"/>
      <c r="J66" s="202">
        <v>0</v>
      </c>
      <c r="K66" s="202">
        <v>0</v>
      </c>
      <c r="L66" s="202">
        <v>0</v>
      </c>
      <c r="M66" s="202">
        <v>0</v>
      </c>
      <c r="N66" s="202">
        <f t="shared" si="4"/>
        <v>0</v>
      </c>
      <c r="O66" s="202" t="str">
        <f t="shared" si="1"/>
        <v>N.A.</v>
      </c>
      <c r="P66" s="59">
        <f>[4]ENERO!O63+[4]FEBRERO!O63+[4]MARZO!O63+[4]ABRIL!O63+[4]MAYO!O63+[4]JUNIO!O63+[4]JULIO!O63+[4]AGOSTO!O63+[4]SEPTIEMBRE!O63+[4]OCTUBRE!O63+[4]NOVIEMBRE!O63+[4]DICIEMBRE!O63</f>
        <v>0</v>
      </c>
      <c r="Q66" s="59">
        <f>[4]ENERO!P63+[4]FEBRERO!P63+[4]MARZO!P63+[4]ABRIL!P63+[4]MAYO!P63+[4]JUNIO!P63+[4]JULIO!P63+[4]AGOSTO!P63+[4]SEPTIEMBRE!P63+[4]OCTUBRE!P63+[4]NOVIEMBRE!P63+[4]DICIEMBRE!P63</f>
        <v>0</v>
      </c>
      <c r="R66" s="60">
        <f t="shared" si="3"/>
        <v>0</v>
      </c>
      <c r="S66" s="59">
        <f>[4]ENERO!R63+[4]FEBRERO!R63+[4]MARZO!R63+[4]ABRIL!R63+[4]MAYO!R63+[4]JUNIO!R63+[4]JULIO!R63+[4]AGOSTO!R63+[4]SEPTIEMBRE!R63+[4]OCTUBRE!R63+[4]NOVIEMBRE!R63+[4]DICIEMBRE!R63</f>
        <v>0</v>
      </c>
      <c r="T66" s="59">
        <f>[4]ENERO!S63+[4]FEBRERO!S63+[4]MARZO!S63+[4]ABRIL!S63+[4]MAYO!S63+[4]JUNIO!S63+[4]JULIO!S63+[4]AGOSTO!S63+[4]SEPTIEMBRE!S63+[4]OCTUBRE!S63+[4]NOVIEMBRE!S63+[4]DICIEMBRE!S63</f>
        <v>0</v>
      </c>
      <c r="U66" s="60">
        <f t="shared" si="5"/>
        <v>0</v>
      </c>
    </row>
    <row r="67" spans="1:21" s="58" customFormat="1" ht="18" customHeight="1">
      <c r="A67" s="249">
        <v>51</v>
      </c>
      <c r="B67" s="250" t="s">
        <v>136</v>
      </c>
      <c r="C67" s="249" t="s">
        <v>181</v>
      </c>
      <c r="D67" s="202">
        <v>0</v>
      </c>
      <c r="E67" s="202">
        <v>0</v>
      </c>
      <c r="F67" s="202">
        <v>0</v>
      </c>
      <c r="G67" s="202">
        <v>0</v>
      </c>
      <c r="H67" s="202">
        <f t="shared" si="2"/>
        <v>0</v>
      </c>
      <c r="I67" s="202"/>
      <c r="J67" s="202">
        <v>0</v>
      </c>
      <c r="K67" s="202">
        <v>0</v>
      </c>
      <c r="L67" s="202">
        <v>0</v>
      </c>
      <c r="M67" s="202">
        <v>0</v>
      </c>
      <c r="N67" s="202">
        <f t="shared" si="4"/>
        <v>0</v>
      </c>
      <c r="O67" s="202" t="str">
        <f t="shared" si="1"/>
        <v>N.A.</v>
      </c>
      <c r="P67" s="59">
        <f>[4]ENERO!O64+[4]FEBRERO!O64+[4]MARZO!O64+[4]ABRIL!O64+[4]MAYO!O64+[4]JUNIO!O64+[4]JULIO!O64+[4]AGOSTO!O64+[4]SEPTIEMBRE!O64+[4]OCTUBRE!O64+[4]NOVIEMBRE!O64+[4]DICIEMBRE!O64</f>
        <v>0</v>
      </c>
      <c r="Q67" s="59">
        <f>[4]ENERO!P64+[4]FEBRERO!P64+[4]MARZO!P64+[4]ABRIL!P64+[4]MAYO!P64+[4]JUNIO!P64+[4]JULIO!P64+[4]AGOSTO!P64+[4]SEPTIEMBRE!P64+[4]OCTUBRE!P64+[4]NOVIEMBRE!P64+[4]DICIEMBRE!P64</f>
        <v>0</v>
      </c>
      <c r="R67" s="60">
        <f t="shared" si="3"/>
        <v>0</v>
      </c>
      <c r="S67" s="59">
        <f>[4]ENERO!R64+[4]FEBRERO!R64+[4]MARZO!R64+[4]ABRIL!R64+[4]MAYO!R64+[4]JUNIO!R64+[4]JULIO!R64+[4]AGOSTO!R64+[4]SEPTIEMBRE!R64+[4]OCTUBRE!R64+[4]NOVIEMBRE!R64+[4]DICIEMBRE!R64</f>
        <v>0</v>
      </c>
      <c r="T67" s="59">
        <f>[4]ENERO!S64+[4]FEBRERO!S64+[4]MARZO!S64+[4]ABRIL!S64+[4]MAYO!S64+[4]JUNIO!S64+[4]JULIO!S64+[4]AGOSTO!S64+[4]SEPTIEMBRE!S64+[4]OCTUBRE!S64+[4]NOVIEMBRE!S64+[4]DICIEMBRE!S64</f>
        <v>0</v>
      </c>
      <c r="U67" s="60">
        <f t="shared" si="5"/>
        <v>0</v>
      </c>
    </row>
    <row r="68" spans="1:21" s="58" customFormat="1" ht="18" customHeight="1">
      <c r="A68" s="249">
        <v>52</v>
      </c>
      <c r="B68" s="250" t="s">
        <v>136</v>
      </c>
      <c r="C68" s="249" t="s">
        <v>182</v>
      </c>
      <c r="D68" s="202">
        <v>0</v>
      </c>
      <c r="E68" s="202">
        <v>0</v>
      </c>
      <c r="F68" s="202">
        <v>0</v>
      </c>
      <c r="G68" s="202">
        <v>0</v>
      </c>
      <c r="H68" s="202">
        <f t="shared" si="2"/>
        <v>0</v>
      </c>
      <c r="I68" s="202"/>
      <c r="J68" s="202">
        <v>0</v>
      </c>
      <c r="K68" s="202">
        <v>0</v>
      </c>
      <c r="L68" s="202">
        <v>0</v>
      </c>
      <c r="M68" s="202">
        <v>0</v>
      </c>
      <c r="N68" s="202">
        <f t="shared" si="4"/>
        <v>0</v>
      </c>
      <c r="O68" s="202" t="str">
        <f t="shared" si="1"/>
        <v>N.A.</v>
      </c>
      <c r="P68" s="59">
        <f>[4]ENERO!O65+[4]FEBRERO!O65+[4]MARZO!O65+[4]ABRIL!O65+[4]MAYO!O65+[4]JUNIO!O65+[4]JULIO!O65+[4]AGOSTO!O65+[4]SEPTIEMBRE!O65+[4]OCTUBRE!O65+[4]NOVIEMBRE!O65+[4]DICIEMBRE!O65</f>
        <v>0</v>
      </c>
      <c r="Q68" s="59">
        <f>[4]ENERO!P65+[4]FEBRERO!P65+[4]MARZO!P65+[4]ABRIL!P65+[4]MAYO!P65+[4]JUNIO!P65+[4]JULIO!P65+[4]AGOSTO!P65+[4]SEPTIEMBRE!P65+[4]OCTUBRE!P65+[4]NOVIEMBRE!P65+[4]DICIEMBRE!P65</f>
        <v>0</v>
      </c>
      <c r="R68" s="60">
        <f t="shared" si="3"/>
        <v>0</v>
      </c>
      <c r="S68" s="59">
        <f>[4]ENERO!R65+[4]FEBRERO!R65+[4]MARZO!R65+[4]ABRIL!R65+[4]MAYO!R65+[4]JUNIO!R65+[4]JULIO!R65+[4]AGOSTO!R65+[4]SEPTIEMBRE!R65+[4]OCTUBRE!R65+[4]NOVIEMBRE!R65+[4]DICIEMBRE!R65</f>
        <v>0</v>
      </c>
      <c r="T68" s="59">
        <f>[4]ENERO!S65+[4]FEBRERO!S65+[4]MARZO!S65+[4]ABRIL!S65+[4]MAYO!S65+[4]JUNIO!S65+[4]JULIO!S65+[4]AGOSTO!S65+[4]SEPTIEMBRE!S65+[4]OCTUBRE!S65+[4]NOVIEMBRE!S65+[4]DICIEMBRE!S65</f>
        <v>0</v>
      </c>
      <c r="U68" s="60">
        <f t="shared" si="5"/>
        <v>0</v>
      </c>
    </row>
    <row r="69" spans="1:21" s="58" customFormat="1" ht="18" customHeight="1">
      <c r="A69" s="249">
        <v>53</v>
      </c>
      <c r="B69" s="250" t="s">
        <v>136</v>
      </c>
      <c r="C69" s="249" t="s">
        <v>183</v>
      </c>
      <c r="D69" s="202">
        <v>0</v>
      </c>
      <c r="E69" s="202">
        <v>0</v>
      </c>
      <c r="F69" s="202">
        <v>0</v>
      </c>
      <c r="G69" s="202">
        <v>0</v>
      </c>
      <c r="H69" s="202">
        <f t="shared" si="2"/>
        <v>0</v>
      </c>
      <c r="I69" s="202"/>
      <c r="J69" s="202">
        <v>0</v>
      </c>
      <c r="K69" s="202">
        <v>0</v>
      </c>
      <c r="L69" s="202">
        <v>0</v>
      </c>
      <c r="M69" s="202">
        <v>0</v>
      </c>
      <c r="N69" s="202">
        <f t="shared" si="4"/>
        <v>0</v>
      </c>
      <c r="O69" s="202" t="str">
        <f t="shared" si="1"/>
        <v>N.A.</v>
      </c>
      <c r="P69" s="59">
        <f>[4]ENERO!O66+[4]FEBRERO!O66+[4]MARZO!O66+[4]ABRIL!O66+[4]MAYO!O66+[4]JUNIO!O66+[4]JULIO!O66+[4]AGOSTO!O66+[4]SEPTIEMBRE!O66+[4]OCTUBRE!O66+[4]NOVIEMBRE!O66+[4]DICIEMBRE!O66</f>
        <v>0</v>
      </c>
      <c r="Q69" s="59">
        <f>[4]ENERO!P66+[4]FEBRERO!P66+[4]MARZO!P66+[4]ABRIL!P66+[4]MAYO!P66+[4]JUNIO!P66+[4]JULIO!P66+[4]AGOSTO!P66+[4]SEPTIEMBRE!P66+[4]OCTUBRE!P66+[4]NOVIEMBRE!P66+[4]DICIEMBRE!P66</f>
        <v>0</v>
      </c>
      <c r="R69" s="60">
        <f t="shared" si="3"/>
        <v>0</v>
      </c>
      <c r="S69" s="59">
        <f>[4]ENERO!R66+[4]FEBRERO!R66+[4]MARZO!R66+[4]ABRIL!R66+[4]MAYO!R66+[4]JUNIO!R66+[4]JULIO!R66+[4]AGOSTO!R66+[4]SEPTIEMBRE!R66+[4]OCTUBRE!R66+[4]NOVIEMBRE!R66+[4]DICIEMBRE!R66</f>
        <v>0</v>
      </c>
      <c r="T69" s="59">
        <f>[4]ENERO!S66+[4]FEBRERO!S66+[4]MARZO!S66+[4]ABRIL!S66+[4]MAYO!S66+[4]JUNIO!S66+[4]JULIO!S66+[4]AGOSTO!S66+[4]SEPTIEMBRE!S66+[4]OCTUBRE!S66+[4]NOVIEMBRE!S66+[4]DICIEMBRE!S66</f>
        <v>0</v>
      </c>
      <c r="U69" s="60">
        <f t="shared" si="5"/>
        <v>0</v>
      </c>
    </row>
    <row r="70" spans="1:21" s="58" customFormat="1" ht="18" customHeight="1">
      <c r="A70" s="249">
        <v>54</v>
      </c>
      <c r="B70" s="250" t="s">
        <v>136</v>
      </c>
      <c r="C70" s="249" t="s">
        <v>184</v>
      </c>
      <c r="D70" s="202">
        <v>0</v>
      </c>
      <c r="E70" s="202">
        <v>0</v>
      </c>
      <c r="F70" s="202">
        <v>0</v>
      </c>
      <c r="G70" s="202">
        <v>0</v>
      </c>
      <c r="H70" s="202">
        <f t="shared" si="2"/>
        <v>0</v>
      </c>
      <c r="I70" s="202"/>
      <c r="J70" s="202">
        <v>0</v>
      </c>
      <c r="K70" s="202">
        <v>0</v>
      </c>
      <c r="L70" s="202">
        <v>0</v>
      </c>
      <c r="M70" s="202">
        <v>0</v>
      </c>
      <c r="N70" s="202">
        <f t="shared" si="4"/>
        <v>0</v>
      </c>
      <c r="O70" s="202" t="str">
        <f t="shared" si="1"/>
        <v>N.A.</v>
      </c>
      <c r="P70" s="59">
        <f>[4]ENERO!O67+[4]FEBRERO!O67+[4]MARZO!O67+[4]ABRIL!O67+[4]MAYO!O67+[4]JUNIO!O67+[4]JULIO!O67+[4]AGOSTO!O67+[4]SEPTIEMBRE!O67+[4]OCTUBRE!O67+[4]NOVIEMBRE!O67+[4]DICIEMBRE!O67</f>
        <v>0</v>
      </c>
      <c r="Q70" s="59">
        <f>[4]ENERO!P67+[4]FEBRERO!P67+[4]MARZO!P67+[4]ABRIL!P67+[4]MAYO!P67+[4]JUNIO!P67+[4]JULIO!P67+[4]AGOSTO!P67+[4]SEPTIEMBRE!P67+[4]OCTUBRE!P67+[4]NOVIEMBRE!P67+[4]DICIEMBRE!P67</f>
        <v>0</v>
      </c>
      <c r="R70" s="60">
        <f t="shared" si="3"/>
        <v>0</v>
      </c>
      <c r="S70" s="59">
        <f>[4]ENERO!R67+[4]FEBRERO!R67+[4]MARZO!R67+[4]ABRIL!R67+[4]MAYO!R67+[4]JUNIO!R67+[4]JULIO!R67+[4]AGOSTO!R67+[4]SEPTIEMBRE!R67+[4]OCTUBRE!R67+[4]NOVIEMBRE!R67+[4]DICIEMBRE!R67</f>
        <v>0</v>
      </c>
      <c r="T70" s="59">
        <f>[4]ENERO!S67+[4]FEBRERO!S67+[4]MARZO!S67+[4]ABRIL!S67+[4]MAYO!S67+[4]JUNIO!S67+[4]JULIO!S67+[4]AGOSTO!S67+[4]SEPTIEMBRE!S67+[4]OCTUBRE!S67+[4]NOVIEMBRE!S67+[4]DICIEMBRE!S67</f>
        <v>0</v>
      </c>
      <c r="U70" s="60">
        <f t="shared" si="5"/>
        <v>0</v>
      </c>
    </row>
    <row r="71" spans="1:21" s="58" customFormat="1" ht="18" customHeight="1">
      <c r="A71" s="249">
        <v>55</v>
      </c>
      <c r="B71" s="250" t="s">
        <v>136</v>
      </c>
      <c r="C71" s="249" t="s">
        <v>185</v>
      </c>
      <c r="D71" s="202">
        <v>0</v>
      </c>
      <c r="E71" s="202">
        <v>0</v>
      </c>
      <c r="F71" s="202">
        <v>0</v>
      </c>
      <c r="G71" s="202">
        <v>0</v>
      </c>
      <c r="H71" s="202">
        <f t="shared" si="2"/>
        <v>0</v>
      </c>
      <c r="I71" s="202"/>
      <c r="J71" s="202">
        <v>0</v>
      </c>
      <c r="K71" s="202">
        <v>0</v>
      </c>
      <c r="L71" s="202">
        <v>0</v>
      </c>
      <c r="M71" s="202">
        <v>0</v>
      </c>
      <c r="N71" s="202">
        <f t="shared" si="4"/>
        <v>0</v>
      </c>
      <c r="O71" s="202" t="str">
        <f t="shared" si="1"/>
        <v>N.A.</v>
      </c>
      <c r="P71" s="59">
        <f>[4]ENERO!O68+[4]FEBRERO!O68+[4]MARZO!O68+[4]ABRIL!O68+[4]MAYO!O68+[4]JUNIO!O68+[4]JULIO!O68+[4]AGOSTO!O68+[4]SEPTIEMBRE!O68+[4]OCTUBRE!O68+[4]NOVIEMBRE!O68+[4]DICIEMBRE!O68</f>
        <v>0</v>
      </c>
      <c r="Q71" s="59">
        <f>[4]ENERO!P68+[4]FEBRERO!P68+[4]MARZO!P68+[4]ABRIL!P68+[4]MAYO!P68+[4]JUNIO!P68+[4]JULIO!P68+[4]AGOSTO!P68+[4]SEPTIEMBRE!P68+[4]OCTUBRE!P68+[4]NOVIEMBRE!P68+[4]DICIEMBRE!P68</f>
        <v>0</v>
      </c>
      <c r="R71" s="60">
        <f t="shared" si="3"/>
        <v>0</v>
      </c>
      <c r="S71" s="59">
        <f>[4]ENERO!R68+[4]FEBRERO!R68+[4]MARZO!R68+[4]ABRIL!R68+[4]MAYO!R68+[4]JUNIO!R68+[4]JULIO!R68+[4]AGOSTO!R68+[4]SEPTIEMBRE!R68+[4]OCTUBRE!R68+[4]NOVIEMBRE!R68+[4]DICIEMBRE!R68</f>
        <v>0</v>
      </c>
      <c r="T71" s="59">
        <f>[4]ENERO!S68+[4]FEBRERO!S68+[4]MARZO!S68+[4]ABRIL!S68+[4]MAYO!S68+[4]JUNIO!S68+[4]JULIO!S68+[4]AGOSTO!S68+[4]SEPTIEMBRE!S68+[4]OCTUBRE!S68+[4]NOVIEMBRE!S68+[4]DICIEMBRE!S68</f>
        <v>0</v>
      </c>
      <c r="U71" s="60">
        <f t="shared" si="5"/>
        <v>0</v>
      </c>
    </row>
    <row r="72" spans="1:21" s="58" customFormat="1" ht="18" customHeight="1">
      <c r="A72" s="249">
        <v>57</v>
      </c>
      <c r="B72" s="250" t="s">
        <v>136</v>
      </c>
      <c r="C72" s="249" t="s">
        <v>186</v>
      </c>
      <c r="D72" s="202">
        <v>0</v>
      </c>
      <c r="E72" s="202">
        <v>0</v>
      </c>
      <c r="F72" s="202">
        <v>0</v>
      </c>
      <c r="G72" s="202">
        <v>0</v>
      </c>
      <c r="H72" s="202">
        <f t="shared" si="2"/>
        <v>0</v>
      </c>
      <c r="I72" s="202"/>
      <c r="J72" s="202">
        <v>0</v>
      </c>
      <c r="K72" s="202">
        <v>0</v>
      </c>
      <c r="L72" s="202">
        <v>0</v>
      </c>
      <c r="M72" s="202">
        <v>0</v>
      </c>
      <c r="N72" s="202">
        <f t="shared" si="4"/>
        <v>0</v>
      </c>
      <c r="O72" s="202" t="str">
        <f t="shared" si="1"/>
        <v>N.A.</v>
      </c>
      <c r="P72" s="59">
        <f>[4]ENERO!O69+[4]FEBRERO!O69+[4]MARZO!O69+[4]ABRIL!O69+[4]MAYO!O69+[4]JUNIO!O69+[4]JULIO!O69+[4]AGOSTO!O69+[4]SEPTIEMBRE!O69+[4]OCTUBRE!O69+[4]NOVIEMBRE!O69+[4]DICIEMBRE!O69</f>
        <v>0</v>
      </c>
      <c r="Q72" s="59">
        <f>[4]ENERO!P69+[4]FEBRERO!P69+[4]MARZO!P69+[4]ABRIL!P69+[4]MAYO!P69+[4]JUNIO!P69+[4]JULIO!P69+[4]AGOSTO!P69+[4]SEPTIEMBRE!P69+[4]OCTUBRE!P69+[4]NOVIEMBRE!P69+[4]DICIEMBRE!P69</f>
        <v>0</v>
      </c>
      <c r="R72" s="60">
        <f t="shared" si="3"/>
        <v>0</v>
      </c>
      <c r="S72" s="59">
        <f>[4]ENERO!R69+[4]FEBRERO!R69+[4]MARZO!R69+[4]ABRIL!R69+[4]MAYO!R69+[4]JUNIO!R69+[4]JULIO!R69+[4]AGOSTO!R69+[4]SEPTIEMBRE!R69+[4]OCTUBRE!R69+[4]NOVIEMBRE!R69+[4]DICIEMBRE!R69</f>
        <v>0</v>
      </c>
      <c r="T72" s="59">
        <f>[4]ENERO!S69+[4]FEBRERO!S69+[4]MARZO!S69+[4]ABRIL!S69+[4]MAYO!S69+[4]JUNIO!S69+[4]JULIO!S69+[4]AGOSTO!S69+[4]SEPTIEMBRE!S69+[4]OCTUBRE!S69+[4]NOVIEMBRE!S69+[4]DICIEMBRE!S69</f>
        <v>0</v>
      </c>
      <c r="U72" s="60">
        <f t="shared" si="5"/>
        <v>0</v>
      </c>
    </row>
    <row r="73" spans="1:21" s="58" customFormat="1" ht="18" customHeight="1">
      <c r="A73" s="249">
        <v>58</v>
      </c>
      <c r="B73" s="250" t="s">
        <v>140</v>
      </c>
      <c r="C73" s="249" t="s">
        <v>187</v>
      </c>
      <c r="D73" s="202">
        <v>0</v>
      </c>
      <c r="E73" s="202">
        <v>0</v>
      </c>
      <c r="F73" s="202">
        <v>0</v>
      </c>
      <c r="G73" s="202">
        <v>0</v>
      </c>
      <c r="H73" s="202">
        <f t="shared" si="2"/>
        <v>0</v>
      </c>
      <c r="I73" s="202"/>
      <c r="J73" s="202">
        <v>0</v>
      </c>
      <c r="K73" s="202">
        <v>0</v>
      </c>
      <c r="L73" s="202">
        <v>0</v>
      </c>
      <c r="M73" s="202">
        <v>0</v>
      </c>
      <c r="N73" s="202">
        <f t="shared" si="4"/>
        <v>0</v>
      </c>
      <c r="O73" s="202" t="str">
        <f t="shared" si="1"/>
        <v>N.A.</v>
      </c>
      <c r="P73" s="59">
        <f>[4]ENERO!O70+[4]FEBRERO!O70+[4]MARZO!O70+[4]ABRIL!O70+[4]MAYO!O70+[4]JUNIO!O70+[4]JULIO!O70+[4]AGOSTO!O70+[4]SEPTIEMBRE!O70+[4]OCTUBRE!O70+[4]NOVIEMBRE!O70+[4]DICIEMBRE!O70</f>
        <v>0</v>
      </c>
      <c r="Q73" s="59">
        <f>[4]ENERO!P70+[4]FEBRERO!P70+[4]MARZO!P70+[4]ABRIL!P70+[4]MAYO!P70+[4]JUNIO!P70+[4]JULIO!P70+[4]AGOSTO!P70+[4]SEPTIEMBRE!P70+[4]OCTUBRE!P70+[4]NOVIEMBRE!P70+[4]DICIEMBRE!P70</f>
        <v>0</v>
      </c>
      <c r="R73" s="60">
        <f t="shared" si="3"/>
        <v>0</v>
      </c>
      <c r="S73" s="59">
        <f>[4]ENERO!R70+[4]FEBRERO!R70+[4]MARZO!R70+[4]ABRIL!R70+[4]MAYO!R70+[4]JUNIO!R70+[4]JULIO!R70+[4]AGOSTO!R70+[4]SEPTIEMBRE!R70+[4]OCTUBRE!R70+[4]NOVIEMBRE!R70+[4]DICIEMBRE!R70</f>
        <v>0</v>
      </c>
      <c r="T73" s="59">
        <f>[4]ENERO!S70+[4]FEBRERO!S70+[4]MARZO!S70+[4]ABRIL!S70+[4]MAYO!S70+[4]JUNIO!S70+[4]JULIO!S70+[4]AGOSTO!S70+[4]SEPTIEMBRE!S70+[4]OCTUBRE!S70+[4]NOVIEMBRE!S70+[4]DICIEMBRE!S70</f>
        <v>0</v>
      </c>
      <c r="U73" s="60">
        <f t="shared" si="5"/>
        <v>0</v>
      </c>
    </row>
    <row r="74" spans="1:21" s="58" customFormat="1" ht="18" customHeight="1">
      <c r="A74" s="249">
        <v>59</v>
      </c>
      <c r="B74" s="250" t="s">
        <v>140</v>
      </c>
      <c r="C74" s="249" t="s">
        <v>188</v>
      </c>
      <c r="D74" s="202">
        <v>0</v>
      </c>
      <c r="E74" s="202">
        <v>0</v>
      </c>
      <c r="F74" s="202">
        <v>0</v>
      </c>
      <c r="G74" s="202">
        <v>0</v>
      </c>
      <c r="H74" s="202">
        <f t="shared" si="2"/>
        <v>0</v>
      </c>
      <c r="I74" s="202"/>
      <c r="J74" s="202">
        <v>0</v>
      </c>
      <c r="K74" s="202">
        <v>0</v>
      </c>
      <c r="L74" s="202">
        <v>0</v>
      </c>
      <c r="M74" s="202">
        <v>0</v>
      </c>
      <c r="N74" s="202">
        <f t="shared" si="4"/>
        <v>0</v>
      </c>
      <c r="O74" s="202" t="str">
        <f t="shared" si="1"/>
        <v>N.A.</v>
      </c>
      <c r="P74" s="59">
        <f>[4]ENERO!O71+[4]FEBRERO!O71+[4]MARZO!O71+[4]ABRIL!O71+[4]MAYO!O71+[4]JUNIO!O71+[4]JULIO!O71+[4]AGOSTO!O71+[4]SEPTIEMBRE!O71+[4]OCTUBRE!O71+[4]NOVIEMBRE!O71+[4]DICIEMBRE!O71</f>
        <v>0</v>
      </c>
      <c r="Q74" s="59">
        <f>[4]ENERO!P71+[4]FEBRERO!P71+[4]MARZO!P71+[4]ABRIL!P71+[4]MAYO!P71+[4]JUNIO!P71+[4]JULIO!P71+[4]AGOSTO!P71+[4]SEPTIEMBRE!P71+[4]OCTUBRE!P71+[4]NOVIEMBRE!P71+[4]DICIEMBRE!P71</f>
        <v>0</v>
      </c>
      <c r="R74" s="60">
        <f t="shared" si="3"/>
        <v>0</v>
      </c>
      <c r="S74" s="59">
        <f>[4]ENERO!R71+[4]FEBRERO!R71+[4]MARZO!R71+[4]ABRIL!R71+[4]MAYO!R71+[4]JUNIO!R71+[4]JULIO!R71+[4]AGOSTO!R71+[4]SEPTIEMBRE!R71+[4]OCTUBRE!R71+[4]NOVIEMBRE!R71+[4]DICIEMBRE!R71</f>
        <v>0</v>
      </c>
      <c r="T74" s="59">
        <f>[4]ENERO!S71+[4]FEBRERO!S71+[4]MARZO!S71+[4]ABRIL!S71+[4]MAYO!S71+[4]JUNIO!S71+[4]JULIO!S71+[4]AGOSTO!S71+[4]SEPTIEMBRE!S71+[4]OCTUBRE!S71+[4]NOVIEMBRE!S71+[4]DICIEMBRE!S71</f>
        <v>0</v>
      </c>
      <c r="U74" s="60">
        <f t="shared" si="5"/>
        <v>0</v>
      </c>
    </row>
    <row r="75" spans="1:21" s="58" customFormat="1" ht="18" customHeight="1">
      <c r="A75" s="249">
        <v>60</v>
      </c>
      <c r="B75" s="250" t="s">
        <v>189</v>
      </c>
      <c r="C75" s="249" t="s">
        <v>190</v>
      </c>
      <c r="D75" s="202">
        <v>0</v>
      </c>
      <c r="E75" s="202">
        <v>0</v>
      </c>
      <c r="F75" s="202">
        <v>0</v>
      </c>
      <c r="G75" s="202">
        <v>0</v>
      </c>
      <c r="H75" s="202">
        <f t="shared" si="2"/>
        <v>0</v>
      </c>
      <c r="I75" s="202"/>
      <c r="J75" s="202">
        <v>0</v>
      </c>
      <c r="K75" s="202">
        <v>0</v>
      </c>
      <c r="L75" s="202">
        <v>0</v>
      </c>
      <c r="M75" s="202">
        <v>0</v>
      </c>
      <c r="N75" s="202">
        <f t="shared" si="4"/>
        <v>0</v>
      </c>
      <c r="O75" s="202" t="str">
        <f t="shared" si="1"/>
        <v>N.A.</v>
      </c>
      <c r="P75" s="59">
        <f>[4]ENERO!O72+[4]FEBRERO!O72+[4]MARZO!O72+[4]ABRIL!O72+[4]MAYO!O72+[4]JUNIO!O72+[4]JULIO!O72+[4]AGOSTO!O72+[4]SEPTIEMBRE!O72+[4]OCTUBRE!O72+[4]NOVIEMBRE!O72+[4]DICIEMBRE!O72</f>
        <v>0</v>
      </c>
      <c r="Q75" s="59">
        <f>[4]ENERO!P72+[4]FEBRERO!P72+[4]MARZO!P72+[4]ABRIL!P72+[4]MAYO!P72+[4]JUNIO!P72+[4]JULIO!P72+[4]AGOSTO!P72+[4]SEPTIEMBRE!P72+[4]OCTUBRE!P72+[4]NOVIEMBRE!P72+[4]DICIEMBRE!P72</f>
        <v>0</v>
      </c>
      <c r="R75" s="60">
        <f t="shared" si="3"/>
        <v>0</v>
      </c>
      <c r="S75" s="59">
        <f>[4]ENERO!R72+[4]FEBRERO!R72+[4]MARZO!R72+[4]ABRIL!R72+[4]MAYO!R72+[4]JUNIO!R72+[4]JULIO!R72+[4]AGOSTO!R72+[4]SEPTIEMBRE!R72+[4]OCTUBRE!R72+[4]NOVIEMBRE!R72+[4]DICIEMBRE!R72</f>
        <v>0</v>
      </c>
      <c r="T75" s="59">
        <f>[4]ENERO!S72+[4]FEBRERO!S72+[4]MARZO!S72+[4]ABRIL!S72+[4]MAYO!S72+[4]JUNIO!S72+[4]JULIO!S72+[4]AGOSTO!S72+[4]SEPTIEMBRE!S72+[4]OCTUBRE!S72+[4]NOVIEMBRE!S72+[4]DICIEMBRE!S72</f>
        <v>0</v>
      </c>
      <c r="U75" s="60">
        <f t="shared" si="5"/>
        <v>0</v>
      </c>
    </row>
    <row r="76" spans="1:21" s="58" customFormat="1" ht="18" customHeight="1">
      <c r="A76" s="249">
        <v>61</v>
      </c>
      <c r="B76" s="250" t="s">
        <v>126</v>
      </c>
      <c r="C76" s="249" t="s">
        <v>191</v>
      </c>
      <c r="D76" s="202">
        <v>0</v>
      </c>
      <c r="E76" s="202">
        <v>0</v>
      </c>
      <c r="F76" s="202">
        <v>0</v>
      </c>
      <c r="G76" s="202">
        <v>0</v>
      </c>
      <c r="H76" s="202">
        <f t="shared" si="2"/>
        <v>0</v>
      </c>
      <c r="I76" s="202"/>
      <c r="J76" s="202">
        <v>0</v>
      </c>
      <c r="K76" s="202">
        <v>0</v>
      </c>
      <c r="L76" s="202">
        <v>0</v>
      </c>
      <c r="M76" s="202">
        <v>0</v>
      </c>
      <c r="N76" s="202">
        <f t="shared" si="4"/>
        <v>0</v>
      </c>
      <c r="O76" s="202" t="str">
        <f t="shared" si="1"/>
        <v>N.A.</v>
      </c>
      <c r="P76" s="59">
        <f>[4]ENERO!O73+[4]FEBRERO!O73+[4]MARZO!O73+[4]ABRIL!O73+[4]MAYO!O73+[4]JUNIO!O73+[4]JULIO!O73+[4]AGOSTO!O73+[4]SEPTIEMBRE!O73+[4]OCTUBRE!O73+[4]NOVIEMBRE!O73+[4]DICIEMBRE!O73</f>
        <v>0</v>
      </c>
      <c r="Q76" s="59">
        <f>[4]ENERO!P73+[4]FEBRERO!P73+[4]MARZO!P73+[4]ABRIL!P73+[4]MAYO!P73+[4]JUNIO!P73+[4]JULIO!P73+[4]AGOSTO!P73+[4]SEPTIEMBRE!P73+[4]OCTUBRE!P73+[4]NOVIEMBRE!P73+[4]DICIEMBRE!P73</f>
        <v>0</v>
      </c>
      <c r="R76" s="60">
        <f t="shared" si="3"/>
        <v>0</v>
      </c>
      <c r="S76" s="59">
        <f>[4]ENERO!R73+[4]FEBRERO!R73+[4]MARZO!R73+[4]ABRIL!R73+[4]MAYO!R73+[4]JUNIO!R73+[4]JULIO!R73+[4]AGOSTO!R73+[4]SEPTIEMBRE!R73+[4]OCTUBRE!R73+[4]NOVIEMBRE!R73+[4]DICIEMBRE!R73</f>
        <v>0</v>
      </c>
      <c r="T76" s="59">
        <f>[4]ENERO!S73+[4]FEBRERO!S73+[4]MARZO!S73+[4]ABRIL!S73+[4]MAYO!S73+[4]JUNIO!S73+[4]JULIO!S73+[4]AGOSTO!S73+[4]SEPTIEMBRE!S73+[4]OCTUBRE!S73+[4]NOVIEMBRE!S73+[4]DICIEMBRE!S73</f>
        <v>0</v>
      </c>
      <c r="U76" s="60">
        <f t="shared" si="5"/>
        <v>0</v>
      </c>
    </row>
    <row r="77" spans="1:21" s="58" customFormat="1" ht="18" customHeight="1">
      <c r="A77" s="249">
        <v>62</v>
      </c>
      <c r="B77" s="250" t="s">
        <v>192</v>
      </c>
      <c r="C77" s="249" t="s">
        <v>193</v>
      </c>
      <c r="D77" s="202">
        <v>472.97521999999992</v>
      </c>
      <c r="E77" s="202">
        <v>465.55900999999994</v>
      </c>
      <c r="F77" s="202">
        <v>0</v>
      </c>
      <c r="G77" s="202">
        <v>8.987848510000001</v>
      </c>
      <c r="H77" s="202">
        <f t="shared" si="2"/>
        <v>-1.5716385100000227</v>
      </c>
      <c r="I77" s="202"/>
      <c r="J77" s="202">
        <v>964.3228704317778</v>
      </c>
      <c r="K77" s="202">
        <v>449.24978291634557</v>
      </c>
      <c r="L77" s="202">
        <v>0</v>
      </c>
      <c r="M77" s="202">
        <v>10.087101909999999</v>
      </c>
      <c r="N77" s="202">
        <f t="shared" si="4"/>
        <v>504.98598560543223</v>
      </c>
      <c r="O77" s="202" t="str">
        <f t="shared" si="1"/>
        <v>&lt;-500</v>
      </c>
      <c r="P77" s="59">
        <f>[4]ENERO!O74+[4]FEBRERO!O74+[4]MARZO!O74+[4]ABRIL!O74+[4]MAYO!O74+[4]JUNIO!O74+[4]JULIO!O74+[4]AGOSTO!O74+[4]SEPTIEMBRE!O74+[4]OCTUBRE!O74+[4]NOVIEMBRE!O74+[4]DICIEMBRE!O74</f>
        <v>273.01299999999998</v>
      </c>
      <c r="Q77" s="59">
        <f>[4]ENERO!P74+[4]FEBRERO!P74+[4]MARZO!P74+[4]ABRIL!P74+[4]MAYO!P74+[4]JUNIO!P74+[4]JULIO!P74+[4]AGOSTO!P74+[4]SEPTIEMBRE!P74+[4]OCTUBRE!P74+[4]NOVIEMBRE!P74+[4]DICIEMBRE!P74</f>
        <v>192.54600999999997</v>
      </c>
      <c r="R77" s="60">
        <f t="shared" si="3"/>
        <v>465.55900999999994</v>
      </c>
      <c r="S77" s="59">
        <f>[4]ENERO!R74+[4]FEBRERO!R74+[4]MARZO!R74+[4]ABRIL!R74+[4]MAYO!R74+[4]JUNIO!R74+[4]JULIO!R74+[4]AGOSTO!R74+[4]SEPTIEMBRE!R74+[4]OCTUBRE!R74+[4]NOVIEMBRE!R74+[4]DICIEMBRE!R74</f>
        <v>314.74713224999999</v>
      </c>
      <c r="T77" s="59">
        <f>[4]ENERO!S74+[4]FEBRERO!S74+[4]MARZO!S74+[4]ABRIL!S74+[4]MAYO!S74+[4]JUNIO!S74+[4]JULIO!S74+[4]AGOSTO!S74+[4]SEPTIEMBRE!S74+[4]OCTUBRE!S74+[4]NOVIEMBRE!S74+[4]DICIEMBRE!S74</f>
        <v>134.5026506663456</v>
      </c>
      <c r="U77" s="60">
        <f t="shared" si="5"/>
        <v>449.24978291634557</v>
      </c>
    </row>
    <row r="78" spans="1:21" s="58" customFormat="1" ht="18" customHeight="1">
      <c r="A78" s="249">
        <v>63</v>
      </c>
      <c r="B78" s="250" t="s">
        <v>194</v>
      </c>
      <c r="C78" s="249" t="s">
        <v>195</v>
      </c>
      <c r="D78" s="202">
        <v>642.68721000000005</v>
      </c>
      <c r="E78" s="202">
        <v>11.684609999999999</v>
      </c>
      <c r="F78" s="202">
        <v>0</v>
      </c>
      <c r="G78" s="202">
        <v>0</v>
      </c>
      <c r="H78" s="202">
        <f t="shared" si="2"/>
        <v>631.00260000000003</v>
      </c>
      <c r="I78" s="202"/>
      <c r="J78" s="202">
        <v>470.46411218787205</v>
      </c>
      <c r="K78" s="202">
        <v>13.928257</v>
      </c>
      <c r="L78" s="202">
        <v>0</v>
      </c>
      <c r="M78" s="202">
        <v>0</v>
      </c>
      <c r="N78" s="202">
        <f t="shared" si="4"/>
        <v>456.53585518787207</v>
      </c>
      <c r="O78" s="202">
        <f t="shared" si="1"/>
        <v>-27.649132477762841</v>
      </c>
      <c r="P78" s="59">
        <f>[4]ENERO!O75+[4]FEBRERO!O75+[4]MARZO!O75+[4]ABRIL!O75+[4]MAYO!O75+[4]JUNIO!O75+[4]JULIO!O75+[4]AGOSTO!O75+[4]SEPTIEMBRE!O75+[4]OCTUBRE!O75+[4]NOVIEMBRE!O75+[4]DICIEMBRE!O75</f>
        <v>0</v>
      </c>
      <c r="Q78" s="59">
        <f>[4]ENERO!P75+[4]FEBRERO!P75+[4]MARZO!P75+[4]ABRIL!P75+[4]MAYO!P75+[4]JUNIO!P75+[4]JULIO!P75+[4]AGOSTO!P75+[4]SEPTIEMBRE!P75+[4]OCTUBRE!P75+[4]NOVIEMBRE!P75+[4]DICIEMBRE!P75</f>
        <v>11.684609999999999</v>
      </c>
      <c r="R78" s="60">
        <f t="shared" si="3"/>
        <v>11.684609999999999</v>
      </c>
      <c r="S78" s="59">
        <f>[4]ENERO!R75+[4]FEBRERO!R75+[4]MARZO!R75+[4]ABRIL!R75+[4]MAYO!R75+[4]JUNIO!R75+[4]JULIO!R75+[4]AGOSTO!R75+[4]SEPTIEMBRE!R75+[4]OCTUBRE!R75+[4]NOVIEMBRE!R75+[4]DICIEMBRE!R75</f>
        <v>0</v>
      </c>
      <c r="T78" s="59">
        <f>[4]ENERO!S75+[4]FEBRERO!S75+[4]MARZO!S75+[4]ABRIL!S75+[4]MAYO!S75+[4]JUNIO!S75+[4]JULIO!S75+[4]AGOSTO!S75+[4]SEPTIEMBRE!S75+[4]OCTUBRE!S75+[4]NOVIEMBRE!S75+[4]DICIEMBRE!S75</f>
        <v>13.928257</v>
      </c>
      <c r="U78" s="60">
        <f t="shared" si="5"/>
        <v>13.928257</v>
      </c>
    </row>
    <row r="79" spans="1:21" s="58" customFormat="1" ht="18" customHeight="1">
      <c r="A79" s="249">
        <v>64</v>
      </c>
      <c r="B79" s="250" t="s">
        <v>136</v>
      </c>
      <c r="C79" s="249" t="s">
        <v>196</v>
      </c>
      <c r="D79" s="202">
        <v>0</v>
      </c>
      <c r="E79" s="202">
        <v>0</v>
      </c>
      <c r="F79" s="202">
        <v>0</v>
      </c>
      <c r="G79" s="202">
        <v>0</v>
      </c>
      <c r="H79" s="202">
        <f t="shared" si="2"/>
        <v>0</v>
      </c>
      <c r="I79" s="202"/>
      <c r="J79" s="202">
        <v>0</v>
      </c>
      <c r="K79" s="202">
        <v>0</v>
      </c>
      <c r="L79" s="202">
        <v>0</v>
      </c>
      <c r="M79" s="202">
        <v>0</v>
      </c>
      <c r="N79" s="202">
        <f t="shared" si="4"/>
        <v>0</v>
      </c>
      <c r="O79" s="202" t="str">
        <f t="shared" si="1"/>
        <v>N.A.</v>
      </c>
      <c r="P79" s="59">
        <f>[4]ENERO!O76+[4]FEBRERO!O76+[4]MARZO!O76+[4]ABRIL!O76+[4]MAYO!O76+[4]JUNIO!O76+[4]JULIO!O76+[4]AGOSTO!O76+[4]SEPTIEMBRE!O76+[4]OCTUBRE!O76+[4]NOVIEMBRE!O76+[4]DICIEMBRE!O76</f>
        <v>0</v>
      </c>
      <c r="Q79" s="59">
        <f>[4]ENERO!P76+[4]FEBRERO!P76+[4]MARZO!P76+[4]ABRIL!P76+[4]MAYO!P76+[4]JUNIO!P76+[4]JULIO!P76+[4]AGOSTO!P76+[4]SEPTIEMBRE!P76+[4]OCTUBRE!P76+[4]NOVIEMBRE!P76+[4]DICIEMBRE!P76</f>
        <v>0</v>
      </c>
      <c r="R79" s="60">
        <f t="shared" si="3"/>
        <v>0</v>
      </c>
      <c r="S79" s="59">
        <f>[4]ENERO!R76+[4]FEBRERO!R76+[4]MARZO!R76+[4]ABRIL!R76+[4]MAYO!R76+[4]JUNIO!R76+[4]JULIO!R76+[4]AGOSTO!R76+[4]SEPTIEMBRE!R76+[4]OCTUBRE!R76+[4]NOVIEMBRE!R76+[4]DICIEMBRE!R76</f>
        <v>0</v>
      </c>
      <c r="T79" s="59">
        <f>[4]ENERO!S76+[4]FEBRERO!S76+[4]MARZO!S76+[4]ABRIL!S76+[4]MAYO!S76+[4]JUNIO!S76+[4]JULIO!S76+[4]AGOSTO!S76+[4]SEPTIEMBRE!S76+[4]OCTUBRE!S76+[4]NOVIEMBRE!S76+[4]DICIEMBRE!S76</f>
        <v>0</v>
      </c>
      <c r="U79" s="60">
        <f t="shared" si="5"/>
        <v>0</v>
      </c>
    </row>
    <row r="80" spans="1:21" s="58" customFormat="1" ht="18" customHeight="1">
      <c r="A80" s="249">
        <v>65</v>
      </c>
      <c r="B80" s="250" t="s">
        <v>136</v>
      </c>
      <c r="C80" s="249" t="s">
        <v>197</v>
      </c>
      <c r="D80" s="202">
        <v>0</v>
      </c>
      <c r="E80" s="202">
        <v>0</v>
      </c>
      <c r="F80" s="202">
        <v>0</v>
      </c>
      <c r="G80" s="202">
        <v>0</v>
      </c>
      <c r="H80" s="202">
        <f t="shared" si="2"/>
        <v>0</v>
      </c>
      <c r="I80" s="202"/>
      <c r="J80" s="202">
        <v>0</v>
      </c>
      <c r="K80" s="202">
        <v>0</v>
      </c>
      <c r="L80" s="202">
        <v>0</v>
      </c>
      <c r="M80" s="202">
        <v>0</v>
      </c>
      <c r="N80" s="202">
        <f t="shared" si="4"/>
        <v>0</v>
      </c>
      <c r="O80" s="202" t="str">
        <f t="shared" si="1"/>
        <v>N.A.</v>
      </c>
      <c r="P80" s="59">
        <f>[4]ENERO!O77+[4]FEBRERO!O77+[4]MARZO!O77+[4]ABRIL!O77+[4]MAYO!O77+[4]JUNIO!O77+[4]JULIO!O77+[4]AGOSTO!O77+[4]SEPTIEMBRE!O77+[4]OCTUBRE!O77+[4]NOVIEMBRE!O77+[4]DICIEMBRE!O77</f>
        <v>0</v>
      </c>
      <c r="Q80" s="59">
        <f>[4]ENERO!P77+[4]FEBRERO!P77+[4]MARZO!P77+[4]ABRIL!P77+[4]MAYO!P77+[4]JUNIO!P77+[4]JULIO!P77+[4]AGOSTO!P77+[4]SEPTIEMBRE!P77+[4]OCTUBRE!P77+[4]NOVIEMBRE!P77+[4]DICIEMBRE!P77</f>
        <v>0</v>
      </c>
      <c r="R80" s="60">
        <f t="shared" si="3"/>
        <v>0</v>
      </c>
      <c r="S80" s="59">
        <f>[4]ENERO!R77+[4]FEBRERO!R77+[4]MARZO!R77+[4]ABRIL!R77+[4]MAYO!R77+[4]JUNIO!R77+[4]JULIO!R77+[4]AGOSTO!R77+[4]SEPTIEMBRE!R77+[4]OCTUBRE!R77+[4]NOVIEMBRE!R77+[4]DICIEMBRE!R77</f>
        <v>0</v>
      </c>
      <c r="T80" s="59">
        <f>[4]ENERO!S77+[4]FEBRERO!S77+[4]MARZO!S77+[4]ABRIL!S77+[4]MAYO!S77+[4]JUNIO!S77+[4]JULIO!S77+[4]AGOSTO!S77+[4]SEPTIEMBRE!S77+[4]OCTUBRE!S77+[4]NOVIEMBRE!S77+[4]DICIEMBRE!S77</f>
        <v>0</v>
      </c>
      <c r="U80" s="60">
        <f t="shared" si="5"/>
        <v>0</v>
      </c>
    </row>
    <row r="81" spans="1:21" s="58" customFormat="1" ht="18" customHeight="1">
      <c r="A81" s="249">
        <v>66</v>
      </c>
      <c r="B81" s="250" t="s">
        <v>136</v>
      </c>
      <c r="C81" s="249" t="s">
        <v>198</v>
      </c>
      <c r="D81" s="202">
        <v>0</v>
      </c>
      <c r="E81" s="202">
        <v>0</v>
      </c>
      <c r="F81" s="202">
        <v>0</v>
      </c>
      <c r="G81" s="202">
        <v>0</v>
      </c>
      <c r="H81" s="202">
        <f t="shared" si="2"/>
        <v>0</v>
      </c>
      <c r="I81" s="202"/>
      <c r="J81" s="202">
        <v>0</v>
      </c>
      <c r="K81" s="202">
        <v>0</v>
      </c>
      <c r="L81" s="202">
        <v>0</v>
      </c>
      <c r="M81" s="202">
        <v>0</v>
      </c>
      <c r="N81" s="202">
        <f t="shared" si="4"/>
        <v>0</v>
      </c>
      <c r="O81" s="202" t="str">
        <f t="shared" ref="O81:O144" si="6">IF(OR(H81=0,N81=0),"N.A.",IF((((N81-H81)/H81))*100&gt;=500,"500&lt;",IF((((N81-H81)/H81))*100&lt;=-500,"&lt;-500",(((N81-H81)/H81))*100)))</f>
        <v>N.A.</v>
      </c>
      <c r="P81" s="59">
        <f>[4]ENERO!O78+[4]FEBRERO!O78+[4]MARZO!O78+[4]ABRIL!O78+[4]MAYO!O78+[4]JUNIO!O78+[4]JULIO!O78+[4]AGOSTO!O78+[4]SEPTIEMBRE!O78+[4]OCTUBRE!O78+[4]NOVIEMBRE!O78+[4]DICIEMBRE!O78</f>
        <v>0</v>
      </c>
      <c r="Q81" s="59">
        <f>[4]ENERO!P78+[4]FEBRERO!P78+[4]MARZO!P78+[4]ABRIL!P78+[4]MAYO!P78+[4]JUNIO!P78+[4]JULIO!P78+[4]AGOSTO!P78+[4]SEPTIEMBRE!P78+[4]OCTUBRE!P78+[4]NOVIEMBRE!P78+[4]DICIEMBRE!P78</f>
        <v>0</v>
      </c>
      <c r="R81" s="60">
        <f t="shared" si="3"/>
        <v>0</v>
      </c>
      <c r="S81" s="59">
        <f>[4]ENERO!R78+[4]FEBRERO!R78+[4]MARZO!R78+[4]ABRIL!R78+[4]MAYO!R78+[4]JUNIO!R78+[4]JULIO!R78+[4]AGOSTO!R78+[4]SEPTIEMBRE!R78+[4]OCTUBRE!R78+[4]NOVIEMBRE!R78+[4]DICIEMBRE!R78</f>
        <v>0</v>
      </c>
      <c r="T81" s="59">
        <f>[4]ENERO!S78+[4]FEBRERO!S78+[4]MARZO!S78+[4]ABRIL!S78+[4]MAYO!S78+[4]JUNIO!S78+[4]JULIO!S78+[4]AGOSTO!S78+[4]SEPTIEMBRE!S78+[4]OCTUBRE!S78+[4]NOVIEMBRE!S78+[4]DICIEMBRE!S78</f>
        <v>0</v>
      </c>
      <c r="U81" s="60">
        <f t="shared" si="5"/>
        <v>0</v>
      </c>
    </row>
    <row r="82" spans="1:21" s="58" customFormat="1" ht="18" customHeight="1">
      <c r="A82" s="249">
        <v>67</v>
      </c>
      <c r="B82" s="250" t="s">
        <v>136</v>
      </c>
      <c r="C82" s="249" t="s">
        <v>199</v>
      </c>
      <c r="D82" s="202">
        <v>0</v>
      </c>
      <c r="E82" s="202">
        <v>0</v>
      </c>
      <c r="F82" s="202">
        <v>0</v>
      </c>
      <c r="G82" s="202">
        <v>0</v>
      </c>
      <c r="H82" s="202">
        <f t="shared" si="2"/>
        <v>0</v>
      </c>
      <c r="I82" s="202"/>
      <c r="J82" s="202">
        <v>0</v>
      </c>
      <c r="K82" s="202">
        <v>0</v>
      </c>
      <c r="L82" s="202">
        <v>0</v>
      </c>
      <c r="M82" s="202">
        <v>0</v>
      </c>
      <c r="N82" s="202">
        <f t="shared" si="4"/>
        <v>0</v>
      </c>
      <c r="O82" s="202" t="str">
        <f t="shared" si="6"/>
        <v>N.A.</v>
      </c>
      <c r="P82" s="59">
        <f>[4]ENERO!O79+[4]FEBRERO!O79+[4]MARZO!O79+[4]ABRIL!O79+[4]MAYO!O79+[4]JUNIO!O79+[4]JULIO!O79+[4]AGOSTO!O79+[4]SEPTIEMBRE!O79+[4]OCTUBRE!O79+[4]NOVIEMBRE!O79+[4]DICIEMBRE!O79</f>
        <v>0</v>
      </c>
      <c r="Q82" s="59">
        <f>[4]ENERO!P79+[4]FEBRERO!P79+[4]MARZO!P79+[4]ABRIL!P79+[4]MAYO!P79+[4]JUNIO!P79+[4]JULIO!P79+[4]AGOSTO!P79+[4]SEPTIEMBRE!P79+[4]OCTUBRE!P79+[4]NOVIEMBRE!P79+[4]DICIEMBRE!P79</f>
        <v>0</v>
      </c>
      <c r="R82" s="60">
        <f t="shared" ref="R82:R145" si="7">P82+Q82</f>
        <v>0</v>
      </c>
      <c r="S82" s="59">
        <f>[4]ENERO!R79+[4]FEBRERO!R79+[4]MARZO!R79+[4]ABRIL!R79+[4]MAYO!R79+[4]JUNIO!R79+[4]JULIO!R79+[4]AGOSTO!R79+[4]SEPTIEMBRE!R79+[4]OCTUBRE!R79+[4]NOVIEMBRE!R79+[4]DICIEMBRE!R79</f>
        <v>0</v>
      </c>
      <c r="T82" s="59">
        <f>[4]ENERO!S79+[4]FEBRERO!S79+[4]MARZO!S79+[4]ABRIL!S79+[4]MAYO!S79+[4]JUNIO!S79+[4]JULIO!S79+[4]AGOSTO!S79+[4]SEPTIEMBRE!S79+[4]OCTUBRE!S79+[4]NOVIEMBRE!S79+[4]DICIEMBRE!S79</f>
        <v>0</v>
      </c>
      <c r="U82" s="60">
        <f t="shared" si="5"/>
        <v>0</v>
      </c>
    </row>
    <row r="83" spans="1:21" s="58" customFormat="1" ht="18" customHeight="1">
      <c r="A83" s="249">
        <v>68</v>
      </c>
      <c r="B83" s="250" t="s">
        <v>136</v>
      </c>
      <c r="C83" s="249" t="s">
        <v>200</v>
      </c>
      <c r="D83" s="202">
        <v>159.72105499999998</v>
      </c>
      <c r="E83" s="202">
        <v>37.525436999999997</v>
      </c>
      <c r="F83" s="202">
        <v>0</v>
      </c>
      <c r="G83" s="202">
        <v>2.4996644100000003</v>
      </c>
      <c r="H83" s="202">
        <f t="shared" ref="H83:H146" si="8">D83-E83-G83</f>
        <v>119.69595358999999</v>
      </c>
      <c r="I83" s="202"/>
      <c r="J83" s="202">
        <v>3.2749869912</v>
      </c>
      <c r="K83" s="202">
        <v>12.766694876232801</v>
      </c>
      <c r="L83" s="202">
        <v>0</v>
      </c>
      <c r="M83" s="202">
        <v>2.3645153300000001</v>
      </c>
      <c r="N83" s="202">
        <f t="shared" ref="N83:N146" si="9">J83-K83-M83</f>
        <v>-11.8562232150328</v>
      </c>
      <c r="O83" s="202">
        <f t="shared" si="6"/>
        <v>-109.90528322757214</v>
      </c>
      <c r="P83" s="59">
        <f>[4]ENERO!O80+[4]FEBRERO!O80+[4]MARZO!O80+[4]ABRIL!O80+[4]MAYO!O80+[4]JUNIO!O80+[4]JULIO!O80+[4]AGOSTO!O80+[4]SEPTIEMBRE!O80+[4]OCTUBRE!O80+[4]NOVIEMBRE!O80+[4]DICIEMBRE!O80</f>
        <v>21.194972</v>
      </c>
      <c r="Q83" s="59">
        <f>[4]ENERO!P80+[4]FEBRERO!P80+[4]MARZO!P80+[4]ABRIL!P80+[4]MAYO!P80+[4]JUNIO!P80+[4]JULIO!P80+[4]AGOSTO!P80+[4]SEPTIEMBRE!P80+[4]OCTUBRE!P80+[4]NOVIEMBRE!P80+[4]DICIEMBRE!P80</f>
        <v>16.330465</v>
      </c>
      <c r="R83" s="60">
        <f t="shared" si="7"/>
        <v>37.525436999999997</v>
      </c>
      <c r="S83" s="59">
        <f>[4]ENERO!R80+[4]FEBRERO!R80+[4]MARZO!R80+[4]ABRIL!R80+[4]MAYO!R80+[4]JUNIO!R80+[4]JULIO!R80+[4]AGOSTO!R80+[4]SEPTIEMBRE!R80+[4]OCTUBRE!R80+[4]NOVIEMBRE!R80+[4]DICIEMBRE!R80</f>
        <v>0.82581923000000002</v>
      </c>
      <c r="T83" s="59">
        <f>[4]ENERO!S80+[4]FEBRERO!S80+[4]MARZO!S80+[4]ABRIL!S80+[4]MAYO!S80+[4]JUNIO!S80+[4]JULIO!S80+[4]AGOSTO!S80+[4]SEPTIEMBRE!S80+[4]OCTUBRE!S80+[4]NOVIEMBRE!S80+[4]DICIEMBRE!S80</f>
        <v>11.940875646232801</v>
      </c>
      <c r="U83" s="60">
        <f t="shared" ref="U83:U146" si="10">S83+T83</f>
        <v>12.766694876232801</v>
      </c>
    </row>
    <row r="84" spans="1:21" s="58" customFormat="1" ht="18" customHeight="1">
      <c r="A84" s="249">
        <v>69</v>
      </c>
      <c r="B84" s="250" t="s">
        <v>136</v>
      </c>
      <c r="C84" s="249" t="s">
        <v>201</v>
      </c>
      <c r="D84" s="202">
        <v>0</v>
      </c>
      <c r="E84" s="202">
        <v>0</v>
      </c>
      <c r="F84" s="202">
        <v>0</v>
      </c>
      <c r="G84" s="202">
        <v>0</v>
      </c>
      <c r="H84" s="202">
        <f t="shared" si="8"/>
        <v>0</v>
      </c>
      <c r="I84" s="202"/>
      <c r="J84" s="202">
        <v>0</v>
      </c>
      <c r="K84" s="202">
        <v>0</v>
      </c>
      <c r="L84" s="202">
        <v>0</v>
      </c>
      <c r="M84" s="202">
        <v>0</v>
      </c>
      <c r="N84" s="202">
        <f t="shared" si="9"/>
        <v>0</v>
      </c>
      <c r="O84" s="202" t="str">
        <f t="shared" si="6"/>
        <v>N.A.</v>
      </c>
      <c r="P84" s="59">
        <f>[4]ENERO!O81+[4]FEBRERO!O81+[4]MARZO!O81+[4]ABRIL!O81+[4]MAYO!O81+[4]JUNIO!O81+[4]JULIO!O81+[4]AGOSTO!O81+[4]SEPTIEMBRE!O81+[4]OCTUBRE!O81+[4]NOVIEMBRE!O81+[4]DICIEMBRE!O81</f>
        <v>0</v>
      </c>
      <c r="Q84" s="59">
        <f>[4]ENERO!P81+[4]FEBRERO!P81+[4]MARZO!P81+[4]ABRIL!P81+[4]MAYO!P81+[4]JUNIO!P81+[4]JULIO!P81+[4]AGOSTO!P81+[4]SEPTIEMBRE!P81+[4]OCTUBRE!P81+[4]NOVIEMBRE!P81+[4]DICIEMBRE!P81</f>
        <v>0</v>
      </c>
      <c r="R84" s="60">
        <f t="shared" si="7"/>
        <v>0</v>
      </c>
      <c r="S84" s="59">
        <f>[4]ENERO!R81+[4]FEBRERO!R81+[4]MARZO!R81+[4]ABRIL!R81+[4]MAYO!R81+[4]JUNIO!R81+[4]JULIO!R81+[4]AGOSTO!R81+[4]SEPTIEMBRE!R81+[4]OCTUBRE!R81+[4]NOVIEMBRE!R81+[4]DICIEMBRE!R81</f>
        <v>0</v>
      </c>
      <c r="T84" s="59">
        <f>[4]ENERO!S81+[4]FEBRERO!S81+[4]MARZO!S81+[4]ABRIL!S81+[4]MAYO!S81+[4]JUNIO!S81+[4]JULIO!S81+[4]AGOSTO!S81+[4]SEPTIEMBRE!S81+[4]OCTUBRE!S81+[4]NOVIEMBRE!S81+[4]DICIEMBRE!S81</f>
        <v>0</v>
      </c>
      <c r="U84" s="60">
        <f t="shared" si="10"/>
        <v>0</v>
      </c>
    </row>
    <row r="85" spans="1:21" s="58" customFormat="1" ht="18" customHeight="1">
      <c r="A85" s="249">
        <v>70</v>
      </c>
      <c r="B85" s="250" t="s">
        <v>136</v>
      </c>
      <c r="C85" s="249" t="s">
        <v>202</v>
      </c>
      <c r="D85" s="202">
        <v>0</v>
      </c>
      <c r="E85" s="202">
        <v>0</v>
      </c>
      <c r="F85" s="202">
        <v>0</v>
      </c>
      <c r="G85" s="202">
        <v>0</v>
      </c>
      <c r="H85" s="202">
        <f t="shared" si="8"/>
        <v>0</v>
      </c>
      <c r="I85" s="202"/>
      <c r="J85" s="202">
        <v>0</v>
      </c>
      <c r="K85" s="202">
        <v>0</v>
      </c>
      <c r="L85" s="202">
        <v>0</v>
      </c>
      <c r="M85" s="202">
        <v>0</v>
      </c>
      <c r="N85" s="202">
        <f t="shared" si="9"/>
        <v>0</v>
      </c>
      <c r="O85" s="202" t="str">
        <f t="shared" si="6"/>
        <v>N.A.</v>
      </c>
      <c r="P85" s="59">
        <f>[4]ENERO!O82+[4]FEBRERO!O82+[4]MARZO!O82+[4]ABRIL!O82+[4]MAYO!O82+[4]JUNIO!O82+[4]JULIO!O82+[4]AGOSTO!O82+[4]SEPTIEMBRE!O82+[4]OCTUBRE!O82+[4]NOVIEMBRE!O82+[4]DICIEMBRE!O82</f>
        <v>0</v>
      </c>
      <c r="Q85" s="59">
        <f>[4]ENERO!P82+[4]FEBRERO!P82+[4]MARZO!P82+[4]ABRIL!P82+[4]MAYO!P82+[4]JUNIO!P82+[4]JULIO!P82+[4]AGOSTO!P82+[4]SEPTIEMBRE!P82+[4]OCTUBRE!P82+[4]NOVIEMBRE!P82+[4]DICIEMBRE!P82</f>
        <v>0</v>
      </c>
      <c r="R85" s="60">
        <f t="shared" si="7"/>
        <v>0</v>
      </c>
      <c r="S85" s="59">
        <f>[4]ENERO!R82+[4]FEBRERO!R82+[4]MARZO!R82+[4]ABRIL!R82+[4]MAYO!R82+[4]JUNIO!R82+[4]JULIO!R82+[4]AGOSTO!R82+[4]SEPTIEMBRE!R82+[4]OCTUBRE!R82+[4]NOVIEMBRE!R82+[4]DICIEMBRE!R82</f>
        <v>0</v>
      </c>
      <c r="T85" s="59">
        <f>[4]ENERO!S82+[4]FEBRERO!S82+[4]MARZO!S82+[4]ABRIL!S82+[4]MAYO!S82+[4]JUNIO!S82+[4]JULIO!S82+[4]AGOSTO!S82+[4]SEPTIEMBRE!S82+[4]OCTUBRE!S82+[4]NOVIEMBRE!S82+[4]DICIEMBRE!S82</f>
        <v>0</v>
      </c>
      <c r="U85" s="60">
        <f t="shared" si="10"/>
        <v>0</v>
      </c>
    </row>
    <row r="86" spans="1:21" s="58" customFormat="1" ht="18" customHeight="1">
      <c r="A86" s="249">
        <v>71</v>
      </c>
      <c r="B86" s="250" t="s">
        <v>203</v>
      </c>
      <c r="C86" s="249" t="s">
        <v>204</v>
      </c>
      <c r="D86" s="202">
        <v>0</v>
      </c>
      <c r="E86" s="202">
        <v>0</v>
      </c>
      <c r="F86" s="202">
        <v>0</v>
      </c>
      <c r="G86" s="202">
        <v>0</v>
      </c>
      <c r="H86" s="202">
        <f t="shared" si="8"/>
        <v>0</v>
      </c>
      <c r="I86" s="202"/>
      <c r="J86" s="202">
        <v>0</v>
      </c>
      <c r="K86" s="202">
        <v>0</v>
      </c>
      <c r="L86" s="202">
        <v>0</v>
      </c>
      <c r="M86" s="202">
        <v>0</v>
      </c>
      <c r="N86" s="202">
        <f t="shared" si="9"/>
        <v>0</v>
      </c>
      <c r="O86" s="202" t="str">
        <f t="shared" si="6"/>
        <v>N.A.</v>
      </c>
      <c r="P86" s="59">
        <f>[4]ENERO!O83+[4]FEBRERO!O83+[4]MARZO!O83+[4]ABRIL!O83+[4]MAYO!O83+[4]JUNIO!O83+[4]JULIO!O83+[4]AGOSTO!O83+[4]SEPTIEMBRE!O83+[4]OCTUBRE!O83+[4]NOVIEMBRE!O83+[4]DICIEMBRE!O83</f>
        <v>0</v>
      </c>
      <c r="Q86" s="59">
        <f>[4]ENERO!P83+[4]FEBRERO!P83+[4]MARZO!P83+[4]ABRIL!P83+[4]MAYO!P83+[4]JUNIO!P83+[4]JULIO!P83+[4]AGOSTO!P83+[4]SEPTIEMBRE!P83+[4]OCTUBRE!P83+[4]NOVIEMBRE!P83+[4]DICIEMBRE!P83</f>
        <v>0</v>
      </c>
      <c r="R86" s="60">
        <f t="shared" si="7"/>
        <v>0</v>
      </c>
      <c r="S86" s="59">
        <f>[4]ENERO!R83+[4]FEBRERO!R83+[4]MARZO!R83+[4]ABRIL!R83+[4]MAYO!R83+[4]JUNIO!R83+[4]JULIO!R83+[4]AGOSTO!R83+[4]SEPTIEMBRE!R83+[4]OCTUBRE!R83+[4]NOVIEMBRE!R83+[4]DICIEMBRE!R83</f>
        <v>0</v>
      </c>
      <c r="T86" s="59">
        <f>[4]ENERO!S83+[4]FEBRERO!S83+[4]MARZO!S83+[4]ABRIL!S83+[4]MAYO!S83+[4]JUNIO!S83+[4]JULIO!S83+[4]AGOSTO!S83+[4]SEPTIEMBRE!S83+[4]OCTUBRE!S83+[4]NOVIEMBRE!S83+[4]DICIEMBRE!S83</f>
        <v>0</v>
      </c>
      <c r="U86" s="60">
        <f t="shared" si="10"/>
        <v>0</v>
      </c>
    </row>
    <row r="87" spans="1:21" s="58" customFormat="1" ht="18" customHeight="1">
      <c r="A87" s="249">
        <v>72</v>
      </c>
      <c r="B87" s="250" t="s">
        <v>205</v>
      </c>
      <c r="C87" s="249" t="s">
        <v>206</v>
      </c>
      <c r="D87" s="202">
        <v>0</v>
      </c>
      <c r="E87" s="202">
        <v>0</v>
      </c>
      <c r="F87" s="202">
        <v>0</v>
      </c>
      <c r="G87" s="202">
        <v>0</v>
      </c>
      <c r="H87" s="202">
        <f t="shared" si="8"/>
        <v>0</v>
      </c>
      <c r="I87" s="202"/>
      <c r="J87" s="202">
        <v>0</v>
      </c>
      <c r="K87" s="202">
        <v>0</v>
      </c>
      <c r="L87" s="202">
        <v>0</v>
      </c>
      <c r="M87" s="202">
        <v>0</v>
      </c>
      <c r="N87" s="202">
        <f t="shared" si="9"/>
        <v>0</v>
      </c>
      <c r="O87" s="202" t="str">
        <f t="shared" si="6"/>
        <v>N.A.</v>
      </c>
      <c r="P87" s="59">
        <f>[4]ENERO!O84+[4]FEBRERO!O84+[4]MARZO!O84+[4]ABRIL!O84+[4]MAYO!O84+[4]JUNIO!O84+[4]JULIO!O84+[4]AGOSTO!O84+[4]SEPTIEMBRE!O84+[4]OCTUBRE!O84+[4]NOVIEMBRE!O84+[4]DICIEMBRE!O84</f>
        <v>0</v>
      </c>
      <c r="Q87" s="59">
        <f>[4]ENERO!P84+[4]FEBRERO!P84+[4]MARZO!P84+[4]ABRIL!P84+[4]MAYO!P84+[4]JUNIO!P84+[4]JULIO!P84+[4]AGOSTO!P84+[4]SEPTIEMBRE!P84+[4]OCTUBRE!P84+[4]NOVIEMBRE!P84+[4]DICIEMBRE!P84</f>
        <v>0</v>
      </c>
      <c r="R87" s="60">
        <f t="shared" si="7"/>
        <v>0</v>
      </c>
      <c r="S87" s="59">
        <f>[4]ENERO!R84+[4]FEBRERO!R84+[4]MARZO!R84+[4]ABRIL!R84+[4]MAYO!R84+[4]JUNIO!R84+[4]JULIO!R84+[4]AGOSTO!R84+[4]SEPTIEMBRE!R84+[4]OCTUBRE!R84+[4]NOVIEMBRE!R84+[4]DICIEMBRE!R84</f>
        <v>0</v>
      </c>
      <c r="T87" s="59">
        <f>[4]ENERO!S84+[4]FEBRERO!S84+[4]MARZO!S84+[4]ABRIL!S84+[4]MAYO!S84+[4]JUNIO!S84+[4]JULIO!S84+[4]AGOSTO!S84+[4]SEPTIEMBRE!S84+[4]OCTUBRE!S84+[4]NOVIEMBRE!S84+[4]DICIEMBRE!S84</f>
        <v>0</v>
      </c>
      <c r="U87" s="60">
        <f t="shared" si="10"/>
        <v>0</v>
      </c>
    </row>
    <row r="88" spans="1:21" s="58" customFormat="1" ht="18" customHeight="1">
      <c r="A88" s="249">
        <v>73</v>
      </c>
      <c r="B88" s="250" t="s">
        <v>205</v>
      </c>
      <c r="C88" s="249" t="s">
        <v>207</v>
      </c>
      <c r="D88" s="202">
        <v>0</v>
      </c>
      <c r="E88" s="202">
        <v>0</v>
      </c>
      <c r="F88" s="202">
        <v>0</v>
      </c>
      <c r="G88" s="202">
        <v>0</v>
      </c>
      <c r="H88" s="202">
        <f t="shared" si="8"/>
        <v>0</v>
      </c>
      <c r="I88" s="202"/>
      <c r="J88" s="202">
        <v>0</v>
      </c>
      <c r="K88" s="202">
        <v>0</v>
      </c>
      <c r="L88" s="202">
        <v>0</v>
      </c>
      <c r="M88" s="202">
        <v>0</v>
      </c>
      <c r="N88" s="202">
        <f t="shared" si="9"/>
        <v>0</v>
      </c>
      <c r="O88" s="202" t="str">
        <f t="shared" si="6"/>
        <v>N.A.</v>
      </c>
      <c r="P88" s="59">
        <f>[4]ENERO!O85+[4]FEBRERO!O85+[4]MARZO!O85+[4]ABRIL!O85+[4]MAYO!O85+[4]JUNIO!O85+[4]JULIO!O85+[4]AGOSTO!O85+[4]SEPTIEMBRE!O85+[4]OCTUBRE!O85+[4]NOVIEMBRE!O85+[4]DICIEMBRE!O85</f>
        <v>0</v>
      </c>
      <c r="Q88" s="59">
        <f>[4]ENERO!P85+[4]FEBRERO!P85+[4]MARZO!P85+[4]ABRIL!P85+[4]MAYO!P85+[4]JUNIO!P85+[4]JULIO!P85+[4]AGOSTO!P85+[4]SEPTIEMBRE!P85+[4]OCTUBRE!P85+[4]NOVIEMBRE!P85+[4]DICIEMBRE!P85</f>
        <v>0</v>
      </c>
      <c r="R88" s="60">
        <f t="shared" si="7"/>
        <v>0</v>
      </c>
      <c r="S88" s="59">
        <f>[4]ENERO!R85+[4]FEBRERO!R85+[4]MARZO!R85+[4]ABRIL!R85+[4]MAYO!R85+[4]JUNIO!R85+[4]JULIO!R85+[4]AGOSTO!R85+[4]SEPTIEMBRE!R85+[4]OCTUBRE!R85+[4]NOVIEMBRE!R85+[4]DICIEMBRE!R85</f>
        <v>0</v>
      </c>
      <c r="T88" s="59">
        <f>[4]ENERO!S85+[4]FEBRERO!S85+[4]MARZO!S85+[4]ABRIL!S85+[4]MAYO!S85+[4]JUNIO!S85+[4]JULIO!S85+[4]AGOSTO!S85+[4]SEPTIEMBRE!S85+[4]OCTUBRE!S85+[4]NOVIEMBRE!S85+[4]DICIEMBRE!S85</f>
        <v>0</v>
      </c>
      <c r="U88" s="60">
        <f t="shared" si="10"/>
        <v>0</v>
      </c>
    </row>
    <row r="89" spans="1:21" s="58" customFormat="1" ht="18" customHeight="1">
      <c r="A89" s="249">
        <v>74</v>
      </c>
      <c r="B89" s="250" t="s">
        <v>205</v>
      </c>
      <c r="C89" s="249" t="s">
        <v>208</v>
      </c>
      <c r="D89" s="202">
        <v>0</v>
      </c>
      <c r="E89" s="202">
        <v>0</v>
      </c>
      <c r="F89" s="202">
        <v>0</v>
      </c>
      <c r="G89" s="202">
        <v>0</v>
      </c>
      <c r="H89" s="202">
        <f t="shared" si="8"/>
        <v>0</v>
      </c>
      <c r="I89" s="202"/>
      <c r="J89" s="202">
        <v>0</v>
      </c>
      <c r="K89" s="202">
        <v>0</v>
      </c>
      <c r="L89" s="202">
        <v>0</v>
      </c>
      <c r="M89" s="202">
        <v>0</v>
      </c>
      <c r="N89" s="202">
        <f t="shared" si="9"/>
        <v>0</v>
      </c>
      <c r="O89" s="202" t="str">
        <f t="shared" si="6"/>
        <v>N.A.</v>
      </c>
      <c r="P89" s="59">
        <f>[4]ENERO!O86+[4]FEBRERO!O86+[4]MARZO!O86+[4]ABRIL!O86+[4]MAYO!O86+[4]JUNIO!O86+[4]JULIO!O86+[4]AGOSTO!O86+[4]SEPTIEMBRE!O86+[4]OCTUBRE!O86+[4]NOVIEMBRE!O86+[4]DICIEMBRE!O86</f>
        <v>0</v>
      </c>
      <c r="Q89" s="59">
        <f>[4]ENERO!P86+[4]FEBRERO!P86+[4]MARZO!P86+[4]ABRIL!P86+[4]MAYO!P86+[4]JUNIO!P86+[4]JULIO!P86+[4]AGOSTO!P86+[4]SEPTIEMBRE!P86+[4]OCTUBRE!P86+[4]NOVIEMBRE!P86+[4]DICIEMBRE!P86</f>
        <v>0</v>
      </c>
      <c r="R89" s="60">
        <f t="shared" si="7"/>
        <v>0</v>
      </c>
      <c r="S89" s="59">
        <f>[4]ENERO!R86+[4]FEBRERO!R86+[4]MARZO!R86+[4]ABRIL!R86+[4]MAYO!R86+[4]JUNIO!R86+[4]JULIO!R86+[4]AGOSTO!R86+[4]SEPTIEMBRE!R86+[4]OCTUBRE!R86+[4]NOVIEMBRE!R86+[4]DICIEMBRE!R86</f>
        <v>0</v>
      </c>
      <c r="T89" s="59">
        <f>[4]ENERO!S86+[4]FEBRERO!S86+[4]MARZO!S86+[4]ABRIL!S86+[4]MAYO!S86+[4]JUNIO!S86+[4]JULIO!S86+[4]AGOSTO!S86+[4]SEPTIEMBRE!S86+[4]OCTUBRE!S86+[4]NOVIEMBRE!S86+[4]DICIEMBRE!S86</f>
        <v>0</v>
      </c>
      <c r="U89" s="60">
        <f t="shared" si="10"/>
        <v>0</v>
      </c>
    </row>
    <row r="90" spans="1:21" s="58" customFormat="1" ht="18" customHeight="1">
      <c r="A90" s="249">
        <v>75</v>
      </c>
      <c r="B90" s="250" t="s">
        <v>205</v>
      </c>
      <c r="C90" s="249" t="s">
        <v>209</v>
      </c>
      <c r="D90" s="202">
        <v>0</v>
      </c>
      <c r="E90" s="202">
        <v>0</v>
      </c>
      <c r="F90" s="202">
        <v>0</v>
      </c>
      <c r="G90" s="202">
        <v>0</v>
      </c>
      <c r="H90" s="202">
        <f t="shared" si="8"/>
        <v>0</v>
      </c>
      <c r="I90" s="202"/>
      <c r="J90" s="202">
        <v>0</v>
      </c>
      <c r="K90" s="202">
        <v>0</v>
      </c>
      <c r="L90" s="202">
        <v>0</v>
      </c>
      <c r="M90" s="202">
        <v>0</v>
      </c>
      <c r="N90" s="202">
        <f t="shared" si="9"/>
        <v>0</v>
      </c>
      <c r="O90" s="202" t="str">
        <f t="shared" si="6"/>
        <v>N.A.</v>
      </c>
      <c r="P90" s="59">
        <f>[4]ENERO!O87+[4]FEBRERO!O87+[4]MARZO!O87+[4]ABRIL!O87+[4]MAYO!O87+[4]JUNIO!O87+[4]JULIO!O87+[4]AGOSTO!O87+[4]SEPTIEMBRE!O87+[4]OCTUBRE!O87+[4]NOVIEMBRE!O87+[4]DICIEMBRE!O87</f>
        <v>0</v>
      </c>
      <c r="Q90" s="59">
        <f>[4]ENERO!P87+[4]FEBRERO!P87+[4]MARZO!P87+[4]ABRIL!P87+[4]MAYO!P87+[4]JUNIO!P87+[4]JULIO!P87+[4]AGOSTO!P87+[4]SEPTIEMBRE!P87+[4]OCTUBRE!P87+[4]NOVIEMBRE!P87+[4]DICIEMBRE!P87</f>
        <v>0</v>
      </c>
      <c r="R90" s="60">
        <f t="shared" si="7"/>
        <v>0</v>
      </c>
      <c r="S90" s="59">
        <f>[4]ENERO!R87+[4]FEBRERO!R87+[4]MARZO!R87+[4]ABRIL!R87+[4]MAYO!R87+[4]JUNIO!R87+[4]JULIO!R87+[4]AGOSTO!R87+[4]SEPTIEMBRE!R87+[4]OCTUBRE!R87+[4]NOVIEMBRE!R87+[4]DICIEMBRE!R87</f>
        <v>0</v>
      </c>
      <c r="T90" s="59">
        <f>[4]ENERO!S87+[4]FEBRERO!S87+[4]MARZO!S87+[4]ABRIL!S87+[4]MAYO!S87+[4]JUNIO!S87+[4]JULIO!S87+[4]AGOSTO!S87+[4]SEPTIEMBRE!S87+[4]OCTUBRE!S87+[4]NOVIEMBRE!S87+[4]DICIEMBRE!S87</f>
        <v>0</v>
      </c>
      <c r="U90" s="60">
        <f t="shared" si="10"/>
        <v>0</v>
      </c>
    </row>
    <row r="91" spans="1:21" s="58" customFormat="1" ht="18" customHeight="1">
      <c r="A91" s="249">
        <v>76</v>
      </c>
      <c r="B91" s="250" t="s">
        <v>205</v>
      </c>
      <c r="C91" s="249" t="s">
        <v>210</v>
      </c>
      <c r="D91" s="202">
        <v>0</v>
      </c>
      <c r="E91" s="202">
        <v>0</v>
      </c>
      <c r="F91" s="202">
        <v>0</v>
      </c>
      <c r="G91" s="202">
        <v>0</v>
      </c>
      <c r="H91" s="202">
        <f t="shared" si="8"/>
        <v>0</v>
      </c>
      <c r="I91" s="202"/>
      <c r="J91" s="202">
        <v>0</v>
      </c>
      <c r="K91" s="202">
        <v>0</v>
      </c>
      <c r="L91" s="202">
        <v>0</v>
      </c>
      <c r="M91" s="202">
        <v>0</v>
      </c>
      <c r="N91" s="202">
        <f t="shared" si="9"/>
        <v>0</v>
      </c>
      <c r="O91" s="202" t="str">
        <f t="shared" si="6"/>
        <v>N.A.</v>
      </c>
      <c r="P91" s="59">
        <f>[4]ENERO!O88+[4]FEBRERO!O88+[4]MARZO!O88+[4]ABRIL!O88+[4]MAYO!O88+[4]JUNIO!O88+[4]JULIO!O88+[4]AGOSTO!O88+[4]SEPTIEMBRE!O88+[4]OCTUBRE!O88+[4]NOVIEMBRE!O88+[4]DICIEMBRE!O88</f>
        <v>0</v>
      </c>
      <c r="Q91" s="59">
        <f>[4]ENERO!P88+[4]FEBRERO!P88+[4]MARZO!P88+[4]ABRIL!P88+[4]MAYO!P88+[4]JUNIO!P88+[4]JULIO!P88+[4]AGOSTO!P88+[4]SEPTIEMBRE!P88+[4]OCTUBRE!P88+[4]NOVIEMBRE!P88+[4]DICIEMBRE!P88</f>
        <v>0</v>
      </c>
      <c r="R91" s="60">
        <f t="shared" si="7"/>
        <v>0</v>
      </c>
      <c r="S91" s="59">
        <f>[4]ENERO!R88+[4]FEBRERO!R88+[4]MARZO!R88+[4]ABRIL!R88+[4]MAYO!R88+[4]JUNIO!R88+[4]JULIO!R88+[4]AGOSTO!R88+[4]SEPTIEMBRE!R88+[4]OCTUBRE!R88+[4]NOVIEMBRE!R88+[4]DICIEMBRE!R88</f>
        <v>0</v>
      </c>
      <c r="T91" s="59">
        <f>[4]ENERO!S88+[4]FEBRERO!S88+[4]MARZO!S88+[4]ABRIL!S88+[4]MAYO!S88+[4]JUNIO!S88+[4]JULIO!S88+[4]AGOSTO!S88+[4]SEPTIEMBRE!S88+[4]OCTUBRE!S88+[4]NOVIEMBRE!S88+[4]DICIEMBRE!S88</f>
        <v>0</v>
      </c>
      <c r="U91" s="60">
        <f t="shared" si="10"/>
        <v>0</v>
      </c>
    </row>
    <row r="92" spans="1:21" s="58" customFormat="1" ht="18" customHeight="1">
      <c r="A92" s="249">
        <v>77</v>
      </c>
      <c r="B92" s="250" t="s">
        <v>205</v>
      </c>
      <c r="C92" s="249" t="s">
        <v>211</v>
      </c>
      <c r="D92" s="202">
        <v>0</v>
      </c>
      <c r="E92" s="202">
        <v>0</v>
      </c>
      <c r="F92" s="202">
        <v>0</v>
      </c>
      <c r="G92" s="202">
        <v>0</v>
      </c>
      <c r="H92" s="202">
        <f t="shared" si="8"/>
        <v>0</v>
      </c>
      <c r="I92" s="202"/>
      <c r="J92" s="202">
        <v>0</v>
      </c>
      <c r="K92" s="202">
        <v>0</v>
      </c>
      <c r="L92" s="202">
        <v>0</v>
      </c>
      <c r="M92" s="202">
        <v>0</v>
      </c>
      <c r="N92" s="202">
        <f t="shared" si="9"/>
        <v>0</v>
      </c>
      <c r="O92" s="202" t="str">
        <f t="shared" si="6"/>
        <v>N.A.</v>
      </c>
      <c r="P92" s="59">
        <f>[4]ENERO!O89+[4]FEBRERO!O89+[4]MARZO!O89+[4]ABRIL!O89+[4]MAYO!O89+[4]JUNIO!O89+[4]JULIO!O89+[4]AGOSTO!O89+[4]SEPTIEMBRE!O89+[4]OCTUBRE!O89+[4]NOVIEMBRE!O89+[4]DICIEMBRE!O89</f>
        <v>0</v>
      </c>
      <c r="Q92" s="59">
        <f>[4]ENERO!P89+[4]FEBRERO!P89+[4]MARZO!P89+[4]ABRIL!P89+[4]MAYO!P89+[4]JUNIO!P89+[4]JULIO!P89+[4]AGOSTO!P89+[4]SEPTIEMBRE!P89+[4]OCTUBRE!P89+[4]NOVIEMBRE!P89+[4]DICIEMBRE!P89</f>
        <v>0</v>
      </c>
      <c r="R92" s="60">
        <f t="shared" si="7"/>
        <v>0</v>
      </c>
      <c r="S92" s="59">
        <f>[4]ENERO!R89+[4]FEBRERO!R89+[4]MARZO!R89+[4]ABRIL!R89+[4]MAYO!R89+[4]JUNIO!R89+[4]JULIO!R89+[4]AGOSTO!R89+[4]SEPTIEMBRE!R89+[4]OCTUBRE!R89+[4]NOVIEMBRE!R89+[4]DICIEMBRE!R89</f>
        <v>0</v>
      </c>
      <c r="T92" s="59">
        <f>[4]ENERO!S89+[4]FEBRERO!S89+[4]MARZO!S89+[4]ABRIL!S89+[4]MAYO!S89+[4]JUNIO!S89+[4]JULIO!S89+[4]AGOSTO!S89+[4]SEPTIEMBRE!S89+[4]OCTUBRE!S89+[4]NOVIEMBRE!S89+[4]DICIEMBRE!S89</f>
        <v>0</v>
      </c>
      <c r="U92" s="60">
        <f t="shared" si="10"/>
        <v>0</v>
      </c>
    </row>
    <row r="93" spans="1:21" s="58" customFormat="1" ht="18" customHeight="1">
      <c r="A93" s="249">
        <v>78</v>
      </c>
      <c r="B93" s="250" t="s">
        <v>205</v>
      </c>
      <c r="C93" s="249" t="s">
        <v>212</v>
      </c>
      <c r="D93" s="202">
        <v>0</v>
      </c>
      <c r="E93" s="202">
        <v>0</v>
      </c>
      <c r="F93" s="202">
        <v>0</v>
      </c>
      <c r="G93" s="202">
        <v>0</v>
      </c>
      <c r="H93" s="202">
        <f t="shared" si="8"/>
        <v>0</v>
      </c>
      <c r="I93" s="202"/>
      <c r="J93" s="202">
        <v>0</v>
      </c>
      <c r="K93" s="202">
        <v>0</v>
      </c>
      <c r="L93" s="202">
        <v>0</v>
      </c>
      <c r="M93" s="202">
        <v>0</v>
      </c>
      <c r="N93" s="202">
        <f t="shared" si="9"/>
        <v>0</v>
      </c>
      <c r="O93" s="202" t="str">
        <f t="shared" si="6"/>
        <v>N.A.</v>
      </c>
      <c r="P93" s="59">
        <f>[4]ENERO!O90+[4]FEBRERO!O90+[4]MARZO!O90+[4]ABRIL!O90+[4]MAYO!O90+[4]JUNIO!O90+[4]JULIO!O90+[4]AGOSTO!O90+[4]SEPTIEMBRE!O90+[4]OCTUBRE!O90+[4]NOVIEMBRE!O90+[4]DICIEMBRE!O90</f>
        <v>0</v>
      </c>
      <c r="Q93" s="59">
        <f>[4]ENERO!P90+[4]FEBRERO!P90+[4]MARZO!P90+[4]ABRIL!P90+[4]MAYO!P90+[4]JUNIO!P90+[4]JULIO!P90+[4]AGOSTO!P90+[4]SEPTIEMBRE!P90+[4]OCTUBRE!P90+[4]NOVIEMBRE!P90+[4]DICIEMBRE!P90</f>
        <v>0</v>
      </c>
      <c r="R93" s="60">
        <f t="shared" si="7"/>
        <v>0</v>
      </c>
      <c r="S93" s="59">
        <f>[4]ENERO!R90+[4]FEBRERO!R90+[4]MARZO!R90+[4]ABRIL!R90+[4]MAYO!R90+[4]JUNIO!R90+[4]JULIO!R90+[4]AGOSTO!R90+[4]SEPTIEMBRE!R90+[4]OCTUBRE!R90+[4]NOVIEMBRE!R90+[4]DICIEMBRE!R90</f>
        <v>0</v>
      </c>
      <c r="T93" s="59">
        <f>[4]ENERO!S90+[4]FEBRERO!S90+[4]MARZO!S90+[4]ABRIL!S90+[4]MAYO!S90+[4]JUNIO!S90+[4]JULIO!S90+[4]AGOSTO!S90+[4]SEPTIEMBRE!S90+[4]OCTUBRE!S90+[4]NOVIEMBRE!S90+[4]DICIEMBRE!S90</f>
        <v>0</v>
      </c>
      <c r="U93" s="60">
        <f t="shared" si="10"/>
        <v>0</v>
      </c>
    </row>
    <row r="94" spans="1:21" s="58" customFormat="1" ht="18" customHeight="1">
      <c r="A94" s="249">
        <v>79</v>
      </c>
      <c r="B94" s="250" t="s">
        <v>213</v>
      </c>
      <c r="C94" s="249" t="s">
        <v>214</v>
      </c>
      <c r="D94" s="202">
        <v>0</v>
      </c>
      <c r="E94" s="202">
        <v>0</v>
      </c>
      <c r="F94" s="202">
        <v>0</v>
      </c>
      <c r="G94" s="202">
        <v>0</v>
      </c>
      <c r="H94" s="202">
        <f t="shared" si="8"/>
        <v>0</v>
      </c>
      <c r="I94" s="202"/>
      <c r="J94" s="202">
        <v>0</v>
      </c>
      <c r="K94" s="202">
        <v>0</v>
      </c>
      <c r="L94" s="202">
        <v>0</v>
      </c>
      <c r="M94" s="202">
        <v>0</v>
      </c>
      <c r="N94" s="202">
        <f t="shared" si="9"/>
        <v>0</v>
      </c>
      <c r="O94" s="202" t="str">
        <f t="shared" si="6"/>
        <v>N.A.</v>
      </c>
      <c r="P94" s="59">
        <f>[4]ENERO!O91+[4]FEBRERO!O91+[4]MARZO!O91+[4]ABRIL!O91+[4]MAYO!O91+[4]JUNIO!O91+[4]JULIO!O91+[4]AGOSTO!O91+[4]SEPTIEMBRE!O91+[4]OCTUBRE!O91+[4]NOVIEMBRE!O91+[4]DICIEMBRE!O91</f>
        <v>0</v>
      </c>
      <c r="Q94" s="59">
        <f>[4]ENERO!P91+[4]FEBRERO!P91+[4]MARZO!P91+[4]ABRIL!P91+[4]MAYO!P91+[4]JUNIO!P91+[4]JULIO!P91+[4]AGOSTO!P91+[4]SEPTIEMBRE!P91+[4]OCTUBRE!P91+[4]NOVIEMBRE!P91+[4]DICIEMBRE!P91</f>
        <v>0</v>
      </c>
      <c r="R94" s="60">
        <f t="shared" si="7"/>
        <v>0</v>
      </c>
      <c r="S94" s="59">
        <f>[4]ENERO!R91+[4]FEBRERO!R91+[4]MARZO!R91+[4]ABRIL!R91+[4]MAYO!R91+[4]JUNIO!R91+[4]JULIO!R91+[4]AGOSTO!R91+[4]SEPTIEMBRE!R91+[4]OCTUBRE!R91+[4]NOVIEMBRE!R91+[4]DICIEMBRE!R91</f>
        <v>0</v>
      </c>
      <c r="T94" s="59">
        <f>[4]ENERO!S91+[4]FEBRERO!S91+[4]MARZO!S91+[4]ABRIL!S91+[4]MAYO!S91+[4]JUNIO!S91+[4]JULIO!S91+[4]AGOSTO!S91+[4]SEPTIEMBRE!S91+[4]OCTUBRE!S91+[4]NOVIEMBRE!S91+[4]DICIEMBRE!S91</f>
        <v>0</v>
      </c>
      <c r="U94" s="60">
        <f t="shared" si="10"/>
        <v>0</v>
      </c>
    </row>
    <row r="95" spans="1:21" s="58" customFormat="1" ht="18" customHeight="1">
      <c r="A95" s="249">
        <v>80</v>
      </c>
      <c r="B95" s="250" t="s">
        <v>205</v>
      </c>
      <c r="C95" s="249" t="s">
        <v>215</v>
      </c>
      <c r="D95" s="202">
        <v>0</v>
      </c>
      <c r="E95" s="202">
        <v>0</v>
      </c>
      <c r="F95" s="202">
        <v>0</v>
      </c>
      <c r="G95" s="202">
        <v>0</v>
      </c>
      <c r="H95" s="202">
        <f t="shared" si="8"/>
        <v>0</v>
      </c>
      <c r="I95" s="202"/>
      <c r="J95" s="202">
        <v>0</v>
      </c>
      <c r="K95" s="202">
        <v>0</v>
      </c>
      <c r="L95" s="202">
        <v>0</v>
      </c>
      <c r="M95" s="202">
        <v>0</v>
      </c>
      <c r="N95" s="202">
        <f t="shared" si="9"/>
        <v>0</v>
      </c>
      <c r="O95" s="202" t="str">
        <f t="shared" si="6"/>
        <v>N.A.</v>
      </c>
      <c r="P95" s="59">
        <f>[4]ENERO!O92+[4]FEBRERO!O92+[4]MARZO!O92+[4]ABRIL!O92+[4]MAYO!O92+[4]JUNIO!O92+[4]JULIO!O92+[4]AGOSTO!O92+[4]SEPTIEMBRE!O92+[4]OCTUBRE!O92+[4]NOVIEMBRE!O92+[4]DICIEMBRE!O92</f>
        <v>0</v>
      </c>
      <c r="Q95" s="59">
        <f>[4]ENERO!P92+[4]FEBRERO!P92+[4]MARZO!P92+[4]ABRIL!P92+[4]MAYO!P92+[4]JUNIO!P92+[4]JULIO!P92+[4]AGOSTO!P92+[4]SEPTIEMBRE!P92+[4]OCTUBRE!P92+[4]NOVIEMBRE!P92+[4]DICIEMBRE!P92</f>
        <v>0</v>
      </c>
      <c r="R95" s="60">
        <f t="shared" si="7"/>
        <v>0</v>
      </c>
      <c r="S95" s="59">
        <f>[4]ENERO!R92+[4]FEBRERO!R92+[4]MARZO!R92+[4]ABRIL!R92+[4]MAYO!R92+[4]JUNIO!R92+[4]JULIO!R92+[4]AGOSTO!R92+[4]SEPTIEMBRE!R92+[4]OCTUBRE!R92+[4]NOVIEMBRE!R92+[4]DICIEMBRE!R92</f>
        <v>0</v>
      </c>
      <c r="T95" s="59">
        <f>[4]ENERO!S92+[4]FEBRERO!S92+[4]MARZO!S92+[4]ABRIL!S92+[4]MAYO!S92+[4]JUNIO!S92+[4]JULIO!S92+[4]AGOSTO!S92+[4]SEPTIEMBRE!S92+[4]OCTUBRE!S92+[4]NOVIEMBRE!S92+[4]DICIEMBRE!S92</f>
        <v>0</v>
      </c>
      <c r="U95" s="60">
        <f t="shared" si="10"/>
        <v>0</v>
      </c>
    </row>
    <row r="96" spans="1:21" s="58" customFormat="1" ht="18" customHeight="1">
      <c r="A96" s="249">
        <v>82</v>
      </c>
      <c r="B96" s="250" t="s">
        <v>213</v>
      </c>
      <c r="C96" s="249" t="s">
        <v>216</v>
      </c>
      <c r="D96" s="202">
        <v>0</v>
      </c>
      <c r="E96" s="202">
        <v>0</v>
      </c>
      <c r="F96" s="202">
        <v>0</v>
      </c>
      <c r="G96" s="202">
        <v>0</v>
      </c>
      <c r="H96" s="202">
        <f t="shared" si="8"/>
        <v>0</v>
      </c>
      <c r="I96" s="202"/>
      <c r="J96" s="202">
        <v>0</v>
      </c>
      <c r="K96" s="202">
        <v>0</v>
      </c>
      <c r="L96" s="202">
        <v>0</v>
      </c>
      <c r="M96" s="202">
        <v>0</v>
      </c>
      <c r="N96" s="202">
        <f t="shared" si="9"/>
        <v>0</v>
      </c>
      <c r="O96" s="202" t="str">
        <f t="shared" si="6"/>
        <v>N.A.</v>
      </c>
      <c r="P96" s="59">
        <f>[4]ENERO!O93+[4]FEBRERO!O93+[4]MARZO!O93+[4]ABRIL!O93+[4]MAYO!O93+[4]JUNIO!O93+[4]JULIO!O93+[4]AGOSTO!O93+[4]SEPTIEMBRE!O93+[4]OCTUBRE!O93+[4]NOVIEMBRE!O93+[4]DICIEMBRE!O93</f>
        <v>0</v>
      </c>
      <c r="Q96" s="59">
        <f>[4]ENERO!P93+[4]FEBRERO!P93+[4]MARZO!P93+[4]ABRIL!P93+[4]MAYO!P93+[4]JUNIO!P93+[4]JULIO!P93+[4]AGOSTO!P93+[4]SEPTIEMBRE!P93+[4]OCTUBRE!P93+[4]NOVIEMBRE!P93+[4]DICIEMBRE!P93</f>
        <v>0</v>
      </c>
      <c r="R96" s="60">
        <f t="shared" si="7"/>
        <v>0</v>
      </c>
      <c r="S96" s="59">
        <f>[4]ENERO!R93+[4]FEBRERO!R93+[4]MARZO!R93+[4]ABRIL!R93+[4]MAYO!R93+[4]JUNIO!R93+[4]JULIO!R93+[4]AGOSTO!R93+[4]SEPTIEMBRE!R93+[4]OCTUBRE!R93+[4]NOVIEMBRE!R93+[4]DICIEMBRE!R93</f>
        <v>0</v>
      </c>
      <c r="T96" s="59">
        <f>[4]ENERO!S93+[4]FEBRERO!S93+[4]MARZO!S93+[4]ABRIL!S93+[4]MAYO!S93+[4]JUNIO!S93+[4]JULIO!S93+[4]AGOSTO!S93+[4]SEPTIEMBRE!S93+[4]OCTUBRE!S93+[4]NOVIEMBRE!S93+[4]DICIEMBRE!S93</f>
        <v>0</v>
      </c>
      <c r="U96" s="60">
        <f t="shared" si="10"/>
        <v>0</v>
      </c>
    </row>
    <row r="97" spans="1:21" s="58" customFormat="1" ht="18" customHeight="1">
      <c r="A97" s="249">
        <v>83</v>
      </c>
      <c r="B97" s="250" t="s">
        <v>205</v>
      </c>
      <c r="C97" s="249" t="s">
        <v>217</v>
      </c>
      <c r="D97" s="202">
        <v>0</v>
      </c>
      <c r="E97" s="202">
        <v>0</v>
      </c>
      <c r="F97" s="202">
        <v>0</v>
      </c>
      <c r="G97" s="202">
        <v>0</v>
      </c>
      <c r="H97" s="202">
        <f t="shared" si="8"/>
        <v>0</v>
      </c>
      <c r="I97" s="202"/>
      <c r="J97" s="202">
        <v>0</v>
      </c>
      <c r="K97" s="202">
        <v>0</v>
      </c>
      <c r="L97" s="202">
        <v>0</v>
      </c>
      <c r="M97" s="202">
        <v>0</v>
      </c>
      <c r="N97" s="202">
        <f t="shared" si="9"/>
        <v>0</v>
      </c>
      <c r="O97" s="202" t="str">
        <f t="shared" si="6"/>
        <v>N.A.</v>
      </c>
      <c r="P97" s="59">
        <f>[4]ENERO!O94+[4]FEBRERO!O94+[4]MARZO!O94+[4]ABRIL!O94+[4]MAYO!O94+[4]JUNIO!O94+[4]JULIO!O94+[4]AGOSTO!O94+[4]SEPTIEMBRE!O94+[4]OCTUBRE!O94+[4]NOVIEMBRE!O94+[4]DICIEMBRE!O94</f>
        <v>0</v>
      </c>
      <c r="Q97" s="59">
        <f>[4]ENERO!P94+[4]FEBRERO!P94+[4]MARZO!P94+[4]ABRIL!P94+[4]MAYO!P94+[4]JUNIO!P94+[4]JULIO!P94+[4]AGOSTO!P94+[4]SEPTIEMBRE!P94+[4]OCTUBRE!P94+[4]NOVIEMBRE!P94+[4]DICIEMBRE!P94</f>
        <v>0</v>
      </c>
      <c r="R97" s="60">
        <f t="shared" si="7"/>
        <v>0</v>
      </c>
      <c r="S97" s="59">
        <f>[4]ENERO!R94+[4]FEBRERO!R94+[4]MARZO!R94+[4]ABRIL!R94+[4]MAYO!R94+[4]JUNIO!R94+[4]JULIO!R94+[4]AGOSTO!R94+[4]SEPTIEMBRE!R94+[4]OCTUBRE!R94+[4]NOVIEMBRE!R94+[4]DICIEMBRE!R94</f>
        <v>0</v>
      </c>
      <c r="T97" s="59">
        <f>[4]ENERO!S94+[4]FEBRERO!S94+[4]MARZO!S94+[4]ABRIL!S94+[4]MAYO!S94+[4]JUNIO!S94+[4]JULIO!S94+[4]AGOSTO!S94+[4]SEPTIEMBRE!S94+[4]OCTUBRE!S94+[4]NOVIEMBRE!S94+[4]DICIEMBRE!S94</f>
        <v>0</v>
      </c>
      <c r="U97" s="60">
        <f t="shared" si="10"/>
        <v>0</v>
      </c>
    </row>
    <row r="98" spans="1:21" s="58" customFormat="1" ht="18" customHeight="1">
      <c r="A98" s="249">
        <v>84</v>
      </c>
      <c r="B98" s="250" t="s">
        <v>213</v>
      </c>
      <c r="C98" s="249" t="s">
        <v>218</v>
      </c>
      <c r="D98" s="202">
        <v>0</v>
      </c>
      <c r="E98" s="202">
        <v>0</v>
      </c>
      <c r="F98" s="202">
        <v>0</v>
      </c>
      <c r="G98" s="202">
        <v>0</v>
      </c>
      <c r="H98" s="202">
        <f t="shared" si="8"/>
        <v>0</v>
      </c>
      <c r="I98" s="202"/>
      <c r="J98" s="202">
        <v>0</v>
      </c>
      <c r="K98" s="202">
        <v>0</v>
      </c>
      <c r="L98" s="202">
        <v>0</v>
      </c>
      <c r="M98" s="202">
        <v>0</v>
      </c>
      <c r="N98" s="202">
        <f t="shared" si="9"/>
        <v>0</v>
      </c>
      <c r="O98" s="202" t="str">
        <f t="shared" si="6"/>
        <v>N.A.</v>
      </c>
      <c r="P98" s="59">
        <f>[4]ENERO!O95+[4]FEBRERO!O95+[4]MARZO!O95+[4]ABRIL!O95+[4]MAYO!O95+[4]JUNIO!O95+[4]JULIO!O95+[4]AGOSTO!O95+[4]SEPTIEMBRE!O95+[4]OCTUBRE!O95+[4]NOVIEMBRE!O95+[4]DICIEMBRE!O95</f>
        <v>0</v>
      </c>
      <c r="Q98" s="59">
        <f>[4]ENERO!P95+[4]FEBRERO!P95+[4]MARZO!P95+[4]ABRIL!P95+[4]MAYO!P95+[4]JUNIO!P95+[4]JULIO!P95+[4]AGOSTO!P95+[4]SEPTIEMBRE!P95+[4]OCTUBRE!P95+[4]NOVIEMBRE!P95+[4]DICIEMBRE!P95</f>
        <v>0</v>
      </c>
      <c r="R98" s="60">
        <f t="shared" si="7"/>
        <v>0</v>
      </c>
      <c r="S98" s="59">
        <f>[4]ENERO!R95+[4]FEBRERO!R95+[4]MARZO!R95+[4]ABRIL!R95+[4]MAYO!R95+[4]JUNIO!R95+[4]JULIO!R95+[4]AGOSTO!R95+[4]SEPTIEMBRE!R95+[4]OCTUBRE!R95+[4]NOVIEMBRE!R95+[4]DICIEMBRE!R95</f>
        <v>0</v>
      </c>
      <c r="T98" s="59">
        <f>[4]ENERO!S95+[4]FEBRERO!S95+[4]MARZO!S95+[4]ABRIL!S95+[4]MAYO!S95+[4]JUNIO!S95+[4]JULIO!S95+[4]AGOSTO!S95+[4]SEPTIEMBRE!S95+[4]OCTUBRE!S95+[4]NOVIEMBRE!S95+[4]DICIEMBRE!S95</f>
        <v>0</v>
      </c>
      <c r="U98" s="60">
        <f t="shared" si="10"/>
        <v>0</v>
      </c>
    </row>
    <row r="99" spans="1:21" s="58" customFormat="1" ht="18" customHeight="1">
      <c r="A99" s="249">
        <v>87</v>
      </c>
      <c r="B99" s="250" t="s">
        <v>205</v>
      </c>
      <c r="C99" s="249" t="s">
        <v>219</v>
      </c>
      <c r="D99" s="202">
        <v>0</v>
      </c>
      <c r="E99" s="202">
        <v>0</v>
      </c>
      <c r="F99" s="202">
        <v>0</v>
      </c>
      <c r="G99" s="202">
        <v>0</v>
      </c>
      <c r="H99" s="202">
        <f t="shared" si="8"/>
        <v>0</v>
      </c>
      <c r="I99" s="202"/>
      <c r="J99" s="202">
        <v>0</v>
      </c>
      <c r="K99" s="202">
        <v>0</v>
      </c>
      <c r="L99" s="202">
        <v>0</v>
      </c>
      <c r="M99" s="202">
        <v>0</v>
      </c>
      <c r="N99" s="202">
        <f t="shared" si="9"/>
        <v>0</v>
      </c>
      <c r="O99" s="202" t="str">
        <f t="shared" si="6"/>
        <v>N.A.</v>
      </c>
      <c r="P99" s="59">
        <f>[4]ENERO!O96+[4]FEBRERO!O96+[4]MARZO!O96+[4]ABRIL!O96+[4]MAYO!O96+[4]JUNIO!O96+[4]JULIO!O96+[4]AGOSTO!O96+[4]SEPTIEMBRE!O96+[4]OCTUBRE!O96+[4]NOVIEMBRE!O96+[4]DICIEMBRE!O96</f>
        <v>0</v>
      </c>
      <c r="Q99" s="59">
        <f>[4]ENERO!P96+[4]FEBRERO!P96+[4]MARZO!P96+[4]ABRIL!P96+[4]MAYO!P96+[4]JUNIO!P96+[4]JULIO!P96+[4]AGOSTO!P96+[4]SEPTIEMBRE!P96+[4]OCTUBRE!P96+[4]NOVIEMBRE!P96+[4]DICIEMBRE!P96</f>
        <v>0</v>
      </c>
      <c r="R99" s="60">
        <f t="shared" si="7"/>
        <v>0</v>
      </c>
      <c r="S99" s="59">
        <f>[4]ENERO!R96+[4]FEBRERO!R96+[4]MARZO!R96+[4]ABRIL!R96+[4]MAYO!R96+[4]JUNIO!R96+[4]JULIO!R96+[4]AGOSTO!R96+[4]SEPTIEMBRE!R96+[4]OCTUBRE!R96+[4]NOVIEMBRE!R96+[4]DICIEMBRE!R96</f>
        <v>0</v>
      </c>
      <c r="T99" s="59">
        <f>[4]ENERO!S96+[4]FEBRERO!S96+[4]MARZO!S96+[4]ABRIL!S96+[4]MAYO!S96+[4]JUNIO!S96+[4]JULIO!S96+[4]AGOSTO!S96+[4]SEPTIEMBRE!S96+[4]OCTUBRE!S96+[4]NOVIEMBRE!S96+[4]DICIEMBRE!S96</f>
        <v>0</v>
      </c>
      <c r="U99" s="60">
        <f t="shared" si="10"/>
        <v>0</v>
      </c>
    </row>
    <row r="100" spans="1:21" s="58" customFormat="1" ht="18" customHeight="1">
      <c r="A100" s="249">
        <v>90</v>
      </c>
      <c r="B100" s="250" t="s">
        <v>205</v>
      </c>
      <c r="C100" s="249" t="s">
        <v>220</v>
      </c>
      <c r="D100" s="202">
        <v>0</v>
      </c>
      <c r="E100" s="202">
        <v>0</v>
      </c>
      <c r="F100" s="202">
        <v>0</v>
      </c>
      <c r="G100" s="202">
        <v>0</v>
      </c>
      <c r="H100" s="202">
        <f t="shared" si="8"/>
        <v>0</v>
      </c>
      <c r="I100" s="202"/>
      <c r="J100" s="202">
        <v>0</v>
      </c>
      <c r="K100" s="202">
        <v>0</v>
      </c>
      <c r="L100" s="202">
        <v>0</v>
      </c>
      <c r="M100" s="202">
        <v>0</v>
      </c>
      <c r="N100" s="202">
        <f t="shared" si="9"/>
        <v>0</v>
      </c>
      <c r="O100" s="202" t="str">
        <f t="shared" si="6"/>
        <v>N.A.</v>
      </c>
      <c r="P100" s="59">
        <f>[4]ENERO!O97+[4]FEBRERO!O97+[4]MARZO!O97+[4]ABRIL!O97+[4]MAYO!O97+[4]JUNIO!O97+[4]JULIO!O97+[4]AGOSTO!O97+[4]SEPTIEMBRE!O97+[4]OCTUBRE!O97+[4]NOVIEMBRE!O97+[4]DICIEMBRE!O97</f>
        <v>0</v>
      </c>
      <c r="Q100" s="59">
        <f>[4]ENERO!P97+[4]FEBRERO!P97+[4]MARZO!P97+[4]ABRIL!P97+[4]MAYO!P97+[4]JUNIO!P97+[4]JULIO!P97+[4]AGOSTO!P97+[4]SEPTIEMBRE!P97+[4]OCTUBRE!P97+[4]NOVIEMBRE!P97+[4]DICIEMBRE!P97</f>
        <v>0</v>
      </c>
      <c r="R100" s="60">
        <f t="shared" si="7"/>
        <v>0</v>
      </c>
      <c r="S100" s="59">
        <f>[4]ENERO!R97+[4]FEBRERO!R97+[4]MARZO!R97+[4]ABRIL!R97+[4]MAYO!R97+[4]JUNIO!R97+[4]JULIO!R97+[4]AGOSTO!R97+[4]SEPTIEMBRE!R97+[4]OCTUBRE!R97+[4]NOVIEMBRE!R97+[4]DICIEMBRE!R97</f>
        <v>0</v>
      </c>
      <c r="T100" s="59">
        <f>[4]ENERO!S97+[4]FEBRERO!S97+[4]MARZO!S97+[4]ABRIL!S97+[4]MAYO!S97+[4]JUNIO!S97+[4]JULIO!S97+[4]AGOSTO!S97+[4]SEPTIEMBRE!S97+[4]OCTUBRE!S97+[4]NOVIEMBRE!S97+[4]DICIEMBRE!S97</f>
        <v>0</v>
      </c>
      <c r="U100" s="60">
        <f t="shared" si="10"/>
        <v>0</v>
      </c>
    </row>
    <row r="101" spans="1:21" s="58" customFormat="1" ht="18" customHeight="1">
      <c r="A101" s="249">
        <v>91</v>
      </c>
      <c r="B101" s="250" t="s">
        <v>205</v>
      </c>
      <c r="C101" s="249" t="s">
        <v>221</v>
      </c>
      <c r="D101" s="202">
        <v>0</v>
      </c>
      <c r="E101" s="202">
        <v>0</v>
      </c>
      <c r="F101" s="202">
        <v>0</v>
      </c>
      <c r="G101" s="202">
        <v>0</v>
      </c>
      <c r="H101" s="202">
        <f t="shared" si="8"/>
        <v>0</v>
      </c>
      <c r="I101" s="202"/>
      <c r="J101" s="202">
        <v>0</v>
      </c>
      <c r="K101" s="202">
        <v>0</v>
      </c>
      <c r="L101" s="202">
        <v>0</v>
      </c>
      <c r="M101" s="202">
        <v>0</v>
      </c>
      <c r="N101" s="202">
        <f t="shared" si="9"/>
        <v>0</v>
      </c>
      <c r="O101" s="202" t="str">
        <f t="shared" si="6"/>
        <v>N.A.</v>
      </c>
      <c r="P101" s="59">
        <f>[4]ENERO!O98+[4]FEBRERO!O98+[4]MARZO!O98+[4]ABRIL!O98+[4]MAYO!O98+[4]JUNIO!O98+[4]JULIO!O98+[4]AGOSTO!O98+[4]SEPTIEMBRE!O98+[4]OCTUBRE!O98+[4]NOVIEMBRE!O98+[4]DICIEMBRE!O98</f>
        <v>0</v>
      </c>
      <c r="Q101" s="59">
        <f>[4]ENERO!P98+[4]FEBRERO!P98+[4]MARZO!P98+[4]ABRIL!P98+[4]MAYO!P98+[4]JUNIO!P98+[4]JULIO!P98+[4]AGOSTO!P98+[4]SEPTIEMBRE!P98+[4]OCTUBRE!P98+[4]NOVIEMBRE!P98+[4]DICIEMBRE!P98</f>
        <v>0</v>
      </c>
      <c r="R101" s="60">
        <f t="shared" si="7"/>
        <v>0</v>
      </c>
      <c r="S101" s="59">
        <f>[4]ENERO!R98+[4]FEBRERO!R98+[4]MARZO!R98+[4]ABRIL!R98+[4]MAYO!R98+[4]JUNIO!R98+[4]JULIO!R98+[4]AGOSTO!R98+[4]SEPTIEMBRE!R98+[4]OCTUBRE!R98+[4]NOVIEMBRE!R98+[4]DICIEMBRE!R98</f>
        <v>0</v>
      </c>
      <c r="T101" s="59">
        <f>[4]ENERO!S98+[4]FEBRERO!S98+[4]MARZO!S98+[4]ABRIL!S98+[4]MAYO!S98+[4]JUNIO!S98+[4]JULIO!S98+[4]AGOSTO!S98+[4]SEPTIEMBRE!S98+[4]OCTUBRE!S98+[4]NOVIEMBRE!S98+[4]DICIEMBRE!S98</f>
        <v>0</v>
      </c>
      <c r="U101" s="60">
        <f t="shared" si="10"/>
        <v>0</v>
      </c>
    </row>
    <row r="102" spans="1:21" s="58" customFormat="1" ht="18" customHeight="1">
      <c r="A102" s="249">
        <v>92</v>
      </c>
      <c r="B102" s="250" t="s">
        <v>205</v>
      </c>
      <c r="C102" s="249" t="s">
        <v>222</v>
      </c>
      <c r="D102" s="202">
        <v>0</v>
      </c>
      <c r="E102" s="202">
        <v>0</v>
      </c>
      <c r="F102" s="202">
        <v>0</v>
      </c>
      <c r="G102" s="202">
        <v>0</v>
      </c>
      <c r="H102" s="202">
        <f t="shared" si="8"/>
        <v>0</v>
      </c>
      <c r="I102" s="202"/>
      <c r="J102" s="202">
        <v>0</v>
      </c>
      <c r="K102" s="202">
        <v>0</v>
      </c>
      <c r="L102" s="202">
        <v>0</v>
      </c>
      <c r="M102" s="202">
        <v>0</v>
      </c>
      <c r="N102" s="202">
        <f t="shared" si="9"/>
        <v>0</v>
      </c>
      <c r="O102" s="202" t="str">
        <f t="shared" si="6"/>
        <v>N.A.</v>
      </c>
      <c r="P102" s="59">
        <f>[4]ENERO!O99+[4]FEBRERO!O99+[4]MARZO!O99+[4]ABRIL!O99+[4]MAYO!O99+[4]JUNIO!O99+[4]JULIO!O99+[4]AGOSTO!O99+[4]SEPTIEMBRE!O99+[4]OCTUBRE!O99+[4]NOVIEMBRE!O99+[4]DICIEMBRE!O99</f>
        <v>0</v>
      </c>
      <c r="Q102" s="59">
        <f>[4]ENERO!P99+[4]FEBRERO!P99+[4]MARZO!P99+[4]ABRIL!P99+[4]MAYO!P99+[4]JUNIO!P99+[4]JULIO!P99+[4]AGOSTO!P99+[4]SEPTIEMBRE!P99+[4]OCTUBRE!P99+[4]NOVIEMBRE!P99+[4]DICIEMBRE!P99</f>
        <v>0</v>
      </c>
      <c r="R102" s="60">
        <f t="shared" si="7"/>
        <v>0</v>
      </c>
      <c r="S102" s="59">
        <f>[4]ENERO!R99+[4]FEBRERO!R99+[4]MARZO!R99+[4]ABRIL!R99+[4]MAYO!R99+[4]JUNIO!R99+[4]JULIO!R99+[4]AGOSTO!R99+[4]SEPTIEMBRE!R99+[4]OCTUBRE!R99+[4]NOVIEMBRE!R99+[4]DICIEMBRE!R99</f>
        <v>0</v>
      </c>
      <c r="T102" s="59">
        <f>[4]ENERO!S99+[4]FEBRERO!S99+[4]MARZO!S99+[4]ABRIL!S99+[4]MAYO!S99+[4]JUNIO!S99+[4]JULIO!S99+[4]AGOSTO!S99+[4]SEPTIEMBRE!S99+[4]OCTUBRE!S99+[4]NOVIEMBRE!S99+[4]DICIEMBRE!S99</f>
        <v>0</v>
      </c>
      <c r="U102" s="60">
        <f t="shared" si="10"/>
        <v>0</v>
      </c>
    </row>
    <row r="103" spans="1:21" s="58" customFormat="1" ht="18" customHeight="1">
      <c r="A103" s="249">
        <v>93</v>
      </c>
      <c r="B103" s="250" t="s">
        <v>205</v>
      </c>
      <c r="C103" s="249" t="s">
        <v>223</v>
      </c>
      <c r="D103" s="202">
        <v>0</v>
      </c>
      <c r="E103" s="202">
        <v>0</v>
      </c>
      <c r="F103" s="202">
        <v>0</v>
      </c>
      <c r="G103" s="202">
        <v>0</v>
      </c>
      <c r="H103" s="202">
        <f t="shared" si="8"/>
        <v>0</v>
      </c>
      <c r="I103" s="202"/>
      <c r="J103" s="202">
        <v>0</v>
      </c>
      <c r="K103" s="202">
        <v>0</v>
      </c>
      <c r="L103" s="202">
        <v>0</v>
      </c>
      <c r="M103" s="202">
        <v>0</v>
      </c>
      <c r="N103" s="202">
        <f t="shared" si="9"/>
        <v>0</v>
      </c>
      <c r="O103" s="202" t="str">
        <f t="shared" si="6"/>
        <v>N.A.</v>
      </c>
      <c r="P103" s="59">
        <f>[4]ENERO!O100+[4]FEBRERO!O100+[4]MARZO!O100+[4]ABRIL!O100+[4]MAYO!O100+[4]JUNIO!O100+[4]JULIO!O100+[4]AGOSTO!O100+[4]SEPTIEMBRE!O100+[4]OCTUBRE!O100+[4]NOVIEMBRE!O100+[4]DICIEMBRE!O100</f>
        <v>0</v>
      </c>
      <c r="Q103" s="59">
        <f>[4]ENERO!P100+[4]FEBRERO!P100+[4]MARZO!P100+[4]ABRIL!P100+[4]MAYO!P100+[4]JUNIO!P100+[4]JULIO!P100+[4]AGOSTO!P100+[4]SEPTIEMBRE!P100+[4]OCTUBRE!P100+[4]NOVIEMBRE!P100+[4]DICIEMBRE!P100</f>
        <v>0</v>
      </c>
      <c r="R103" s="60">
        <f t="shared" si="7"/>
        <v>0</v>
      </c>
      <c r="S103" s="59">
        <f>[4]ENERO!R100+[4]FEBRERO!R100+[4]MARZO!R100+[4]ABRIL!R100+[4]MAYO!R100+[4]JUNIO!R100+[4]JULIO!R100+[4]AGOSTO!R100+[4]SEPTIEMBRE!R100+[4]OCTUBRE!R100+[4]NOVIEMBRE!R100+[4]DICIEMBRE!R100</f>
        <v>0</v>
      </c>
      <c r="T103" s="59">
        <f>[4]ENERO!S100+[4]FEBRERO!S100+[4]MARZO!S100+[4]ABRIL!S100+[4]MAYO!S100+[4]JUNIO!S100+[4]JULIO!S100+[4]AGOSTO!S100+[4]SEPTIEMBRE!S100+[4]OCTUBRE!S100+[4]NOVIEMBRE!S100+[4]DICIEMBRE!S100</f>
        <v>0</v>
      </c>
      <c r="U103" s="60">
        <f t="shared" si="10"/>
        <v>0</v>
      </c>
    </row>
    <row r="104" spans="1:21" s="58" customFormat="1" ht="18" customHeight="1">
      <c r="A104" s="249">
        <v>94</v>
      </c>
      <c r="B104" s="250" t="s">
        <v>205</v>
      </c>
      <c r="C104" s="249" t="s">
        <v>224</v>
      </c>
      <c r="D104" s="202">
        <v>0</v>
      </c>
      <c r="E104" s="202">
        <v>0</v>
      </c>
      <c r="F104" s="202">
        <v>0</v>
      </c>
      <c r="G104" s="202">
        <v>0</v>
      </c>
      <c r="H104" s="202">
        <f t="shared" si="8"/>
        <v>0</v>
      </c>
      <c r="I104" s="202"/>
      <c r="J104" s="202">
        <v>0</v>
      </c>
      <c r="K104" s="202">
        <v>0</v>
      </c>
      <c r="L104" s="202">
        <v>0</v>
      </c>
      <c r="M104" s="202">
        <v>0</v>
      </c>
      <c r="N104" s="202">
        <f t="shared" si="9"/>
        <v>0</v>
      </c>
      <c r="O104" s="202" t="str">
        <f t="shared" si="6"/>
        <v>N.A.</v>
      </c>
      <c r="P104" s="59">
        <f>[4]ENERO!O101+[4]FEBRERO!O101+[4]MARZO!O101+[4]ABRIL!O101+[4]MAYO!O101+[4]JUNIO!O101+[4]JULIO!O101+[4]AGOSTO!O101+[4]SEPTIEMBRE!O101+[4]OCTUBRE!O101+[4]NOVIEMBRE!O101+[4]DICIEMBRE!O101</f>
        <v>0</v>
      </c>
      <c r="Q104" s="59">
        <f>[4]ENERO!P101+[4]FEBRERO!P101+[4]MARZO!P101+[4]ABRIL!P101+[4]MAYO!P101+[4]JUNIO!P101+[4]JULIO!P101+[4]AGOSTO!P101+[4]SEPTIEMBRE!P101+[4]OCTUBRE!P101+[4]NOVIEMBRE!P101+[4]DICIEMBRE!P101</f>
        <v>0</v>
      </c>
      <c r="R104" s="60">
        <f t="shared" si="7"/>
        <v>0</v>
      </c>
      <c r="S104" s="59">
        <f>[4]ENERO!R101+[4]FEBRERO!R101+[4]MARZO!R101+[4]ABRIL!R101+[4]MAYO!R101+[4]JUNIO!R101+[4]JULIO!R101+[4]AGOSTO!R101+[4]SEPTIEMBRE!R101+[4]OCTUBRE!R101+[4]NOVIEMBRE!R101+[4]DICIEMBRE!R101</f>
        <v>0</v>
      </c>
      <c r="T104" s="59">
        <f>[4]ENERO!S101+[4]FEBRERO!S101+[4]MARZO!S101+[4]ABRIL!S101+[4]MAYO!S101+[4]JUNIO!S101+[4]JULIO!S101+[4]AGOSTO!S101+[4]SEPTIEMBRE!S101+[4]OCTUBRE!S101+[4]NOVIEMBRE!S101+[4]DICIEMBRE!S101</f>
        <v>0</v>
      </c>
      <c r="U104" s="60">
        <f t="shared" si="10"/>
        <v>0</v>
      </c>
    </row>
    <row r="105" spans="1:21" s="58" customFormat="1" ht="18" customHeight="1">
      <c r="A105" s="249">
        <v>95</v>
      </c>
      <c r="B105" s="250" t="s">
        <v>140</v>
      </c>
      <c r="C105" s="249" t="s">
        <v>225</v>
      </c>
      <c r="D105" s="202">
        <v>0</v>
      </c>
      <c r="E105" s="202">
        <v>0</v>
      </c>
      <c r="F105" s="202">
        <v>0</v>
      </c>
      <c r="G105" s="202">
        <v>0</v>
      </c>
      <c r="H105" s="202">
        <f t="shared" si="8"/>
        <v>0</v>
      </c>
      <c r="I105" s="202"/>
      <c r="J105" s="202">
        <v>0</v>
      </c>
      <c r="K105" s="202">
        <v>0</v>
      </c>
      <c r="L105" s="202">
        <v>0</v>
      </c>
      <c r="M105" s="202">
        <v>0</v>
      </c>
      <c r="N105" s="202">
        <f t="shared" si="9"/>
        <v>0</v>
      </c>
      <c r="O105" s="202" t="str">
        <f t="shared" si="6"/>
        <v>N.A.</v>
      </c>
      <c r="P105" s="59">
        <f>[4]ENERO!O102+[4]FEBRERO!O102+[4]MARZO!O102+[4]ABRIL!O102+[4]MAYO!O102+[4]JUNIO!O102+[4]JULIO!O102+[4]AGOSTO!O102+[4]SEPTIEMBRE!O102+[4]OCTUBRE!O102+[4]NOVIEMBRE!O102+[4]DICIEMBRE!O102</f>
        <v>0</v>
      </c>
      <c r="Q105" s="59">
        <f>[4]ENERO!P102+[4]FEBRERO!P102+[4]MARZO!P102+[4]ABRIL!P102+[4]MAYO!P102+[4]JUNIO!P102+[4]JULIO!P102+[4]AGOSTO!P102+[4]SEPTIEMBRE!P102+[4]OCTUBRE!P102+[4]NOVIEMBRE!P102+[4]DICIEMBRE!P102</f>
        <v>0</v>
      </c>
      <c r="R105" s="60">
        <f t="shared" si="7"/>
        <v>0</v>
      </c>
      <c r="S105" s="59">
        <f>[4]ENERO!R102+[4]FEBRERO!R102+[4]MARZO!R102+[4]ABRIL!R102+[4]MAYO!R102+[4]JUNIO!R102+[4]JULIO!R102+[4]AGOSTO!R102+[4]SEPTIEMBRE!R102+[4]OCTUBRE!R102+[4]NOVIEMBRE!R102+[4]DICIEMBRE!R102</f>
        <v>0</v>
      </c>
      <c r="T105" s="59">
        <f>[4]ENERO!S102+[4]FEBRERO!S102+[4]MARZO!S102+[4]ABRIL!S102+[4]MAYO!S102+[4]JUNIO!S102+[4]JULIO!S102+[4]AGOSTO!S102+[4]SEPTIEMBRE!S102+[4]OCTUBRE!S102+[4]NOVIEMBRE!S102+[4]DICIEMBRE!S102</f>
        <v>0</v>
      </c>
      <c r="U105" s="60">
        <f t="shared" si="10"/>
        <v>0</v>
      </c>
    </row>
    <row r="106" spans="1:21" s="58" customFormat="1" ht="18" customHeight="1">
      <c r="A106" s="249">
        <v>98</v>
      </c>
      <c r="B106" s="250" t="s">
        <v>140</v>
      </c>
      <c r="C106" s="249" t="s">
        <v>226</v>
      </c>
      <c r="D106" s="202">
        <v>0</v>
      </c>
      <c r="E106" s="202">
        <v>0</v>
      </c>
      <c r="F106" s="202">
        <v>0</v>
      </c>
      <c r="G106" s="202">
        <v>0</v>
      </c>
      <c r="H106" s="202">
        <f t="shared" si="8"/>
        <v>0</v>
      </c>
      <c r="I106" s="202"/>
      <c r="J106" s="202">
        <v>0</v>
      </c>
      <c r="K106" s="202">
        <v>0</v>
      </c>
      <c r="L106" s="202">
        <v>0</v>
      </c>
      <c r="M106" s="202">
        <v>0</v>
      </c>
      <c r="N106" s="202">
        <f t="shared" si="9"/>
        <v>0</v>
      </c>
      <c r="O106" s="202" t="str">
        <f t="shared" si="6"/>
        <v>N.A.</v>
      </c>
      <c r="P106" s="59">
        <f>[4]ENERO!O103+[4]FEBRERO!O103+[4]MARZO!O103+[4]ABRIL!O103+[4]MAYO!O103+[4]JUNIO!O103+[4]JULIO!O103+[4]AGOSTO!O103+[4]SEPTIEMBRE!O103+[4]OCTUBRE!O103+[4]NOVIEMBRE!O103+[4]DICIEMBRE!O103</f>
        <v>0</v>
      </c>
      <c r="Q106" s="59">
        <f>[4]ENERO!P103+[4]FEBRERO!P103+[4]MARZO!P103+[4]ABRIL!P103+[4]MAYO!P103+[4]JUNIO!P103+[4]JULIO!P103+[4]AGOSTO!P103+[4]SEPTIEMBRE!P103+[4]OCTUBRE!P103+[4]NOVIEMBRE!P103+[4]DICIEMBRE!P103</f>
        <v>0</v>
      </c>
      <c r="R106" s="60">
        <f t="shared" si="7"/>
        <v>0</v>
      </c>
      <c r="S106" s="59">
        <f>[4]ENERO!R103+[4]FEBRERO!R103+[4]MARZO!R103+[4]ABRIL!R103+[4]MAYO!R103+[4]JUNIO!R103+[4]JULIO!R103+[4]AGOSTO!R103+[4]SEPTIEMBRE!R103+[4]OCTUBRE!R103+[4]NOVIEMBRE!R103+[4]DICIEMBRE!R103</f>
        <v>0</v>
      </c>
      <c r="T106" s="59">
        <f>[4]ENERO!S103+[4]FEBRERO!S103+[4]MARZO!S103+[4]ABRIL!S103+[4]MAYO!S103+[4]JUNIO!S103+[4]JULIO!S103+[4]AGOSTO!S103+[4]SEPTIEMBRE!S103+[4]OCTUBRE!S103+[4]NOVIEMBRE!S103+[4]DICIEMBRE!S103</f>
        <v>0</v>
      </c>
      <c r="U106" s="60">
        <f t="shared" si="10"/>
        <v>0</v>
      </c>
    </row>
    <row r="107" spans="1:21" s="58" customFormat="1" ht="18" customHeight="1">
      <c r="A107" s="249">
        <v>99</v>
      </c>
      <c r="B107" s="250" t="s">
        <v>140</v>
      </c>
      <c r="C107" s="249" t="s">
        <v>227</v>
      </c>
      <c r="D107" s="202">
        <v>0</v>
      </c>
      <c r="E107" s="202">
        <v>0</v>
      </c>
      <c r="F107" s="202">
        <v>0</v>
      </c>
      <c r="G107" s="202">
        <v>0</v>
      </c>
      <c r="H107" s="202">
        <f t="shared" si="8"/>
        <v>0</v>
      </c>
      <c r="I107" s="202"/>
      <c r="J107" s="202">
        <v>0</v>
      </c>
      <c r="K107" s="202">
        <v>0</v>
      </c>
      <c r="L107" s="202">
        <v>0</v>
      </c>
      <c r="M107" s="202">
        <v>0</v>
      </c>
      <c r="N107" s="202">
        <f t="shared" si="9"/>
        <v>0</v>
      </c>
      <c r="O107" s="202" t="str">
        <f t="shared" si="6"/>
        <v>N.A.</v>
      </c>
      <c r="P107" s="59">
        <f>[4]ENERO!O104+[4]FEBRERO!O104+[4]MARZO!O104+[4]ABRIL!O104+[4]MAYO!O104+[4]JUNIO!O104+[4]JULIO!O104+[4]AGOSTO!O104+[4]SEPTIEMBRE!O104+[4]OCTUBRE!O104+[4]NOVIEMBRE!O104+[4]DICIEMBRE!O104</f>
        <v>0</v>
      </c>
      <c r="Q107" s="59">
        <f>[4]ENERO!P104+[4]FEBRERO!P104+[4]MARZO!P104+[4]ABRIL!P104+[4]MAYO!P104+[4]JUNIO!P104+[4]JULIO!P104+[4]AGOSTO!P104+[4]SEPTIEMBRE!P104+[4]OCTUBRE!P104+[4]NOVIEMBRE!P104+[4]DICIEMBRE!P104</f>
        <v>0</v>
      </c>
      <c r="R107" s="60">
        <f t="shared" si="7"/>
        <v>0</v>
      </c>
      <c r="S107" s="59">
        <f>[4]ENERO!R104+[4]FEBRERO!R104+[4]MARZO!R104+[4]ABRIL!R104+[4]MAYO!R104+[4]JUNIO!R104+[4]JULIO!R104+[4]AGOSTO!R104+[4]SEPTIEMBRE!R104+[4]OCTUBRE!R104+[4]NOVIEMBRE!R104+[4]DICIEMBRE!R104</f>
        <v>0</v>
      </c>
      <c r="T107" s="59">
        <f>[4]ENERO!S104+[4]FEBRERO!S104+[4]MARZO!S104+[4]ABRIL!S104+[4]MAYO!S104+[4]JUNIO!S104+[4]JULIO!S104+[4]AGOSTO!S104+[4]SEPTIEMBRE!S104+[4]OCTUBRE!S104+[4]NOVIEMBRE!S104+[4]DICIEMBRE!S104</f>
        <v>0</v>
      </c>
      <c r="U107" s="60">
        <f t="shared" si="10"/>
        <v>0</v>
      </c>
    </row>
    <row r="108" spans="1:21" s="58" customFormat="1" ht="18" customHeight="1">
      <c r="A108" s="249">
        <v>100</v>
      </c>
      <c r="B108" s="250" t="s">
        <v>228</v>
      </c>
      <c r="C108" s="249" t="s">
        <v>229</v>
      </c>
      <c r="D108" s="202">
        <v>0</v>
      </c>
      <c r="E108" s="202">
        <v>0</v>
      </c>
      <c r="F108" s="202">
        <v>0</v>
      </c>
      <c r="G108" s="202">
        <v>0</v>
      </c>
      <c r="H108" s="202">
        <f t="shared" si="8"/>
        <v>0</v>
      </c>
      <c r="I108" s="202"/>
      <c r="J108" s="202">
        <v>0</v>
      </c>
      <c r="K108" s="202">
        <v>0</v>
      </c>
      <c r="L108" s="202">
        <v>0</v>
      </c>
      <c r="M108" s="202">
        <v>0</v>
      </c>
      <c r="N108" s="202">
        <f t="shared" si="9"/>
        <v>0</v>
      </c>
      <c r="O108" s="202" t="str">
        <f t="shared" si="6"/>
        <v>N.A.</v>
      </c>
      <c r="P108" s="59">
        <f>[4]ENERO!O105+[4]FEBRERO!O105+[4]MARZO!O105+[4]ABRIL!O105+[4]MAYO!O105+[4]JUNIO!O105+[4]JULIO!O105+[4]AGOSTO!O105+[4]SEPTIEMBRE!O105+[4]OCTUBRE!O105+[4]NOVIEMBRE!O105+[4]DICIEMBRE!O105</f>
        <v>0</v>
      </c>
      <c r="Q108" s="59">
        <f>[4]ENERO!P105+[4]FEBRERO!P105+[4]MARZO!P105+[4]ABRIL!P105+[4]MAYO!P105+[4]JUNIO!P105+[4]JULIO!P105+[4]AGOSTO!P105+[4]SEPTIEMBRE!P105+[4]OCTUBRE!P105+[4]NOVIEMBRE!P105+[4]DICIEMBRE!P105</f>
        <v>0</v>
      </c>
      <c r="R108" s="60">
        <f t="shared" si="7"/>
        <v>0</v>
      </c>
      <c r="S108" s="59">
        <f>[4]ENERO!R105+[4]FEBRERO!R105+[4]MARZO!R105+[4]ABRIL!R105+[4]MAYO!R105+[4]JUNIO!R105+[4]JULIO!R105+[4]AGOSTO!R105+[4]SEPTIEMBRE!R105+[4]OCTUBRE!R105+[4]NOVIEMBRE!R105+[4]DICIEMBRE!R105</f>
        <v>0</v>
      </c>
      <c r="T108" s="59">
        <f>[4]ENERO!S105+[4]FEBRERO!S105+[4]MARZO!S105+[4]ABRIL!S105+[4]MAYO!S105+[4]JUNIO!S105+[4]JULIO!S105+[4]AGOSTO!S105+[4]SEPTIEMBRE!S105+[4]OCTUBRE!S105+[4]NOVIEMBRE!S105+[4]DICIEMBRE!S105</f>
        <v>0</v>
      </c>
      <c r="U108" s="60">
        <f t="shared" si="10"/>
        <v>0</v>
      </c>
    </row>
    <row r="109" spans="1:21" s="58" customFormat="1" ht="18" customHeight="1">
      <c r="A109" s="249">
        <v>101</v>
      </c>
      <c r="B109" s="250" t="s">
        <v>228</v>
      </c>
      <c r="C109" s="249" t="s">
        <v>230</v>
      </c>
      <c r="D109" s="202">
        <v>0</v>
      </c>
      <c r="E109" s="202">
        <v>0</v>
      </c>
      <c r="F109" s="202">
        <v>0</v>
      </c>
      <c r="G109" s="202">
        <v>0</v>
      </c>
      <c r="H109" s="202">
        <f t="shared" si="8"/>
        <v>0</v>
      </c>
      <c r="I109" s="202"/>
      <c r="J109" s="202">
        <v>0</v>
      </c>
      <c r="K109" s="202">
        <v>0</v>
      </c>
      <c r="L109" s="202">
        <v>0</v>
      </c>
      <c r="M109" s="202">
        <v>0</v>
      </c>
      <c r="N109" s="202">
        <f t="shared" si="9"/>
        <v>0</v>
      </c>
      <c r="O109" s="202" t="str">
        <f t="shared" si="6"/>
        <v>N.A.</v>
      </c>
      <c r="P109" s="59">
        <f>[4]ENERO!O106+[4]FEBRERO!O106+[4]MARZO!O106+[4]ABRIL!O106+[4]MAYO!O106+[4]JUNIO!O106+[4]JULIO!O106+[4]AGOSTO!O106+[4]SEPTIEMBRE!O106+[4]OCTUBRE!O106+[4]NOVIEMBRE!O106+[4]DICIEMBRE!O106</f>
        <v>0</v>
      </c>
      <c r="Q109" s="59">
        <f>[4]ENERO!P106+[4]FEBRERO!P106+[4]MARZO!P106+[4]ABRIL!P106+[4]MAYO!P106+[4]JUNIO!P106+[4]JULIO!P106+[4]AGOSTO!P106+[4]SEPTIEMBRE!P106+[4]OCTUBRE!P106+[4]NOVIEMBRE!P106+[4]DICIEMBRE!P106</f>
        <v>0</v>
      </c>
      <c r="R109" s="60">
        <f t="shared" si="7"/>
        <v>0</v>
      </c>
      <c r="S109" s="59">
        <f>[4]ENERO!R106+[4]FEBRERO!R106+[4]MARZO!R106+[4]ABRIL!R106+[4]MAYO!R106+[4]JUNIO!R106+[4]JULIO!R106+[4]AGOSTO!R106+[4]SEPTIEMBRE!R106+[4]OCTUBRE!R106+[4]NOVIEMBRE!R106+[4]DICIEMBRE!R106</f>
        <v>0</v>
      </c>
      <c r="T109" s="59">
        <f>[4]ENERO!S106+[4]FEBRERO!S106+[4]MARZO!S106+[4]ABRIL!S106+[4]MAYO!S106+[4]JUNIO!S106+[4]JULIO!S106+[4]AGOSTO!S106+[4]SEPTIEMBRE!S106+[4]OCTUBRE!S106+[4]NOVIEMBRE!S106+[4]DICIEMBRE!S106</f>
        <v>0</v>
      </c>
      <c r="U109" s="60">
        <f t="shared" si="10"/>
        <v>0</v>
      </c>
    </row>
    <row r="110" spans="1:21" s="58" customFormat="1" ht="18" customHeight="1">
      <c r="A110" s="249">
        <v>102</v>
      </c>
      <c r="B110" s="250" t="s">
        <v>228</v>
      </c>
      <c r="C110" s="249" t="s">
        <v>231</v>
      </c>
      <c r="D110" s="202">
        <v>0</v>
      </c>
      <c r="E110" s="202">
        <v>0</v>
      </c>
      <c r="F110" s="202">
        <v>0</v>
      </c>
      <c r="G110" s="202">
        <v>0</v>
      </c>
      <c r="H110" s="202">
        <f t="shared" si="8"/>
        <v>0</v>
      </c>
      <c r="I110" s="202"/>
      <c r="J110" s="202">
        <v>0</v>
      </c>
      <c r="K110" s="202">
        <v>0</v>
      </c>
      <c r="L110" s="202">
        <v>0</v>
      </c>
      <c r="M110" s="202">
        <v>0</v>
      </c>
      <c r="N110" s="202">
        <f t="shared" si="9"/>
        <v>0</v>
      </c>
      <c r="O110" s="202" t="str">
        <f t="shared" si="6"/>
        <v>N.A.</v>
      </c>
      <c r="P110" s="59">
        <f>[4]ENERO!O107+[4]FEBRERO!O107+[4]MARZO!O107+[4]ABRIL!O107+[4]MAYO!O107+[4]JUNIO!O107+[4]JULIO!O107+[4]AGOSTO!O107+[4]SEPTIEMBRE!O107+[4]OCTUBRE!O107+[4]NOVIEMBRE!O107+[4]DICIEMBRE!O107</f>
        <v>0</v>
      </c>
      <c r="Q110" s="59">
        <f>[4]ENERO!P107+[4]FEBRERO!P107+[4]MARZO!P107+[4]ABRIL!P107+[4]MAYO!P107+[4]JUNIO!P107+[4]JULIO!P107+[4]AGOSTO!P107+[4]SEPTIEMBRE!P107+[4]OCTUBRE!P107+[4]NOVIEMBRE!P107+[4]DICIEMBRE!P107</f>
        <v>0</v>
      </c>
      <c r="R110" s="60">
        <f t="shared" si="7"/>
        <v>0</v>
      </c>
      <c r="S110" s="59">
        <f>[4]ENERO!R107+[4]FEBRERO!R107+[4]MARZO!R107+[4]ABRIL!R107+[4]MAYO!R107+[4]JUNIO!R107+[4]JULIO!R107+[4]AGOSTO!R107+[4]SEPTIEMBRE!R107+[4]OCTUBRE!R107+[4]NOVIEMBRE!R107+[4]DICIEMBRE!R107</f>
        <v>0</v>
      </c>
      <c r="T110" s="59">
        <f>[4]ENERO!S107+[4]FEBRERO!S107+[4]MARZO!S107+[4]ABRIL!S107+[4]MAYO!S107+[4]JUNIO!S107+[4]JULIO!S107+[4]AGOSTO!S107+[4]SEPTIEMBRE!S107+[4]OCTUBRE!S107+[4]NOVIEMBRE!S107+[4]DICIEMBRE!S107</f>
        <v>0</v>
      </c>
      <c r="U110" s="60">
        <f t="shared" si="10"/>
        <v>0</v>
      </c>
    </row>
    <row r="111" spans="1:21" s="58" customFormat="1" ht="18" customHeight="1">
      <c r="A111" s="249">
        <v>103</v>
      </c>
      <c r="B111" s="250" t="s">
        <v>228</v>
      </c>
      <c r="C111" s="249" t="s">
        <v>232</v>
      </c>
      <c r="D111" s="202">
        <v>0</v>
      </c>
      <c r="E111" s="202">
        <v>0</v>
      </c>
      <c r="F111" s="202">
        <v>0</v>
      </c>
      <c r="G111" s="202">
        <v>0</v>
      </c>
      <c r="H111" s="202">
        <f t="shared" si="8"/>
        <v>0</v>
      </c>
      <c r="I111" s="202"/>
      <c r="J111" s="202">
        <v>0</v>
      </c>
      <c r="K111" s="202">
        <v>0</v>
      </c>
      <c r="L111" s="202">
        <v>0</v>
      </c>
      <c r="M111" s="202">
        <v>0</v>
      </c>
      <c r="N111" s="202">
        <f t="shared" si="9"/>
        <v>0</v>
      </c>
      <c r="O111" s="202" t="str">
        <f t="shared" si="6"/>
        <v>N.A.</v>
      </c>
      <c r="P111" s="59">
        <f>[4]ENERO!O108+[4]FEBRERO!O108+[4]MARZO!O108+[4]ABRIL!O108+[4]MAYO!O108+[4]JUNIO!O108+[4]JULIO!O108+[4]AGOSTO!O108+[4]SEPTIEMBRE!O108+[4]OCTUBRE!O108+[4]NOVIEMBRE!O108+[4]DICIEMBRE!O108</f>
        <v>0</v>
      </c>
      <c r="Q111" s="59">
        <f>[4]ENERO!P108+[4]FEBRERO!P108+[4]MARZO!P108+[4]ABRIL!P108+[4]MAYO!P108+[4]JUNIO!P108+[4]JULIO!P108+[4]AGOSTO!P108+[4]SEPTIEMBRE!P108+[4]OCTUBRE!P108+[4]NOVIEMBRE!P108+[4]DICIEMBRE!P108</f>
        <v>0</v>
      </c>
      <c r="R111" s="60">
        <f t="shared" si="7"/>
        <v>0</v>
      </c>
      <c r="S111" s="59">
        <f>[4]ENERO!R108+[4]FEBRERO!R108+[4]MARZO!R108+[4]ABRIL!R108+[4]MAYO!R108+[4]JUNIO!R108+[4]JULIO!R108+[4]AGOSTO!R108+[4]SEPTIEMBRE!R108+[4]OCTUBRE!R108+[4]NOVIEMBRE!R108+[4]DICIEMBRE!R108</f>
        <v>0</v>
      </c>
      <c r="T111" s="59">
        <f>[4]ENERO!S108+[4]FEBRERO!S108+[4]MARZO!S108+[4]ABRIL!S108+[4]MAYO!S108+[4]JUNIO!S108+[4]JULIO!S108+[4]AGOSTO!S108+[4]SEPTIEMBRE!S108+[4]OCTUBRE!S108+[4]NOVIEMBRE!S108+[4]DICIEMBRE!S108</f>
        <v>0</v>
      </c>
      <c r="U111" s="60">
        <f t="shared" si="10"/>
        <v>0</v>
      </c>
    </row>
    <row r="112" spans="1:21" s="58" customFormat="1" ht="18" customHeight="1">
      <c r="A112" s="249">
        <v>104</v>
      </c>
      <c r="B112" s="250" t="s">
        <v>228</v>
      </c>
      <c r="C112" s="249" t="s">
        <v>233</v>
      </c>
      <c r="D112" s="202">
        <v>127.67433</v>
      </c>
      <c r="E112" s="202">
        <v>23.43684</v>
      </c>
      <c r="F112" s="202">
        <v>0</v>
      </c>
      <c r="G112" s="202">
        <v>5.2265950700000001</v>
      </c>
      <c r="H112" s="202">
        <f t="shared" si="8"/>
        <v>99.010894929999992</v>
      </c>
      <c r="I112" s="202"/>
      <c r="J112" s="202">
        <v>12.631951034400004</v>
      </c>
      <c r="K112" s="202">
        <v>57.476670670283035</v>
      </c>
      <c r="L112" s="202">
        <v>0</v>
      </c>
      <c r="M112" s="202">
        <v>6.2746577199999995</v>
      </c>
      <c r="N112" s="202">
        <f t="shared" si="9"/>
        <v>-51.119377355883032</v>
      </c>
      <c r="O112" s="202">
        <f t="shared" si="6"/>
        <v>-151.63005282602896</v>
      </c>
      <c r="P112" s="59">
        <f>[4]ENERO!O109+[4]FEBRERO!O109+[4]MARZO!O109+[4]ABRIL!O109+[4]MAYO!O109+[4]JUNIO!O109+[4]JULIO!O109+[4]AGOSTO!O109+[4]SEPTIEMBRE!O109+[4]OCTUBRE!O109+[4]NOVIEMBRE!O109+[4]DICIEMBRE!O109</f>
        <v>0</v>
      </c>
      <c r="Q112" s="59">
        <f>[4]ENERO!P109+[4]FEBRERO!P109+[4]MARZO!P109+[4]ABRIL!P109+[4]MAYO!P109+[4]JUNIO!P109+[4]JULIO!P109+[4]AGOSTO!P109+[4]SEPTIEMBRE!P109+[4]OCTUBRE!P109+[4]NOVIEMBRE!P109+[4]DICIEMBRE!P109</f>
        <v>23.43684</v>
      </c>
      <c r="R112" s="60">
        <f t="shared" si="7"/>
        <v>23.43684</v>
      </c>
      <c r="S112" s="59">
        <f>[4]ENERO!R109+[4]FEBRERO!R109+[4]MARZO!R109+[4]ABRIL!R109+[4]MAYO!R109+[4]JUNIO!R109+[4]JULIO!R109+[4]AGOSTO!R109+[4]SEPTIEMBRE!R109+[4]OCTUBRE!R109+[4]NOVIEMBRE!R109+[4]DICIEMBRE!R109</f>
        <v>0</v>
      </c>
      <c r="T112" s="59">
        <f>[4]ENERO!S109+[4]FEBRERO!S109+[4]MARZO!S109+[4]ABRIL!S109+[4]MAYO!S109+[4]JUNIO!S109+[4]JULIO!S109+[4]AGOSTO!S109+[4]SEPTIEMBRE!S109+[4]OCTUBRE!S109+[4]NOVIEMBRE!S109+[4]DICIEMBRE!S109</f>
        <v>57.476670670283035</v>
      </c>
      <c r="U112" s="60">
        <f t="shared" si="10"/>
        <v>57.476670670283035</v>
      </c>
    </row>
    <row r="113" spans="1:21" s="58" customFormat="1" ht="18" customHeight="1">
      <c r="A113" s="249">
        <v>105</v>
      </c>
      <c r="B113" s="250" t="s">
        <v>228</v>
      </c>
      <c r="C113" s="249" t="s">
        <v>234</v>
      </c>
      <c r="D113" s="202">
        <v>0</v>
      </c>
      <c r="E113" s="202">
        <v>0</v>
      </c>
      <c r="F113" s="202">
        <v>0</v>
      </c>
      <c r="G113" s="202">
        <v>0</v>
      </c>
      <c r="H113" s="202">
        <f t="shared" si="8"/>
        <v>0</v>
      </c>
      <c r="I113" s="202"/>
      <c r="J113" s="202">
        <v>0</v>
      </c>
      <c r="K113" s="202">
        <v>0</v>
      </c>
      <c r="L113" s="202">
        <v>0</v>
      </c>
      <c r="M113" s="202">
        <v>0</v>
      </c>
      <c r="N113" s="202">
        <f t="shared" si="9"/>
        <v>0</v>
      </c>
      <c r="O113" s="202" t="str">
        <f t="shared" si="6"/>
        <v>N.A.</v>
      </c>
      <c r="P113" s="59">
        <f>[4]ENERO!O110+[4]FEBRERO!O110+[4]MARZO!O110+[4]ABRIL!O110+[4]MAYO!O110+[4]JUNIO!O110+[4]JULIO!O110+[4]AGOSTO!O110+[4]SEPTIEMBRE!O110+[4]OCTUBRE!O110+[4]NOVIEMBRE!O110+[4]DICIEMBRE!O110</f>
        <v>0</v>
      </c>
      <c r="Q113" s="59">
        <f>[4]ENERO!P110+[4]FEBRERO!P110+[4]MARZO!P110+[4]ABRIL!P110+[4]MAYO!P110+[4]JUNIO!P110+[4]JULIO!P110+[4]AGOSTO!P110+[4]SEPTIEMBRE!P110+[4]OCTUBRE!P110+[4]NOVIEMBRE!P110+[4]DICIEMBRE!P110</f>
        <v>0</v>
      </c>
      <c r="R113" s="60">
        <f t="shared" si="7"/>
        <v>0</v>
      </c>
      <c r="S113" s="59">
        <f>[4]ENERO!R110+[4]FEBRERO!R110+[4]MARZO!R110+[4]ABRIL!R110+[4]MAYO!R110+[4]JUNIO!R110+[4]JULIO!R110+[4]AGOSTO!R110+[4]SEPTIEMBRE!R110+[4]OCTUBRE!R110+[4]NOVIEMBRE!R110+[4]DICIEMBRE!R110</f>
        <v>0</v>
      </c>
      <c r="T113" s="59">
        <f>[4]ENERO!S110+[4]FEBRERO!S110+[4]MARZO!S110+[4]ABRIL!S110+[4]MAYO!S110+[4]JUNIO!S110+[4]JULIO!S110+[4]AGOSTO!S110+[4]SEPTIEMBRE!S110+[4]OCTUBRE!S110+[4]NOVIEMBRE!S110+[4]DICIEMBRE!S110</f>
        <v>0</v>
      </c>
      <c r="U113" s="60">
        <f t="shared" si="10"/>
        <v>0</v>
      </c>
    </row>
    <row r="114" spans="1:21" s="58" customFormat="1" ht="18" customHeight="1">
      <c r="A114" s="249">
        <v>106</v>
      </c>
      <c r="B114" s="250" t="s">
        <v>126</v>
      </c>
      <c r="C114" s="249" t="s">
        <v>235</v>
      </c>
      <c r="D114" s="202">
        <v>0</v>
      </c>
      <c r="E114" s="202">
        <v>0</v>
      </c>
      <c r="F114" s="202">
        <v>0</v>
      </c>
      <c r="G114" s="202">
        <v>0</v>
      </c>
      <c r="H114" s="202">
        <f t="shared" si="8"/>
        <v>0</v>
      </c>
      <c r="I114" s="202"/>
      <c r="J114" s="202">
        <v>0</v>
      </c>
      <c r="K114" s="202">
        <v>0</v>
      </c>
      <c r="L114" s="202">
        <v>0</v>
      </c>
      <c r="M114" s="202">
        <v>0</v>
      </c>
      <c r="N114" s="202">
        <f t="shared" si="9"/>
        <v>0</v>
      </c>
      <c r="O114" s="202" t="str">
        <f t="shared" si="6"/>
        <v>N.A.</v>
      </c>
      <c r="P114" s="59">
        <f>[4]ENERO!O111+[4]FEBRERO!O111+[4]MARZO!O111+[4]ABRIL!O111+[4]MAYO!O111+[4]JUNIO!O111+[4]JULIO!O111+[4]AGOSTO!O111+[4]SEPTIEMBRE!O111+[4]OCTUBRE!O111+[4]NOVIEMBRE!O111+[4]DICIEMBRE!O111</f>
        <v>0</v>
      </c>
      <c r="Q114" s="59">
        <f>[4]ENERO!P111+[4]FEBRERO!P111+[4]MARZO!P111+[4]ABRIL!P111+[4]MAYO!P111+[4]JUNIO!P111+[4]JULIO!P111+[4]AGOSTO!P111+[4]SEPTIEMBRE!P111+[4]OCTUBRE!P111+[4]NOVIEMBRE!P111+[4]DICIEMBRE!P111</f>
        <v>0</v>
      </c>
      <c r="R114" s="60">
        <f t="shared" si="7"/>
        <v>0</v>
      </c>
      <c r="S114" s="59">
        <f>[4]ENERO!R111+[4]FEBRERO!R111+[4]MARZO!R111+[4]ABRIL!R111+[4]MAYO!R111+[4]JUNIO!R111+[4]JULIO!R111+[4]AGOSTO!R111+[4]SEPTIEMBRE!R111+[4]OCTUBRE!R111+[4]NOVIEMBRE!R111+[4]DICIEMBRE!R111</f>
        <v>0</v>
      </c>
      <c r="T114" s="59">
        <f>[4]ENERO!S111+[4]FEBRERO!S111+[4]MARZO!S111+[4]ABRIL!S111+[4]MAYO!S111+[4]JUNIO!S111+[4]JULIO!S111+[4]AGOSTO!S111+[4]SEPTIEMBRE!S111+[4]OCTUBRE!S111+[4]NOVIEMBRE!S111+[4]DICIEMBRE!S111</f>
        <v>0</v>
      </c>
      <c r="U114" s="60">
        <f t="shared" si="10"/>
        <v>0</v>
      </c>
    </row>
    <row r="115" spans="1:21" s="58" customFormat="1" ht="18" customHeight="1">
      <c r="A115" s="249">
        <v>107</v>
      </c>
      <c r="B115" s="250" t="s">
        <v>128</v>
      </c>
      <c r="C115" s="249" t="s">
        <v>236</v>
      </c>
      <c r="D115" s="202">
        <v>0</v>
      </c>
      <c r="E115" s="202">
        <v>0</v>
      </c>
      <c r="F115" s="202">
        <v>0</v>
      </c>
      <c r="G115" s="202">
        <v>0</v>
      </c>
      <c r="H115" s="202">
        <f t="shared" si="8"/>
        <v>0</v>
      </c>
      <c r="I115" s="202"/>
      <c r="J115" s="202">
        <v>0</v>
      </c>
      <c r="K115" s="202">
        <v>0</v>
      </c>
      <c r="L115" s="202">
        <v>0</v>
      </c>
      <c r="M115" s="202">
        <v>0</v>
      </c>
      <c r="N115" s="202">
        <f t="shared" si="9"/>
        <v>0</v>
      </c>
      <c r="O115" s="202" t="str">
        <f t="shared" si="6"/>
        <v>N.A.</v>
      </c>
      <c r="P115" s="59">
        <f>[4]ENERO!O112+[4]FEBRERO!O112+[4]MARZO!O112+[4]ABRIL!O112+[4]MAYO!O112+[4]JUNIO!O112+[4]JULIO!O112+[4]AGOSTO!O112+[4]SEPTIEMBRE!O112+[4]OCTUBRE!O112+[4]NOVIEMBRE!O112+[4]DICIEMBRE!O112</f>
        <v>0</v>
      </c>
      <c r="Q115" s="59">
        <f>[4]ENERO!P112+[4]FEBRERO!P112+[4]MARZO!P112+[4]ABRIL!P112+[4]MAYO!P112+[4]JUNIO!P112+[4]JULIO!P112+[4]AGOSTO!P112+[4]SEPTIEMBRE!P112+[4]OCTUBRE!P112+[4]NOVIEMBRE!P112+[4]DICIEMBRE!P112</f>
        <v>0</v>
      </c>
      <c r="R115" s="60">
        <f t="shared" si="7"/>
        <v>0</v>
      </c>
      <c r="S115" s="59">
        <f>[4]ENERO!R112+[4]FEBRERO!R112+[4]MARZO!R112+[4]ABRIL!R112+[4]MAYO!R112+[4]JUNIO!R112+[4]JULIO!R112+[4]AGOSTO!R112+[4]SEPTIEMBRE!R112+[4]OCTUBRE!R112+[4]NOVIEMBRE!R112+[4]DICIEMBRE!R112</f>
        <v>0</v>
      </c>
      <c r="T115" s="59">
        <f>[4]ENERO!S112+[4]FEBRERO!S112+[4]MARZO!S112+[4]ABRIL!S112+[4]MAYO!S112+[4]JUNIO!S112+[4]JULIO!S112+[4]AGOSTO!S112+[4]SEPTIEMBRE!S112+[4]OCTUBRE!S112+[4]NOVIEMBRE!S112+[4]DICIEMBRE!S112</f>
        <v>0</v>
      </c>
      <c r="U115" s="60">
        <f t="shared" si="10"/>
        <v>0</v>
      </c>
    </row>
    <row r="116" spans="1:21" s="58" customFormat="1" ht="18" customHeight="1">
      <c r="A116" s="249">
        <v>108</v>
      </c>
      <c r="B116" s="250" t="s">
        <v>136</v>
      </c>
      <c r="C116" s="249" t="s">
        <v>237</v>
      </c>
      <c r="D116" s="202">
        <v>0</v>
      </c>
      <c r="E116" s="202">
        <v>0</v>
      </c>
      <c r="F116" s="202">
        <v>0</v>
      </c>
      <c r="G116" s="202">
        <v>0</v>
      </c>
      <c r="H116" s="202">
        <f t="shared" si="8"/>
        <v>0</v>
      </c>
      <c r="I116" s="202"/>
      <c r="J116" s="202">
        <v>0</v>
      </c>
      <c r="K116" s="202">
        <v>0</v>
      </c>
      <c r="L116" s="202">
        <v>0</v>
      </c>
      <c r="M116" s="202">
        <v>0</v>
      </c>
      <c r="N116" s="202">
        <f t="shared" si="9"/>
        <v>0</v>
      </c>
      <c r="O116" s="202" t="str">
        <f t="shared" si="6"/>
        <v>N.A.</v>
      </c>
      <c r="P116" s="59">
        <f>[4]ENERO!O113+[4]FEBRERO!O113+[4]MARZO!O113+[4]ABRIL!O113+[4]MAYO!O113+[4]JUNIO!O113+[4]JULIO!O113+[4]AGOSTO!O113+[4]SEPTIEMBRE!O113+[4]OCTUBRE!O113+[4]NOVIEMBRE!O113+[4]DICIEMBRE!O113</f>
        <v>0</v>
      </c>
      <c r="Q116" s="59">
        <f>[4]ENERO!P113+[4]FEBRERO!P113+[4]MARZO!P113+[4]ABRIL!P113+[4]MAYO!P113+[4]JUNIO!P113+[4]JULIO!P113+[4]AGOSTO!P113+[4]SEPTIEMBRE!P113+[4]OCTUBRE!P113+[4]NOVIEMBRE!P113+[4]DICIEMBRE!P113</f>
        <v>0</v>
      </c>
      <c r="R116" s="60">
        <f t="shared" si="7"/>
        <v>0</v>
      </c>
      <c r="S116" s="59">
        <f>[4]ENERO!R113+[4]FEBRERO!R113+[4]MARZO!R113+[4]ABRIL!R113+[4]MAYO!R113+[4]JUNIO!R113+[4]JULIO!R113+[4]AGOSTO!R113+[4]SEPTIEMBRE!R113+[4]OCTUBRE!R113+[4]NOVIEMBRE!R113+[4]DICIEMBRE!R113</f>
        <v>0</v>
      </c>
      <c r="T116" s="59">
        <f>[4]ENERO!S113+[4]FEBRERO!S113+[4]MARZO!S113+[4]ABRIL!S113+[4]MAYO!S113+[4]JUNIO!S113+[4]JULIO!S113+[4]AGOSTO!S113+[4]SEPTIEMBRE!S113+[4]OCTUBRE!S113+[4]NOVIEMBRE!S113+[4]DICIEMBRE!S113</f>
        <v>0</v>
      </c>
      <c r="U116" s="60">
        <f t="shared" si="10"/>
        <v>0</v>
      </c>
    </row>
    <row r="117" spans="1:21" s="58" customFormat="1" ht="18" customHeight="1">
      <c r="A117" s="249">
        <v>110</v>
      </c>
      <c r="B117" s="250" t="s">
        <v>213</v>
      </c>
      <c r="C117" s="249" t="s">
        <v>238</v>
      </c>
      <c r="D117" s="202">
        <v>0</v>
      </c>
      <c r="E117" s="202">
        <v>0</v>
      </c>
      <c r="F117" s="202">
        <v>0</v>
      </c>
      <c r="G117" s="202">
        <v>0</v>
      </c>
      <c r="H117" s="202">
        <f t="shared" si="8"/>
        <v>0</v>
      </c>
      <c r="I117" s="202"/>
      <c r="J117" s="202">
        <v>0</v>
      </c>
      <c r="K117" s="202">
        <v>0</v>
      </c>
      <c r="L117" s="202">
        <v>0</v>
      </c>
      <c r="M117" s="202">
        <v>0</v>
      </c>
      <c r="N117" s="202">
        <f t="shared" si="9"/>
        <v>0</v>
      </c>
      <c r="O117" s="202" t="str">
        <f t="shared" si="6"/>
        <v>N.A.</v>
      </c>
      <c r="P117" s="59">
        <f>[4]ENERO!O114+[4]FEBRERO!O114+[4]MARZO!O114+[4]ABRIL!O114+[4]MAYO!O114+[4]JUNIO!O114+[4]JULIO!O114+[4]AGOSTO!O114+[4]SEPTIEMBRE!O114+[4]OCTUBRE!O114+[4]NOVIEMBRE!O114+[4]DICIEMBRE!O114</f>
        <v>0</v>
      </c>
      <c r="Q117" s="59">
        <f>[4]ENERO!P114+[4]FEBRERO!P114+[4]MARZO!P114+[4]ABRIL!P114+[4]MAYO!P114+[4]JUNIO!P114+[4]JULIO!P114+[4]AGOSTO!P114+[4]SEPTIEMBRE!P114+[4]OCTUBRE!P114+[4]NOVIEMBRE!P114+[4]DICIEMBRE!P114</f>
        <v>0</v>
      </c>
      <c r="R117" s="60">
        <f t="shared" si="7"/>
        <v>0</v>
      </c>
      <c r="S117" s="59">
        <f>[4]ENERO!R114+[4]FEBRERO!R114+[4]MARZO!R114+[4]ABRIL!R114+[4]MAYO!R114+[4]JUNIO!R114+[4]JULIO!R114+[4]AGOSTO!R114+[4]SEPTIEMBRE!R114+[4]OCTUBRE!R114+[4]NOVIEMBRE!R114+[4]DICIEMBRE!R114</f>
        <v>0</v>
      </c>
      <c r="T117" s="59">
        <f>[4]ENERO!S114+[4]FEBRERO!S114+[4]MARZO!S114+[4]ABRIL!S114+[4]MAYO!S114+[4]JUNIO!S114+[4]JULIO!S114+[4]AGOSTO!S114+[4]SEPTIEMBRE!S114+[4]OCTUBRE!S114+[4]NOVIEMBRE!S114+[4]DICIEMBRE!S114</f>
        <v>0</v>
      </c>
      <c r="U117" s="60">
        <f t="shared" si="10"/>
        <v>0</v>
      </c>
    </row>
    <row r="118" spans="1:21" s="58" customFormat="1" ht="18" customHeight="1">
      <c r="A118" s="249">
        <v>111</v>
      </c>
      <c r="B118" s="250" t="s">
        <v>205</v>
      </c>
      <c r="C118" s="249" t="s">
        <v>239</v>
      </c>
      <c r="D118" s="202">
        <v>0</v>
      </c>
      <c r="E118" s="202">
        <v>0</v>
      </c>
      <c r="F118" s="202">
        <v>0</v>
      </c>
      <c r="G118" s="202">
        <v>0</v>
      </c>
      <c r="H118" s="202">
        <f t="shared" si="8"/>
        <v>0</v>
      </c>
      <c r="I118" s="202"/>
      <c r="J118" s="202">
        <v>0</v>
      </c>
      <c r="K118" s="202">
        <v>0</v>
      </c>
      <c r="L118" s="202">
        <v>0</v>
      </c>
      <c r="M118" s="202">
        <v>0</v>
      </c>
      <c r="N118" s="202">
        <f t="shared" si="9"/>
        <v>0</v>
      </c>
      <c r="O118" s="202" t="str">
        <f t="shared" si="6"/>
        <v>N.A.</v>
      </c>
      <c r="P118" s="59">
        <f>[4]ENERO!O115+[4]FEBRERO!O115+[4]MARZO!O115+[4]ABRIL!O115+[4]MAYO!O115+[4]JUNIO!O115+[4]JULIO!O115+[4]AGOSTO!O115+[4]SEPTIEMBRE!O115+[4]OCTUBRE!O115+[4]NOVIEMBRE!O115+[4]DICIEMBRE!O115</f>
        <v>0</v>
      </c>
      <c r="Q118" s="59">
        <f>[4]ENERO!P115+[4]FEBRERO!P115+[4]MARZO!P115+[4]ABRIL!P115+[4]MAYO!P115+[4]JUNIO!P115+[4]JULIO!P115+[4]AGOSTO!P115+[4]SEPTIEMBRE!P115+[4]OCTUBRE!P115+[4]NOVIEMBRE!P115+[4]DICIEMBRE!P115</f>
        <v>0</v>
      </c>
      <c r="R118" s="60">
        <f t="shared" si="7"/>
        <v>0</v>
      </c>
      <c r="S118" s="59">
        <f>[4]ENERO!R115+[4]FEBRERO!R115+[4]MARZO!R115+[4]ABRIL!R115+[4]MAYO!R115+[4]JUNIO!R115+[4]JULIO!R115+[4]AGOSTO!R115+[4]SEPTIEMBRE!R115+[4]OCTUBRE!R115+[4]NOVIEMBRE!R115+[4]DICIEMBRE!R115</f>
        <v>0</v>
      </c>
      <c r="T118" s="59">
        <f>[4]ENERO!S115+[4]FEBRERO!S115+[4]MARZO!S115+[4]ABRIL!S115+[4]MAYO!S115+[4]JUNIO!S115+[4]JULIO!S115+[4]AGOSTO!S115+[4]SEPTIEMBRE!S115+[4]OCTUBRE!S115+[4]NOVIEMBRE!S115+[4]DICIEMBRE!S115</f>
        <v>0</v>
      </c>
      <c r="U118" s="60">
        <f t="shared" si="10"/>
        <v>0</v>
      </c>
    </row>
    <row r="119" spans="1:21" s="58" customFormat="1" ht="18" customHeight="1">
      <c r="A119" s="249">
        <v>112</v>
      </c>
      <c r="B119" s="250" t="s">
        <v>205</v>
      </c>
      <c r="C119" s="249" t="s">
        <v>240</v>
      </c>
      <c r="D119" s="202">
        <v>0</v>
      </c>
      <c r="E119" s="202">
        <v>0</v>
      </c>
      <c r="F119" s="202">
        <v>0</v>
      </c>
      <c r="G119" s="202">
        <v>0</v>
      </c>
      <c r="H119" s="202">
        <f t="shared" si="8"/>
        <v>0</v>
      </c>
      <c r="I119" s="202"/>
      <c r="J119" s="202">
        <v>0</v>
      </c>
      <c r="K119" s="202">
        <v>0</v>
      </c>
      <c r="L119" s="202">
        <v>0</v>
      </c>
      <c r="M119" s="202">
        <v>0</v>
      </c>
      <c r="N119" s="202">
        <f t="shared" si="9"/>
        <v>0</v>
      </c>
      <c r="O119" s="202" t="str">
        <f t="shared" si="6"/>
        <v>N.A.</v>
      </c>
      <c r="P119" s="59">
        <f>[4]ENERO!O116+[4]FEBRERO!O116+[4]MARZO!O116+[4]ABRIL!O116+[4]MAYO!O116+[4]JUNIO!O116+[4]JULIO!O116+[4]AGOSTO!O116+[4]SEPTIEMBRE!O116+[4]OCTUBRE!O116+[4]NOVIEMBRE!O116+[4]DICIEMBRE!O116</f>
        <v>0</v>
      </c>
      <c r="Q119" s="59">
        <f>[4]ENERO!P116+[4]FEBRERO!P116+[4]MARZO!P116+[4]ABRIL!P116+[4]MAYO!P116+[4]JUNIO!P116+[4]JULIO!P116+[4]AGOSTO!P116+[4]SEPTIEMBRE!P116+[4]OCTUBRE!P116+[4]NOVIEMBRE!P116+[4]DICIEMBRE!P116</f>
        <v>0</v>
      </c>
      <c r="R119" s="60">
        <f t="shared" si="7"/>
        <v>0</v>
      </c>
      <c r="S119" s="59">
        <f>[4]ENERO!R116+[4]FEBRERO!R116+[4]MARZO!R116+[4]ABRIL!R116+[4]MAYO!R116+[4]JUNIO!R116+[4]JULIO!R116+[4]AGOSTO!R116+[4]SEPTIEMBRE!R116+[4]OCTUBRE!R116+[4]NOVIEMBRE!R116+[4]DICIEMBRE!R116</f>
        <v>0</v>
      </c>
      <c r="T119" s="59">
        <f>[4]ENERO!S116+[4]FEBRERO!S116+[4]MARZO!S116+[4]ABRIL!S116+[4]MAYO!S116+[4]JUNIO!S116+[4]JULIO!S116+[4]AGOSTO!S116+[4]SEPTIEMBRE!S116+[4]OCTUBRE!S116+[4]NOVIEMBRE!S116+[4]DICIEMBRE!S116</f>
        <v>0</v>
      </c>
      <c r="U119" s="60">
        <f t="shared" si="10"/>
        <v>0</v>
      </c>
    </row>
    <row r="120" spans="1:21" s="58" customFormat="1" ht="18" customHeight="1">
      <c r="A120" s="249">
        <v>113</v>
      </c>
      <c r="B120" s="250" t="s">
        <v>213</v>
      </c>
      <c r="C120" s="249" t="s">
        <v>241</v>
      </c>
      <c r="D120" s="202">
        <v>0</v>
      </c>
      <c r="E120" s="202">
        <v>0</v>
      </c>
      <c r="F120" s="202">
        <v>0</v>
      </c>
      <c r="G120" s="202">
        <v>0</v>
      </c>
      <c r="H120" s="202">
        <f t="shared" si="8"/>
        <v>0</v>
      </c>
      <c r="I120" s="202"/>
      <c r="J120" s="202">
        <v>0</v>
      </c>
      <c r="K120" s="202">
        <v>0</v>
      </c>
      <c r="L120" s="202">
        <v>0</v>
      </c>
      <c r="M120" s="202">
        <v>0</v>
      </c>
      <c r="N120" s="202">
        <f t="shared" si="9"/>
        <v>0</v>
      </c>
      <c r="O120" s="202" t="str">
        <f t="shared" si="6"/>
        <v>N.A.</v>
      </c>
      <c r="P120" s="59">
        <f>[4]ENERO!O117+[4]FEBRERO!O117+[4]MARZO!O117+[4]ABRIL!O117+[4]MAYO!O117+[4]JUNIO!O117+[4]JULIO!O117+[4]AGOSTO!O117+[4]SEPTIEMBRE!O117+[4]OCTUBRE!O117+[4]NOVIEMBRE!O117+[4]DICIEMBRE!O117</f>
        <v>0</v>
      </c>
      <c r="Q120" s="59">
        <f>[4]ENERO!P117+[4]FEBRERO!P117+[4]MARZO!P117+[4]ABRIL!P117+[4]MAYO!P117+[4]JUNIO!P117+[4]JULIO!P117+[4]AGOSTO!P117+[4]SEPTIEMBRE!P117+[4]OCTUBRE!P117+[4]NOVIEMBRE!P117+[4]DICIEMBRE!P117</f>
        <v>0</v>
      </c>
      <c r="R120" s="60">
        <f t="shared" si="7"/>
        <v>0</v>
      </c>
      <c r="S120" s="59">
        <f>[4]ENERO!R117+[4]FEBRERO!R117+[4]MARZO!R117+[4]ABRIL!R117+[4]MAYO!R117+[4]JUNIO!R117+[4]JULIO!R117+[4]AGOSTO!R117+[4]SEPTIEMBRE!R117+[4]OCTUBRE!R117+[4]NOVIEMBRE!R117+[4]DICIEMBRE!R117</f>
        <v>0</v>
      </c>
      <c r="T120" s="59">
        <f>[4]ENERO!S117+[4]FEBRERO!S117+[4]MARZO!S117+[4]ABRIL!S117+[4]MAYO!S117+[4]JUNIO!S117+[4]JULIO!S117+[4]AGOSTO!S117+[4]SEPTIEMBRE!S117+[4]OCTUBRE!S117+[4]NOVIEMBRE!S117+[4]DICIEMBRE!S117</f>
        <v>0</v>
      </c>
      <c r="U120" s="60">
        <f t="shared" si="10"/>
        <v>0</v>
      </c>
    </row>
    <row r="121" spans="1:21" s="58" customFormat="1" ht="18" customHeight="1">
      <c r="A121" s="249">
        <v>114</v>
      </c>
      <c r="B121" s="250" t="s">
        <v>213</v>
      </c>
      <c r="C121" s="249" t="s">
        <v>242</v>
      </c>
      <c r="D121" s="202">
        <v>0</v>
      </c>
      <c r="E121" s="202">
        <v>0</v>
      </c>
      <c r="F121" s="202">
        <v>0</v>
      </c>
      <c r="G121" s="202">
        <v>0</v>
      </c>
      <c r="H121" s="202">
        <f t="shared" si="8"/>
        <v>0</v>
      </c>
      <c r="I121" s="202"/>
      <c r="J121" s="202">
        <v>0</v>
      </c>
      <c r="K121" s="202">
        <v>0</v>
      </c>
      <c r="L121" s="202">
        <v>0</v>
      </c>
      <c r="M121" s="202">
        <v>0</v>
      </c>
      <c r="N121" s="202">
        <f t="shared" si="9"/>
        <v>0</v>
      </c>
      <c r="O121" s="202" t="str">
        <f t="shared" si="6"/>
        <v>N.A.</v>
      </c>
      <c r="P121" s="59">
        <f>[4]ENERO!O118+[4]FEBRERO!O118+[4]MARZO!O118+[4]ABRIL!O118+[4]MAYO!O118+[4]JUNIO!O118+[4]JULIO!O118+[4]AGOSTO!O118+[4]SEPTIEMBRE!O118+[4]OCTUBRE!O118+[4]NOVIEMBRE!O118+[4]DICIEMBRE!O118</f>
        <v>0</v>
      </c>
      <c r="Q121" s="59">
        <f>[4]ENERO!P118+[4]FEBRERO!P118+[4]MARZO!P118+[4]ABRIL!P118+[4]MAYO!P118+[4]JUNIO!P118+[4]JULIO!P118+[4]AGOSTO!P118+[4]SEPTIEMBRE!P118+[4]OCTUBRE!P118+[4]NOVIEMBRE!P118+[4]DICIEMBRE!P118</f>
        <v>0</v>
      </c>
      <c r="R121" s="60">
        <f t="shared" si="7"/>
        <v>0</v>
      </c>
      <c r="S121" s="59">
        <f>[4]ENERO!R118+[4]FEBRERO!R118+[4]MARZO!R118+[4]ABRIL!R118+[4]MAYO!R118+[4]JUNIO!R118+[4]JULIO!R118+[4]AGOSTO!R118+[4]SEPTIEMBRE!R118+[4]OCTUBRE!R118+[4]NOVIEMBRE!R118+[4]DICIEMBRE!R118</f>
        <v>0</v>
      </c>
      <c r="T121" s="59">
        <f>[4]ENERO!S118+[4]FEBRERO!S118+[4]MARZO!S118+[4]ABRIL!S118+[4]MAYO!S118+[4]JUNIO!S118+[4]JULIO!S118+[4]AGOSTO!S118+[4]SEPTIEMBRE!S118+[4]OCTUBRE!S118+[4]NOVIEMBRE!S118+[4]DICIEMBRE!S118</f>
        <v>0</v>
      </c>
      <c r="U121" s="60">
        <f t="shared" si="10"/>
        <v>0</v>
      </c>
    </row>
    <row r="122" spans="1:21" s="58" customFormat="1" ht="18" customHeight="1">
      <c r="A122" s="249">
        <v>117</v>
      </c>
      <c r="B122" s="250" t="s">
        <v>213</v>
      </c>
      <c r="C122" s="249" t="s">
        <v>243</v>
      </c>
      <c r="D122" s="202">
        <v>0</v>
      </c>
      <c r="E122" s="202">
        <v>0</v>
      </c>
      <c r="F122" s="202">
        <v>0</v>
      </c>
      <c r="G122" s="202">
        <v>0</v>
      </c>
      <c r="H122" s="202">
        <f t="shared" si="8"/>
        <v>0</v>
      </c>
      <c r="I122" s="202"/>
      <c r="J122" s="202">
        <v>0</v>
      </c>
      <c r="K122" s="202">
        <v>0</v>
      </c>
      <c r="L122" s="202">
        <v>0</v>
      </c>
      <c r="M122" s="202">
        <v>0</v>
      </c>
      <c r="N122" s="202">
        <f t="shared" si="9"/>
        <v>0</v>
      </c>
      <c r="O122" s="202" t="str">
        <f t="shared" si="6"/>
        <v>N.A.</v>
      </c>
      <c r="P122" s="59">
        <f>[4]ENERO!O119+[4]FEBRERO!O119+[4]MARZO!O119+[4]ABRIL!O119+[4]MAYO!O119+[4]JUNIO!O119+[4]JULIO!O119+[4]AGOSTO!O119+[4]SEPTIEMBRE!O119+[4]OCTUBRE!O119+[4]NOVIEMBRE!O119+[4]DICIEMBRE!O119</f>
        <v>0</v>
      </c>
      <c r="Q122" s="59">
        <f>[4]ENERO!P119+[4]FEBRERO!P119+[4]MARZO!P119+[4]ABRIL!P119+[4]MAYO!P119+[4]JUNIO!P119+[4]JULIO!P119+[4]AGOSTO!P119+[4]SEPTIEMBRE!P119+[4]OCTUBRE!P119+[4]NOVIEMBRE!P119+[4]DICIEMBRE!P119</f>
        <v>0</v>
      </c>
      <c r="R122" s="60">
        <f t="shared" si="7"/>
        <v>0</v>
      </c>
      <c r="S122" s="59">
        <f>[4]ENERO!R119+[4]FEBRERO!R119+[4]MARZO!R119+[4]ABRIL!R119+[4]MAYO!R119+[4]JUNIO!R119+[4]JULIO!R119+[4]AGOSTO!R119+[4]SEPTIEMBRE!R119+[4]OCTUBRE!R119+[4]NOVIEMBRE!R119+[4]DICIEMBRE!R119</f>
        <v>0</v>
      </c>
      <c r="T122" s="59">
        <f>[4]ENERO!S119+[4]FEBRERO!S119+[4]MARZO!S119+[4]ABRIL!S119+[4]MAYO!S119+[4]JUNIO!S119+[4]JULIO!S119+[4]AGOSTO!S119+[4]SEPTIEMBRE!S119+[4]OCTUBRE!S119+[4]NOVIEMBRE!S119+[4]DICIEMBRE!S119</f>
        <v>0</v>
      </c>
      <c r="U122" s="60">
        <f t="shared" si="10"/>
        <v>0</v>
      </c>
    </row>
    <row r="123" spans="1:21" s="58" customFormat="1" ht="18" customHeight="1">
      <c r="A123" s="249">
        <v>118</v>
      </c>
      <c r="B123" s="250" t="s">
        <v>205</v>
      </c>
      <c r="C123" s="249" t="s">
        <v>244</v>
      </c>
      <c r="D123" s="202">
        <v>0</v>
      </c>
      <c r="E123" s="202">
        <v>0</v>
      </c>
      <c r="F123" s="202">
        <v>0</v>
      </c>
      <c r="G123" s="202">
        <v>0</v>
      </c>
      <c r="H123" s="202">
        <f t="shared" si="8"/>
        <v>0</v>
      </c>
      <c r="I123" s="202"/>
      <c r="J123" s="202">
        <v>0</v>
      </c>
      <c r="K123" s="202">
        <v>0</v>
      </c>
      <c r="L123" s="202">
        <v>0</v>
      </c>
      <c r="M123" s="202">
        <v>0</v>
      </c>
      <c r="N123" s="202">
        <f t="shared" si="9"/>
        <v>0</v>
      </c>
      <c r="O123" s="202" t="str">
        <f t="shared" si="6"/>
        <v>N.A.</v>
      </c>
      <c r="P123" s="59">
        <f>[4]ENERO!O120+[4]FEBRERO!O120+[4]MARZO!O120+[4]ABRIL!O120+[4]MAYO!O120+[4]JUNIO!O120+[4]JULIO!O120+[4]AGOSTO!O120+[4]SEPTIEMBRE!O120+[4]OCTUBRE!O120+[4]NOVIEMBRE!O120+[4]DICIEMBRE!O120</f>
        <v>0</v>
      </c>
      <c r="Q123" s="59">
        <f>[4]ENERO!P120+[4]FEBRERO!P120+[4]MARZO!P120+[4]ABRIL!P120+[4]MAYO!P120+[4]JUNIO!P120+[4]JULIO!P120+[4]AGOSTO!P120+[4]SEPTIEMBRE!P120+[4]OCTUBRE!P120+[4]NOVIEMBRE!P120+[4]DICIEMBRE!P120</f>
        <v>0</v>
      </c>
      <c r="R123" s="60">
        <f t="shared" si="7"/>
        <v>0</v>
      </c>
      <c r="S123" s="59">
        <f>[4]ENERO!R120+[4]FEBRERO!R120+[4]MARZO!R120+[4]ABRIL!R120+[4]MAYO!R120+[4]JUNIO!R120+[4]JULIO!R120+[4]AGOSTO!R120+[4]SEPTIEMBRE!R120+[4]OCTUBRE!R120+[4]NOVIEMBRE!R120+[4]DICIEMBRE!R120</f>
        <v>0</v>
      </c>
      <c r="T123" s="59">
        <f>[4]ENERO!S120+[4]FEBRERO!S120+[4]MARZO!S120+[4]ABRIL!S120+[4]MAYO!S120+[4]JUNIO!S120+[4]JULIO!S120+[4]AGOSTO!S120+[4]SEPTIEMBRE!S120+[4]OCTUBRE!S120+[4]NOVIEMBRE!S120+[4]DICIEMBRE!S120</f>
        <v>0</v>
      </c>
      <c r="U123" s="60">
        <f t="shared" si="10"/>
        <v>0</v>
      </c>
    </row>
    <row r="124" spans="1:21" s="58" customFormat="1" ht="18" customHeight="1">
      <c r="A124" s="249">
        <v>122</v>
      </c>
      <c r="B124" s="250" t="s">
        <v>140</v>
      </c>
      <c r="C124" s="249" t="s">
        <v>245</v>
      </c>
      <c r="D124" s="202">
        <v>0</v>
      </c>
      <c r="E124" s="202">
        <v>0</v>
      </c>
      <c r="F124" s="202">
        <v>0</v>
      </c>
      <c r="G124" s="202">
        <v>0</v>
      </c>
      <c r="H124" s="202">
        <f t="shared" si="8"/>
        <v>0</v>
      </c>
      <c r="I124" s="202"/>
      <c r="J124" s="202">
        <v>0</v>
      </c>
      <c r="K124" s="202">
        <v>0</v>
      </c>
      <c r="L124" s="202">
        <v>0</v>
      </c>
      <c r="M124" s="202">
        <v>0</v>
      </c>
      <c r="N124" s="202">
        <f t="shared" si="9"/>
        <v>0</v>
      </c>
      <c r="O124" s="202" t="str">
        <f t="shared" si="6"/>
        <v>N.A.</v>
      </c>
      <c r="P124" s="59">
        <f>[4]ENERO!O121+[4]FEBRERO!O121+[4]MARZO!O121+[4]ABRIL!O121+[4]MAYO!O121+[4]JUNIO!O121+[4]JULIO!O121+[4]AGOSTO!O121+[4]SEPTIEMBRE!O121+[4]OCTUBRE!O121+[4]NOVIEMBRE!O121+[4]DICIEMBRE!O121</f>
        <v>0</v>
      </c>
      <c r="Q124" s="59">
        <f>[4]ENERO!P121+[4]FEBRERO!P121+[4]MARZO!P121+[4]ABRIL!P121+[4]MAYO!P121+[4]JUNIO!P121+[4]JULIO!P121+[4]AGOSTO!P121+[4]SEPTIEMBRE!P121+[4]OCTUBRE!P121+[4]NOVIEMBRE!P121+[4]DICIEMBRE!P121</f>
        <v>0</v>
      </c>
      <c r="R124" s="60">
        <f t="shared" si="7"/>
        <v>0</v>
      </c>
      <c r="S124" s="59">
        <f>[4]ENERO!R121+[4]FEBRERO!R121+[4]MARZO!R121+[4]ABRIL!R121+[4]MAYO!R121+[4]JUNIO!R121+[4]JULIO!R121+[4]AGOSTO!R121+[4]SEPTIEMBRE!R121+[4]OCTUBRE!R121+[4]NOVIEMBRE!R121+[4]DICIEMBRE!R121</f>
        <v>0</v>
      </c>
      <c r="T124" s="59">
        <f>[4]ENERO!S121+[4]FEBRERO!S121+[4]MARZO!S121+[4]ABRIL!S121+[4]MAYO!S121+[4]JUNIO!S121+[4]JULIO!S121+[4]AGOSTO!S121+[4]SEPTIEMBRE!S121+[4]OCTUBRE!S121+[4]NOVIEMBRE!S121+[4]DICIEMBRE!S121</f>
        <v>0</v>
      </c>
      <c r="U124" s="60">
        <f t="shared" si="10"/>
        <v>0</v>
      </c>
    </row>
    <row r="125" spans="1:21" s="58" customFormat="1" ht="18" customHeight="1">
      <c r="A125" s="249">
        <v>123</v>
      </c>
      <c r="B125" s="250" t="s">
        <v>246</v>
      </c>
      <c r="C125" s="249" t="s">
        <v>247</v>
      </c>
      <c r="D125" s="202">
        <v>0</v>
      </c>
      <c r="E125" s="202">
        <v>0</v>
      </c>
      <c r="F125" s="202">
        <v>0</v>
      </c>
      <c r="G125" s="202">
        <v>0</v>
      </c>
      <c r="H125" s="202">
        <f t="shared" si="8"/>
        <v>0</v>
      </c>
      <c r="I125" s="202"/>
      <c r="J125" s="202">
        <v>0</v>
      </c>
      <c r="K125" s="202">
        <v>0</v>
      </c>
      <c r="L125" s="202">
        <v>0</v>
      </c>
      <c r="M125" s="202">
        <v>0</v>
      </c>
      <c r="N125" s="202">
        <f t="shared" si="9"/>
        <v>0</v>
      </c>
      <c r="O125" s="202" t="str">
        <f t="shared" si="6"/>
        <v>N.A.</v>
      </c>
      <c r="P125" s="59">
        <f>[4]ENERO!O122+[4]FEBRERO!O122+[4]MARZO!O122+[4]ABRIL!O122+[4]MAYO!O122+[4]JUNIO!O122+[4]JULIO!O122+[4]AGOSTO!O122+[4]SEPTIEMBRE!O122+[4]OCTUBRE!O122+[4]NOVIEMBRE!O122+[4]DICIEMBRE!O122</f>
        <v>0</v>
      </c>
      <c r="Q125" s="59">
        <f>[4]ENERO!P122+[4]FEBRERO!P122+[4]MARZO!P122+[4]ABRIL!P122+[4]MAYO!P122+[4]JUNIO!P122+[4]JULIO!P122+[4]AGOSTO!P122+[4]SEPTIEMBRE!P122+[4]OCTUBRE!P122+[4]NOVIEMBRE!P122+[4]DICIEMBRE!P122</f>
        <v>0</v>
      </c>
      <c r="R125" s="60">
        <f t="shared" si="7"/>
        <v>0</v>
      </c>
      <c r="S125" s="59">
        <f>[4]ENERO!R122+[4]FEBRERO!R122+[4]MARZO!R122+[4]ABRIL!R122+[4]MAYO!R122+[4]JUNIO!R122+[4]JULIO!R122+[4]AGOSTO!R122+[4]SEPTIEMBRE!R122+[4]OCTUBRE!R122+[4]NOVIEMBRE!R122+[4]DICIEMBRE!R122</f>
        <v>0</v>
      </c>
      <c r="T125" s="59">
        <f>[4]ENERO!S122+[4]FEBRERO!S122+[4]MARZO!S122+[4]ABRIL!S122+[4]MAYO!S122+[4]JUNIO!S122+[4]JULIO!S122+[4]AGOSTO!S122+[4]SEPTIEMBRE!S122+[4]OCTUBRE!S122+[4]NOVIEMBRE!S122+[4]DICIEMBRE!S122</f>
        <v>0</v>
      </c>
      <c r="U125" s="60">
        <f t="shared" si="10"/>
        <v>0</v>
      </c>
    </row>
    <row r="126" spans="1:21" s="58" customFormat="1" ht="18" customHeight="1">
      <c r="A126" s="249">
        <v>124</v>
      </c>
      <c r="B126" s="250" t="s">
        <v>140</v>
      </c>
      <c r="C126" s="249" t="s">
        <v>248</v>
      </c>
      <c r="D126" s="202">
        <v>0</v>
      </c>
      <c r="E126" s="202">
        <v>0</v>
      </c>
      <c r="F126" s="202">
        <v>0</v>
      </c>
      <c r="G126" s="202">
        <v>0</v>
      </c>
      <c r="H126" s="202">
        <f t="shared" si="8"/>
        <v>0</v>
      </c>
      <c r="I126" s="202"/>
      <c r="J126" s="202">
        <v>0</v>
      </c>
      <c r="K126" s="202">
        <v>0</v>
      </c>
      <c r="L126" s="202">
        <v>0</v>
      </c>
      <c r="M126" s="202">
        <v>0</v>
      </c>
      <c r="N126" s="202">
        <f t="shared" si="9"/>
        <v>0</v>
      </c>
      <c r="O126" s="202" t="str">
        <f t="shared" si="6"/>
        <v>N.A.</v>
      </c>
      <c r="P126" s="59">
        <f>[4]ENERO!O123+[4]FEBRERO!O123+[4]MARZO!O123+[4]ABRIL!O123+[4]MAYO!O123+[4]JUNIO!O123+[4]JULIO!O123+[4]AGOSTO!O123+[4]SEPTIEMBRE!O123+[4]OCTUBRE!O123+[4]NOVIEMBRE!O123+[4]DICIEMBRE!O123</f>
        <v>0</v>
      </c>
      <c r="Q126" s="59">
        <f>[4]ENERO!P123+[4]FEBRERO!P123+[4]MARZO!P123+[4]ABRIL!P123+[4]MAYO!P123+[4]JUNIO!P123+[4]JULIO!P123+[4]AGOSTO!P123+[4]SEPTIEMBRE!P123+[4]OCTUBRE!P123+[4]NOVIEMBRE!P123+[4]DICIEMBRE!P123</f>
        <v>0</v>
      </c>
      <c r="R126" s="60">
        <f t="shared" si="7"/>
        <v>0</v>
      </c>
      <c r="S126" s="59">
        <f>[4]ENERO!R123+[4]FEBRERO!R123+[4]MARZO!R123+[4]ABRIL!R123+[4]MAYO!R123+[4]JUNIO!R123+[4]JULIO!R123+[4]AGOSTO!R123+[4]SEPTIEMBRE!R123+[4]OCTUBRE!R123+[4]NOVIEMBRE!R123+[4]DICIEMBRE!R123</f>
        <v>0</v>
      </c>
      <c r="T126" s="59">
        <f>[4]ENERO!S123+[4]FEBRERO!S123+[4]MARZO!S123+[4]ABRIL!S123+[4]MAYO!S123+[4]JUNIO!S123+[4]JULIO!S123+[4]AGOSTO!S123+[4]SEPTIEMBRE!S123+[4]OCTUBRE!S123+[4]NOVIEMBRE!S123+[4]DICIEMBRE!S123</f>
        <v>0</v>
      </c>
      <c r="U126" s="60">
        <f t="shared" si="10"/>
        <v>0</v>
      </c>
    </row>
    <row r="127" spans="1:21" s="58" customFormat="1" ht="18" customHeight="1">
      <c r="A127" s="249">
        <v>126</v>
      </c>
      <c r="B127" s="250" t="s">
        <v>228</v>
      </c>
      <c r="C127" s="249" t="s">
        <v>249</v>
      </c>
      <c r="D127" s="202">
        <v>0</v>
      </c>
      <c r="E127" s="202">
        <v>0</v>
      </c>
      <c r="F127" s="202">
        <v>0</v>
      </c>
      <c r="G127" s="202">
        <v>0</v>
      </c>
      <c r="H127" s="202">
        <f t="shared" si="8"/>
        <v>0</v>
      </c>
      <c r="I127" s="202"/>
      <c r="J127" s="202">
        <v>0</v>
      </c>
      <c r="K127" s="202">
        <v>0</v>
      </c>
      <c r="L127" s="202">
        <v>0</v>
      </c>
      <c r="M127" s="202">
        <v>0</v>
      </c>
      <c r="N127" s="202">
        <f t="shared" si="9"/>
        <v>0</v>
      </c>
      <c r="O127" s="202" t="str">
        <f t="shared" si="6"/>
        <v>N.A.</v>
      </c>
      <c r="P127" s="59">
        <f>[4]ENERO!O124+[4]FEBRERO!O124+[4]MARZO!O124+[4]ABRIL!O124+[4]MAYO!O124+[4]JUNIO!O124+[4]JULIO!O124+[4]AGOSTO!O124+[4]SEPTIEMBRE!O124+[4]OCTUBRE!O124+[4]NOVIEMBRE!O124+[4]DICIEMBRE!O124</f>
        <v>0</v>
      </c>
      <c r="Q127" s="59">
        <f>[4]ENERO!P124+[4]FEBRERO!P124+[4]MARZO!P124+[4]ABRIL!P124+[4]MAYO!P124+[4]JUNIO!P124+[4]JULIO!P124+[4]AGOSTO!P124+[4]SEPTIEMBRE!P124+[4]OCTUBRE!P124+[4]NOVIEMBRE!P124+[4]DICIEMBRE!P124</f>
        <v>0</v>
      </c>
      <c r="R127" s="60">
        <f t="shared" si="7"/>
        <v>0</v>
      </c>
      <c r="S127" s="59">
        <f>[4]ENERO!R124+[4]FEBRERO!R124+[4]MARZO!R124+[4]ABRIL!R124+[4]MAYO!R124+[4]JUNIO!R124+[4]JULIO!R124+[4]AGOSTO!R124+[4]SEPTIEMBRE!R124+[4]OCTUBRE!R124+[4]NOVIEMBRE!R124+[4]DICIEMBRE!R124</f>
        <v>0</v>
      </c>
      <c r="T127" s="59">
        <f>[4]ENERO!S124+[4]FEBRERO!S124+[4]MARZO!S124+[4]ABRIL!S124+[4]MAYO!S124+[4]JUNIO!S124+[4]JULIO!S124+[4]AGOSTO!S124+[4]SEPTIEMBRE!S124+[4]OCTUBRE!S124+[4]NOVIEMBRE!S124+[4]DICIEMBRE!S124</f>
        <v>0</v>
      </c>
      <c r="U127" s="60">
        <f t="shared" si="10"/>
        <v>0</v>
      </c>
    </row>
    <row r="128" spans="1:21" s="58" customFormat="1" ht="18" customHeight="1">
      <c r="A128" s="249">
        <v>127</v>
      </c>
      <c r="B128" s="250" t="s">
        <v>250</v>
      </c>
      <c r="C128" s="249" t="s">
        <v>251</v>
      </c>
      <c r="D128" s="202">
        <v>0</v>
      </c>
      <c r="E128" s="202">
        <v>0</v>
      </c>
      <c r="F128" s="202">
        <v>0</v>
      </c>
      <c r="G128" s="202">
        <v>0</v>
      </c>
      <c r="H128" s="202">
        <f t="shared" si="8"/>
        <v>0</v>
      </c>
      <c r="I128" s="202"/>
      <c r="J128" s="202">
        <v>0</v>
      </c>
      <c r="K128" s="202">
        <v>0</v>
      </c>
      <c r="L128" s="202">
        <v>0</v>
      </c>
      <c r="M128" s="202">
        <v>0</v>
      </c>
      <c r="N128" s="202">
        <f t="shared" si="9"/>
        <v>0</v>
      </c>
      <c r="O128" s="202" t="str">
        <f t="shared" si="6"/>
        <v>N.A.</v>
      </c>
      <c r="P128" s="59">
        <f>[4]ENERO!O125+[4]FEBRERO!O125+[4]MARZO!O125+[4]ABRIL!O125+[4]MAYO!O125+[4]JUNIO!O125+[4]JULIO!O125+[4]AGOSTO!O125+[4]SEPTIEMBRE!O125+[4]OCTUBRE!O125+[4]NOVIEMBRE!O125+[4]DICIEMBRE!O125</f>
        <v>0</v>
      </c>
      <c r="Q128" s="59">
        <f>[4]ENERO!P125+[4]FEBRERO!P125+[4]MARZO!P125+[4]ABRIL!P125+[4]MAYO!P125+[4]JUNIO!P125+[4]JULIO!P125+[4]AGOSTO!P125+[4]SEPTIEMBRE!P125+[4]OCTUBRE!P125+[4]NOVIEMBRE!P125+[4]DICIEMBRE!P125</f>
        <v>0</v>
      </c>
      <c r="R128" s="60">
        <f t="shared" si="7"/>
        <v>0</v>
      </c>
      <c r="S128" s="59">
        <f>[4]ENERO!R125+[4]FEBRERO!R125+[4]MARZO!R125+[4]ABRIL!R125+[4]MAYO!R125+[4]JUNIO!R125+[4]JULIO!R125+[4]AGOSTO!R125+[4]SEPTIEMBRE!R125+[4]OCTUBRE!R125+[4]NOVIEMBRE!R125+[4]DICIEMBRE!R125</f>
        <v>0</v>
      </c>
      <c r="T128" s="59">
        <f>[4]ENERO!S125+[4]FEBRERO!S125+[4]MARZO!S125+[4]ABRIL!S125+[4]MAYO!S125+[4]JUNIO!S125+[4]JULIO!S125+[4]AGOSTO!S125+[4]SEPTIEMBRE!S125+[4]OCTUBRE!S125+[4]NOVIEMBRE!S125+[4]DICIEMBRE!S125</f>
        <v>0</v>
      </c>
      <c r="U128" s="60">
        <f t="shared" si="10"/>
        <v>0</v>
      </c>
    </row>
    <row r="129" spans="1:21" s="58" customFormat="1" ht="18" customHeight="1">
      <c r="A129" s="249">
        <v>128</v>
      </c>
      <c r="B129" s="250" t="s">
        <v>228</v>
      </c>
      <c r="C129" s="249" t="s">
        <v>252</v>
      </c>
      <c r="D129" s="202">
        <v>0</v>
      </c>
      <c r="E129" s="202">
        <v>0</v>
      </c>
      <c r="F129" s="202">
        <v>0</v>
      </c>
      <c r="G129" s="202">
        <v>0</v>
      </c>
      <c r="H129" s="202">
        <f t="shared" si="8"/>
        <v>0</v>
      </c>
      <c r="I129" s="202"/>
      <c r="J129" s="202">
        <v>0</v>
      </c>
      <c r="K129" s="202">
        <v>0</v>
      </c>
      <c r="L129" s="202">
        <v>0</v>
      </c>
      <c r="M129" s="202">
        <v>0</v>
      </c>
      <c r="N129" s="202">
        <f t="shared" si="9"/>
        <v>0</v>
      </c>
      <c r="O129" s="202" t="str">
        <f t="shared" si="6"/>
        <v>N.A.</v>
      </c>
      <c r="P129" s="59">
        <f>[4]ENERO!O126+[4]FEBRERO!O126+[4]MARZO!O126+[4]ABRIL!O126+[4]MAYO!O126+[4]JUNIO!O126+[4]JULIO!O126+[4]AGOSTO!O126+[4]SEPTIEMBRE!O126+[4]OCTUBRE!O126+[4]NOVIEMBRE!O126+[4]DICIEMBRE!O126</f>
        <v>0</v>
      </c>
      <c r="Q129" s="59">
        <f>[4]ENERO!P126+[4]FEBRERO!P126+[4]MARZO!P126+[4]ABRIL!P126+[4]MAYO!P126+[4]JUNIO!P126+[4]JULIO!P126+[4]AGOSTO!P126+[4]SEPTIEMBRE!P126+[4]OCTUBRE!P126+[4]NOVIEMBRE!P126+[4]DICIEMBRE!P126</f>
        <v>0</v>
      </c>
      <c r="R129" s="60">
        <f t="shared" si="7"/>
        <v>0</v>
      </c>
      <c r="S129" s="59">
        <f>[4]ENERO!R126+[4]FEBRERO!R126+[4]MARZO!R126+[4]ABRIL!R126+[4]MAYO!R126+[4]JUNIO!R126+[4]JULIO!R126+[4]AGOSTO!R126+[4]SEPTIEMBRE!R126+[4]OCTUBRE!R126+[4]NOVIEMBRE!R126+[4]DICIEMBRE!R126</f>
        <v>0</v>
      </c>
      <c r="T129" s="59">
        <f>[4]ENERO!S126+[4]FEBRERO!S126+[4]MARZO!S126+[4]ABRIL!S126+[4]MAYO!S126+[4]JUNIO!S126+[4]JULIO!S126+[4]AGOSTO!S126+[4]SEPTIEMBRE!S126+[4]OCTUBRE!S126+[4]NOVIEMBRE!S126+[4]DICIEMBRE!S126</f>
        <v>0</v>
      </c>
      <c r="U129" s="60">
        <f t="shared" si="10"/>
        <v>0</v>
      </c>
    </row>
    <row r="130" spans="1:21" s="58" customFormat="1" ht="18" customHeight="1">
      <c r="A130" s="249">
        <v>130</v>
      </c>
      <c r="B130" s="250" t="s">
        <v>228</v>
      </c>
      <c r="C130" s="249" t="s">
        <v>253</v>
      </c>
      <c r="D130" s="202">
        <v>108.40304500000001</v>
      </c>
      <c r="E130" s="202">
        <v>7.5468999999999991</v>
      </c>
      <c r="F130" s="202">
        <v>0</v>
      </c>
      <c r="G130" s="202">
        <v>0.43562999000000002</v>
      </c>
      <c r="H130" s="202">
        <f t="shared" si="8"/>
        <v>100.42051501000002</v>
      </c>
      <c r="I130" s="202"/>
      <c r="J130" s="202">
        <v>10.928118909985232</v>
      </c>
      <c r="K130" s="202">
        <v>26.44431338625358</v>
      </c>
      <c r="L130" s="202">
        <v>0</v>
      </c>
      <c r="M130" s="202">
        <v>0.7207928400000001</v>
      </c>
      <c r="N130" s="202">
        <f t="shared" si="9"/>
        <v>-16.236987316268348</v>
      </c>
      <c r="O130" s="202">
        <f t="shared" si="6"/>
        <v>-116.16899426840368</v>
      </c>
      <c r="P130" s="59">
        <f>[4]ENERO!O127+[4]FEBRERO!O127+[4]MARZO!O127+[4]ABRIL!O127+[4]MAYO!O127+[4]JUNIO!O127+[4]JULIO!O127+[4]AGOSTO!O127+[4]SEPTIEMBRE!O127+[4]OCTUBRE!O127+[4]NOVIEMBRE!O127+[4]DICIEMBRE!O127</f>
        <v>0</v>
      </c>
      <c r="Q130" s="59">
        <f>[4]ENERO!P127+[4]FEBRERO!P127+[4]MARZO!P127+[4]ABRIL!P127+[4]MAYO!P127+[4]JUNIO!P127+[4]JULIO!P127+[4]AGOSTO!P127+[4]SEPTIEMBRE!P127+[4]OCTUBRE!P127+[4]NOVIEMBRE!P127+[4]DICIEMBRE!P127</f>
        <v>7.5468999999999991</v>
      </c>
      <c r="R130" s="60">
        <f t="shared" si="7"/>
        <v>7.5468999999999991</v>
      </c>
      <c r="S130" s="59">
        <f>[4]ENERO!R127+[4]FEBRERO!R127+[4]MARZO!R127+[4]ABRIL!R127+[4]MAYO!R127+[4]JUNIO!R127+[4]JULIO!R127+[4]AGOSTO!R127+[4]SEPTIEMBRE!R127+[4]OCTUBRE!R127+[4]NOVIEMBRE!R127+[4]DICIEMBRE!R127</f>
        <v>0.25709170999999997</v>
      </c>
      <c r="T130" s="59">
        <f>[4]ENERO!S127+[4]FEBRERO!S127+[4]MARZO!S127+[4]ABRIL!S127+[4]MAYO!S127+[4]JUNIO!S127+[4]JULIO!S127+[4]AGOSTO!S127+[4]SEPTIEMBRE!S127+[4]OCTUBRE!S127+[4]NOVIEMBRE!S127+[4]DICIEMBRE!S127</f>
        <v>26.187221676253579</v>
      </c>
      <c r="U130" s="60">
        <f t="shared" si="10"/>
        <v>26.44431338625358</v>
      </c>
    </row>
    <row r="131" spans="1:21" s="58" customFormat="1" ht="18" customHeight="1">
      <c r="A131" s="249">
        <v>132</v>
      </c>
      <c r="B131" s="250" t="s">
        <v>254</v>
      </c>
      <c r="C131" s="249" t="s">
        <v>255</v>
      </c>
      <c r="D131" s="202">
        <v>98.875465000000005</v>
      </c>
      <c r="E131" s="202">
        <v>48.089341000000005</v>
      </c>
      <c r="F131" s="202">
        <v>0</v>
      </c>
      <c r="G131" s="202">
        <v>4.3172044300000003</v>
      </c>
      <c r="H131" s="202">
        <f t="shared" si="8"/>
        <v>46.468919569999997</v>
      </c>
      <c r="I131" s="202"/>
      <c r="J131" s="202">
        <v>21.974126955477743</v>
      </c>
      <c r="K131" s="202">
        <v>52.114138016909045</v>
      </c>
      <c r="L131" s="202">
        <v>0</v>
      </c>
      <c r="M131" s="202">
        <v>4.0293080699999999</v>
      </c>
      <c r="N131" s="202">
        <f t="shared" si="9"/>
        <v>-34.169319131431301</v>
      </c>
      <c r="O131" s="202">
        <f t="shared" si="6"/>
        <v>-173.53155495676896</v>
      </c>
      <c r="P131" s="59">
        <f>[4]ENERO!O128+[4]FEBRERO!O128+[4]MARZO!O128+[4]ABRIL!O128+[4]MAYO!O128+[4]JUNIO!O128+[4]JULIO!O128+[4]AGOSTO!O128+[4]SEPTIEMBRE!O128+[4]OCTUBRE!O128+[4]NOVIEMBRE!O128+[4]DICIEMBRE!O128</f>
        <v>39.273471000000001</v>
      </c>
      <c r="Q131" s="59">
        <f>[4]ENERO!P128+[4]FEBRERO!P128+[4]MARZO!P128+[4]ABRIL!P128+[4]MAYO!P128+[4]JUNIO!P128+[4]JULIO!P128+[4]AGOSTO!P128+[4]SEPTIEMBRE!P128+[4]OCTUBRE!P128+[4]NOVIEMBRE!P128+[4]DICIEMBRE!P128</f>
        <v>8.8158700000000003</v>
      </c>
      <c r="R131" s="60">
        <f t="shared" si="7"/>
        <v>48.089341000000005</v>
      </c>
      <c r="S131" s="59">
        <f>[4]ENERO!R128+[4]FEBRERO!R128+[4]MARZO!R128+[4]ABRIL!R128+[4]MAYO!R128+[4]JUNIO!R128+[4]JULIO!R128+[4]AGOSTO!R128+[4]SEPTIEMBRE!R128+[4]OCTUBRE!R128+[4]NOVIEMBRE!R128+[4]DICIEMBRE!R128</f>
        <v>39.273470510000003</v>
      </c>
      <c r="T131" s="59">
        <f>[4]ENERO!S128+[4]FEBRERO!S128+[4]MARZO!S128+[4]ABRIL!S128+[4]MAYO!S128+[4]JUNIO!S128+[4]JULIO!S128+[4]AGOSTO!S128+[4]SEPTIEMBRE!S128+[4]OCTUBRE!S128+[4]NOVIEMBRE!S128+[4]DICIEMBRE!S128</f>
        <v>12.840667506909043</v>
      </c>
      <c r="U131" s="60">
        <f t="shared" si="10"/>
        <v>52.114138016909045</v>
      </c>
    </row>
    <row r="132" spans="1:21" s="58" customFormat="1" ht="18" customHeight="1">
      <c r="A132" s="249">
        <v>136</v>
      </c>
      <c r="B132" s="250" t="s">
        <v>136</v>
      </c>
      <c r="C132" s="249" t="s">
        <v>256</v>
      </c>
      <c r="D132" s="202">
        <v>0</v>
      </c>
      <c r="E132" s="202">
        <v>0</v>
      </c>
      <c r="F132" s="202">
        <v>0</v>
      </c>
      <c r="G132" s="202">
        <v>0</v>
      </c>
      <c r="H132" s="202">
        <f t="shared" si="8"/>
        <v>0</v>
      </c>
      <c r="I132" s="202"/>
      <c r="J132" s="202">
        <v>0</v>
      </c>
      <c r="K132" s="202">
        <v>0</v>
      </c>
      <c r="L132" s="202">
        <v>0</v>
      </c>
      <c r="M132" s="202">
        <v>0</v>
      </c>
      <c r="N132" s="202">
        <f t="shared" si="9"/>
        <v>0</v>
      </c>
      <c r="O132" s="202" t="str">
        <f t="shared" si="6"/>
        <v>N.A.</v>
      </c>
      <c r="P132" s="59">
        <f>[4]ENERO!O129+[4]FEBRERO!O129+[4]MARZO!O129+[4]ABRIL!O129+[4]MAYO!O129+[4]JUNIO!O129+[4]JULIO!O129+[4]AGOSTO!O129+[4]SEPTIEMBRE!O129+[4]OCTUBRE!O129+[4]NOVIEMBRE!O129+[4]DICIEMBRE!O129</f>
        <v>0</v>
      </c>
      <c r="Q132" s="59">
        <f>[4]ENERO!P129+[4]FEBRERO!P129+[4]MARZO!P129+[4]ABRIL!P129+[4]MAYO!P129+[4]JUNIO!P129+[4]JULIO!P129+[4]AGOSTO!P129+[4]SEPTIEMBRE!P129+[4]OCTUBRE!P129+[4]NOVIEMBRE!P129+[4]DICIEMBRE!P129</f>
        <v>0</v>
      </c>
      <c r="R132" s="60">
        <f t="shared" si="7"/>
        <v>0</v>
      </c>
      <c r="S132" s="59">
        <f>[4]ENERO!R129+[4]FEBRERO!R129+[4]MARZO!R129+[4]ABRIL!R129+[4]MAYO!R129+[4]JUNIO!R129+[4]JULIO!R129+[4]AGOSTO!R129+[4]SEPTIEMBRE!R129+[4]OCTUBRE!R129+[4]NOVIEMBRE!R129+[4]DICIEMBRE!R129</f>
        <v>0</v>
      </c>
      <c r="T132" s="59">
        <f>[4]ENERO!S129+[4]FEBRERO!S129+[4]MARZO!S129+[4]ABRIL!S129+[4]MAYO!S129+[4]JUNIO!S129+[4]JULIO!S129+[4]AGOSTO!S129+[4]SEPTIEMBRE!S129+[4]OCTUBRE!S129+[4]NOVIEMBRE!S129+[4]DICIEMBRE!S129</f>
        <v>0</v>
      </c>
      <c r="U132" s="60">
        <f t="shared" si="10"/>
        <v>0</v>
      </c>
    </row>
    <row r="133" spans="1:21" s="58" customFormat="1" ht="18" customHeight="1">
      <c r="A133" s="249">
        <v>138</v>
      </c>
      <c r="B133" s="250" t="s">
        <v>140</v>
      </c>
      <c r="C133" s="249" t="s">
        <v>257</v>
      </c>
      <c r="D133" s="202">
        <v>0</v>
      </c>
      <c r="E133" s="202">
        <v>0</v>
      </c>
      <c r="F133" s="202">
        <v>0</v>
      </c>
      <c r="G133" s="202">
        <v>0</v>
      </c>
      <c r="H133" s="202">
        <f t="shared" si="8"/>
        <v>0</v>
      </c>
      <c r="I133" s="202"/>
      <c r="J133" s="202">
        <v>0</v>
      </c>
      <c r="K133" s="202">
        <v>0</v>
      </c>
      <c r="L133" s="202">
        <v>0</v>
      </c>
      <c r="M133" s="202">
        <v>0</v>
      </c>
      <c r="N133" s="202">
        <f t="shared" si="9"/>
        <v>0</v>
      </c>
      <c r="O133" s="202" t="str">
        <f t="shared" si="6"/>
        <v>N.A.</v>
      </c>
      <c r="P133" s="59">
        <f>[4]ENERO!O130+[4]FEBRERO!O130+[4]MARZO!O130+[4]ABRIL!O130+[4]MAYO!O130+[4]JUNIO!O130+[4]JULIO!O130+[4]AGOSTO!O130+[4]SEPTIEMBRE!O130+[4]OCTUBRE!O130+[4]NOVIEMBRE!O130+[4]DICIEMBRE!O130</f>
        <v>0</v>
      </c>
      <c r="Q133" s="59">
        <f>[4]ENERO!P130+[4]FEBRERO!P130+[4]MARZO!P130+[4]ABRIL!P130+[4]MAYO!P130+[4]JUNIO!P130+[4]JULIO!P130+[4]AGOSTO!P130+[4]SEPTIEMBRE!P130+[4]OCTUBRE!P130+[4]NOVIEMBRE!P130+[4]DICIEMBRE!P130</f>
        <v>0</v>
      </c>
      <c r="R133" s="60">
        <f t="shared" si="7"/>
        <v>0</v>
      </c>
      <c r="S133" s="59">
        <f>[4]ENERO!R130+[4]FEBRERO!R130+[4]MARZO!R130+[4]ABRIL!R130+[4]MAYO!R130+[4]JUNIO!R130+[4]JULIO!R130+[4]AGOSTO!R130+[4]SEPTIEMBRE!R130+[4]OCTUBRE!R130+[4]NOVIEMBRE!R130+[4]DICIEMBRE!R130</f>
        <v>0</v>
      </c>
      <c r="T133" s="59">
        <f>[4]ENERO!S130+[4]FEBRERO!S130+[4]MARZO!S130+[4]ABRIL!S130+[4]MAYO!S130+[4]JUNIO!S130+[4]JULIO!S130+[4]AGOSTO!S130+[4]SEPTIEMBRE!S130+[4]OCTUBRE!S130+[4]NOVIEMBRE!S130+[4]DICIEMBRE!S130</f>
        <v>0</v>
      </c>
      <c r="U133" s="60">
        <f t="shared" si="10"/>
        <v>0</v>
      </c>
    </row>
    <row r="134" spans="1:21" s="58" customFormat="1" ht="18" customHeight="1">
      <c r="A134" s="249">
        <v>139</v>
      </c>
      <c r="B134" s="250" t="s">
        <v>140</v>
      </c>
      <c r="C134" s="249" t="s">
        <v>258</v>
      </c>
      <c r="D134" s="202">
        <v>0</v>
      </c>
      <c r="E134" s="202">
        <v>0</v>
      </c>
      <c r="F134" s="202">
        <v>0</v>
      </c>
      <c r="G134" s="202">
        <v>0</v>
      </c>
      <c r="H134" s="202">
        <f t="shared" si="8"/>
        <v>0</v>
      </c>
      <c r="I134" s="202"/>
      <c r="J134" s="202">
        <v>0</v>
      </c>
      <c r="K134" s="202">
        <v>0</v>
      </c>
      <c r="L134" s="202">
        <v>0</v>
      </c>
      <c r="M134" s="202">
        <v>0</v>
      </c>
      <c r="N134" s="202">
        <f t="shared" si="9"/>
        <v>0</v>
      </c>
      <c r="O134" s="202" t="str">
        <f t="shared" si="6"/>
        <v>N.A.</v>
      </c>
      <c r="P134" s="59">
        <f>[4]ENERO!O131+[4]FEBRERO!O131+[4]MARZO!O131+[4]ABRIL!O131+[4]MAYO!O131+[4]JUNIO!O131+[4]JULIO!O131+[4]AGOSTO!O131+[4]SEPTIEMBRE!O131+[4]OCTUBRE!O131+[4]NOVIEMBRE!O131+[4]DICIEMBRE!O131</f>
        <v>0</v>
      </c>
      <c r="Q134" s="59">
        <f>[4]ENERO!P131+[4]FEBRERO!P131+[4]MARZO!P131+[4]ABRIL!P131+[4]MAYO!P131+[4]JUNIO!P131+[4]JULIO!P131+[4]AGOSTO!P131+[4]SEPTIEMBRE!P131+[4]OCTUBRE!P131+[4]NOVIEMBRE!P131+[4]DICIEMBRE!P131</f>
        <v>0</v>
      </c>
      <c r="R134" s="60">
        <f t="shared" si="7"/>
        <v>0</v>
      </c>
      <c r="S134" s="59">
        <f>[4]ENERO!R131+[4]FEBRERO!R131+[4]MARZO!R131+[4]ABRIL!R131+[4]MAYO!R131+[4]JUNIO!R131+[4]JULIO!R131+[4]AGOSTO!R131+[4]SEPTIEMBRE!R131+[4]OCTUBRE!R131+[4]NOVIEMBRE!R131+[4]DICIEMBRE!R131</f>
        <v>0</v>
      </c>
      <c r="T134" s="59">
        <f>[4]ENERO!S131+[4]FEBRERO!S131+[4]MARZO!S131+[4]ABRIL!S131+[4]MAYO!S131+[4]JUNIO!S131+[4]JULIO!S131+[4]AGOSTO!S131+[4]SEPTIEMBRE!S131+[4]OCTUBRE!S131+[4]NOVIEMBRE!S131+[4]DICIEMBRE!S131</f>
        <v>0</v>
      </c>
      <c r="U134" s="60">
        <f t="shared" si="10"/>
        <v>0</v>
      </c>
    </row>
    <row r="135" spans="1:21" s="58" customFormat="1" ht="18" customHeight="1">
      <c r="A135" s="249">
        <v>140</v>
      </c>
      <c r="B135" s="250" t="s">
        <v>246</v>
      </c>
      <c r="C135" s="249" t="s">
        <v>259</v>
      </c>
      <c r="D135" s="202">
        <v>12.975515000000001</v>
      </c>
      <c r="E135" s="202">
        <v>8.564648</v>
      </c>
      <c r="F135" s="202">
        <v>0</v>
      </c>
      <c r="G135" s="202">
        <v>1.7670017099999999</v>
      </c>
      <c r="H135" s="202">
        <f t="shared" si="8"/>
        <v>2.6438652900000017</v>
      </c>
      <c r="I135" s="202"/>
      <c r="J135" s="202">
        <v>9.1214692277999987</v>
      </c>
      <c r="K135" s="202">
        <v>10.737558969686127</v>
      </c>
      <c r="L135" s="202">
        <v>0</v>
      </c>
      <c r="M135" s="202">
        <v>1.7507258899999998</v>
      </c>
      <c r="N135" s="202">
        <f t="shared" si="9"/>
        <v>-3.3668156318861282</v>
      </c>
      <c r="O135" s="202">
        <f t="shared" si="6"/>
        <v>-227.34444695879819</v>
      </c>
      <c r="P135" s="59">
        <f>[4]ENERO!O132+[4]FEBRERO!O132+[4]MARZO!O132+[4]ABRIL!O132+[4]MAYO!O132+[4]JUNIO!O132+[4]JULIO!O132+[4]AGOSTO!O132+[4]SEPTIEMBRE!O132+[4]OCTUBRE!O132+[4]NOVIEMBRE!O132+[4]DICIEMBRE!O132</f>
        <v>6.9348580000000002</v>
      </c>
      <c r="Q135" s="59">
        <f>[4]ENERO!P132+[4]FEBRERO!P132+[4]MARZO!P132+[4]ABRIL!P132+[4]MAYO!P132+[4]JUNIO!P132+[4]JULIO!P132+[4]AGOSTO!P132+[4]SEPTIEMBRE!P132+[4]OCTUBRE!P132+[4]NOVIEMBRE!P132+[4]DICIEMBRE!P132</f>
        <v>1.6297899999999998</v>
      </c>
      <c r="R135" s="60">
        <f t="shared" si="7"/>
        <v>8.564648</v>
      </c>
      <c r="S135" s="59">
        <f>[4]ENERO!R132+[4]FEBRERO!R132+[4]MARZO!R132+[4]ABRIL!R132+[4]MAYO!R132+[4]JUNIO!R132+[4]JULIO!R132+[4]AGOSTO!R132+[4]SEPTIEMBRE!R132+[4]OCTUBRE!R132+[4]NOVIEMBRE!R132+[4]DICIEMBRE!R132</f>
        <v>6.7657639999999999</v>
      </c>
      <c r="T135" s="59">
        <f>[4]ENERO!S132+[4]FEBRERO!S132+[4]MARZO!S132+[4]ABRIL!S132+[4]MAYO!S132+[4]JUNIO!S132+[4]JULIO!S132+[4]AGOSTO!S132+[4]SEPTIEMBRE!S132+[4]OCTUBRE!S132+[4]NOVIEMBRE!S132+[4]DICIEMBRE!S132</f>
        <v>3.971794969686127</v>
      </c>
      <c r="U135" s="60">
        <f t="shared" si="10"/>
        <v>10.737558969686127</v>
      </c>
    </row>
    <row r="136" spans="1:21" s="58" customFormat="1" ht="18" customHeight="1">
      <c r="A136" s="249">
        <v>141</v>
      </c>
      <c r="B136" s="250" t="s">
        <v>140</v>
      </c>
      <c r="C136" s="249" t="s">
        <v>260</v>
      </c>
      <c r="D136" s="202">
        <v>0</v>
      </c>
      <c r="E136" s="202">
        <v>0</v>
      </c>
      <c r="F136" s="202">
        <v>0</v>
      </c>
      <c r="G136" s="202">
        <v>0</v>
      </c>
      <c r="H136" s="202">
        <f t="shared" si="8"/>
        <v>0</v>
      </c>
      <c r="I136" s="202"/>
      <c r="J136" s="202">
        <v>0</v>
      </c>
      <c r="K136" s="202">
        <v>0</v>
      </c>
      <c r="L136" s="202">
        <v>0</v>
      </c>
      <c r="M136" s="202">
        <v>0</v>
      </c>
      <c r="N136" s="202">
        <f t="shared" si="9"/>
        <v>0</v>
      </c>
      <c r="O136" s="202" t="str">
        <f t="shared" si="6"/>
        <v>N.A.</v>
      </c>
      <c r="P136" s="59">
        <f>[4]ENERO!O133+[4]FEBRERO!O133+[4]MARZO!O133+[4]ABRIL!O133+[4]MAYO!O133+[4]JUNIO!O133+[4]JULIO!O133+[4]AGOSTO!O133+[4]SEPTIEMBRE!O133+[4]OCTUBRE!O133+[4]NOVIEMBRE!O133+[4]DICIEMBRE!O133</f>
        <v>0</v>
      </c>
      <c r="Q136" s="59">
        <f>[4]ENERO!P133+[4]FEBRERO!P133+[4]MARZO!P133+[4]ABRIL!P133+[4]MAYO!P133+[4]JUNIO!P133+[4]JULIO!P133+[4]AGOSTO!P133+[4]SEPTIEMBRE!P133+[4]OCTUBRE!P133+[4]NOVIEMBRE!P133+[4]DICIEMBRE!P133</f>
        <v>0</v>
      </c>
      <c r="R136" s="60">
        <f t="shared" si="7"/>
        <v>0</v>
      </c>
      <c r="S136" s="59">
        <f>[4]ENERO!R133+[4]FEBRERO!R133+[4]MARZO!R133+[4]ABRIL!R133+[4]MAYO!R133+[4]JUNIO!R133+[4]JULIO!R133+[4]AGOSTO!R133+[4]SEPTIEMBRE!R133+[4]OCTUBRE!R133+[4]NOVIEMBRE!R133+[4]DICIEMBRE!R133</f>
        <v>0</v>
      </c>
      <c r="T136" s="59">
        <f>[4]ENERO!S133+[4]FEBRERO!S133+[4]MARZO!S133+[4]ABRIL!S133+[4]MAYO!S133+[4]JUNIO!S133+[4]JULIO!S133+[4]AGOSTO!S133+[4]SEPTIEMBRE!S133+[4]OCTUBRE!S133+[4]NOVIEMBRE!S133+[4]DICIEMBRE!S133</f>
        <v>0</v>
      </c>
      <c r="U136" s="60">
        <f t="shared" si="10"/>
        <v>0</v>
      </c>
    </row>
    <row r="137" spans="1:21" s="58" customFormat="1" ht="18" customHeight="1">
      <c r="A137" s="249">
        <v>142</v>
      </c>
      <c r="B137" s="250" t="s">
        <v>228</v>
      </c>
      <c r="C137" s="249" t="s">
        <v>261</v>
      </c>
      <c r="D137" s="202">
        <v>0</v>
      </c>
      <c r="E137" s="202">
        <v>0</v>
      </c>
      <c r="F137" s="202">
        <v>0</v>
      </c>
      <c r="G137" s="202">
        <v>0</v>
      </c>
      <c r="H137" s="202">
        <f t="shared" si="8"/>
        <v>0</v>
      </c>
      <c r="I137" s="202"/>
      <c r="J137" s="202">
        <v>0</v>
      </c>
      <c r="K137" s="202">
        <v>0</v>
      </c>
      <c r="L137" s="202">
        <v>0</v>
      </c>
      <c r="M137" s="202">
        <v>0</v>
      </c>
      <c r="N137" s="202">
        <f t="shared" si="9"/>
        <v>0</v>
      </c>
      <c r="O137" s="202" t="str">
        <f t="shared" si="6"/>
        <v>N.A.</v>
      </c>
      <c r="P137" s="59">
        <f>[4]ENERO!O134+[4]FEBRERO!O134+[4]MARZO!O134+[4]ABRIL!O134+[4]MAYO!O134+[4]JUNIO!O134+[4]JULIO!O134+[4]AGOSTO!O134+[4]SEPTIEMBRE!O134+[4]OCTUBRE!O134+[4]NOVIEMBRE!O134+[4]DICIEMBRE!O134</f>
        <v>0</v>
      </c>
      <c r="Q137" s="59">
        <f>[4]ENERO!P134+[4]FEBRERO!P134+[4]MARZO!P134+[4]ABRIL!P134+[4]MAYO!P134+[4]JUNIO!P134+[4]JULIO!P134+[4]AGOSTO!P134+[4]SEPTIEMBRE!P134+[4]OCTUBRE!P134+[4]NOVIEMBRE!P134+[4]DICIEMBRE!P134</f>
        <v>0</v>
      </c>
      <c r="R137" s="60">
        <f t="shared" si="7"/>
        <v>0</v>
      </c>
      <c r="S137" s="59">
        <f>[4]ENERO!R134+[4]FEBRERO!R134+[4]MARZO!R134+[4]ABRIL!R134+[4]MAYO!R134+[4]JUNIO!R134+[4]JULIO!R134+[4]AGOSTO!R134+[4]SEPTIEMBRE!R134+[4]OCTUBRE!R134+[4]NOVIEMBRE!R134+[4]DICIEMBRE!R134</f>
        <v>0</v>
      </c>
      <c r="T137" s="59">
        <f>[4]ENERO!S134+[4]FEBRERO!S134+[4]MARZO!S134+[4]ABRIL!S134+[4]MAYO!S134+[4]JUNIO!S134+[4]JULIO!S134+[4]AGOSTO!S134+[4]SEPTIEMBRE!S134+[4]OCTUBRE!S134+[4]NOVIEMBRE!S134+[4]DICIEMBRE!S134</f>
        <v>0</v>
      </c>
      <c r="U137" s="60">
        <f t="shared" si="10"/>
        <v>0</v>
      </c>
    </row>
    <row r="138" spans="1:21" s="58" customFormat="1" ht="18" customHeight="1">
      <c r="A138" s="249">
        <v>143</v>
      </c>
      <c r="B138" s="250" t="s">
        <v>228</v>
      </c>
      <c r="C138" s="249" t="s">
        <v>262</v>
      </c>
      <c r="D138" s="202">
        <v>0</v>
      </c>
      <c r="E138" s="202">
        <v>0</v>
      </c>
      <c r="F138" s="202">
        <v>0</v>
      </c>
      <c r="G138" s="202">
        <v>0</v>
      </c>
      <c r="H138" s="202">
        <f t="shared" si="8"/>
        <v>0</v>
      </c>
      <c r="I138" s="202"/>
      <c r="J138" s="202">
        <v>0</v>
      </c>
      <c r="K138" s="202">
        <v>0</v>
      </c>
      <c r="L138" s="202">
        <v>0</v>
      </c>
      <c r="M138" s="202">
        <v>0</v>
      </c>
      <c r="N138" s="202">
        <f t="shared" si="9"/>
        <v>0</v>
      </c>
      <c r="O138" s="202" t="str">
        <f t="shared" si="6"/>
        <v>N.A.</v>
      </c>
      <c r="P138" s="59">
        <f>[4]ENERO!O135+[4]FEBRERO!O135+[4]MARZO!O135+[4]ABRIL!O135+[4]MAYO!O135+[4]JUNIO!O135+[4]JULIO!O135+[4]AGOSTO!O135+[4]SEPTIEMBRE!O135+[4]OCTUBRE!O135+[4]NOVIEMBRE!O135+[4]DICIEMBRE!O135</f>
        <v>0</v>
      </c>
      <c r="Q138" s="59">
        <f>[4]ENERO!P135+[4]FEBRERO!P135+[4]MARZO!P135+[4]ABRIL!P135+[4]MAYO!P135+[4]JUNIO!P135+[4]JULIO!P135+[4]AGOSTO!P135+[4]SEPTIEMBRE!P135+[4]OCTUBRE!P135+[4]NOVIEMBRE!P135+[4]DICIEMBRE!P135</f>
        <v>0</v>
      </c>
      <c r="R138" s="60">
        <f t="shared" si="7"/>
        <v>0</v>
      </c>
      <c r="S138" s="59">
        <f>[4]ENERO!R135+[4]FEBRERO!R135+[4]MARZO!R135+[4]ABRIL!R135+[4]MAYO!R135+[4]JUNIO!R135+[4]JULIO!R135+[4]AGOSTO!R135+[4]SEPTIEMBRE!R135+[4]OCTUBRE!R135+[4]NOVIEMBRE!R135+[4]DICIEMBRE!R135</f>
        <v>0</v>
      </c>
      <c r="T138" s="59">
        <f>[4]ENERO!S135+[4]FEBRERO!S135+[4]MARZO!S135+[4]ABRIL!S135+[4]MAYO!S135+[4]JUNIO!S135+[4]JULIO!S135+[4]AGOSTO!S135+[4]SEPTIEMBRE!S135+[4]OCTUBRE!S135+[4]NOVIEMBRE!S135+[4]DICIEMBRE!S135</f>
        <v>0</v>
      </c>
      <c r="U138" s="60">
        <f t="shared" si="10"/>
        <v>0</v>
      </c>
    </row>
    <row r="139" spans="1:21" s="58" customFormat="1" ht="18" customHeight="1">
      <c r="A139" s="249">
        <v>144</v>
      </c>
      <c r="B139" s="250" t="s">
        <v>250</v>
      </c>
      <c r="C139" s="249" t="s">
        <v>263</v>
      </c>
      <c r="D139" s="202">
        <v>0</v>
      </c>
      <c r="E139" s="202">
        <v>0</v>
      </c>
      <c r="F139" s="202">
        <v>0</v>
      </c>
      <c r="G139" s="202">
        <v>0</v>
      </c>
      <c r="H139" s="202">
        <f t="shared" si="8"/>
        <v>0</v>
      </c>
      <c r="I139" s="202"/>
      <c r="J139" s="202">
        <v>0</v>
      </c>
      <c r="K139" s="202">
        <v>0</v>
      </c>
      <c r="L139" s="202">
        <v>0</v>
      </c>
      <c r="M139" s="202">
        <v>0</v>
      </c>
      <c r="N139" s="202">
        <f t="shared" si="9"/>
        <v>0</v>
      </c>
      <c r="O139" s="202" t="str">
        <f t="shared" si="6"/>
        <v>N.A.</v>
      </c>
      <c r="P139" s="59">
        <f>[4]ENERO!O136+[4]FEBRERO!O136+[4]MARZO!O136+[4]ABRIL!O136+[4]MAYO!O136+[4]JUNIO!O136+[4]JULIO!O136+[4]AGOSTO!O136+[4]SEPTIEMBRE!O136+[4]OCTUBRE!O136+[4]NOVIEMBRE!O136+[4]DICIEMBRE!O136</f>
        <v>0</v>
      </c>
      <c r="Q139" s="59">
        <f>[4]ENERO!P136+[4]FEBRERO!P136+[4]MARZO!P136+[4]ABRIL!P136+[4]MAYO!P136+[4]JUNIO!P136+[4]JULIO!P136+[4]AGOSTO!P136+[4]SEPTIEMBRE!P136+[4]OCTUBRE!P136+[4]NOVIEMBRE!P136+[4]DICIEMBRE!P136</f>
        <v>0</v>
      </c>
      <c r="R139" s="60">
        <f t="shared" si="7"/>
        <v>0</v>
      </c>
      <c r="S139" s="59">
        <f>[4]ENERO!R136+[4]FEBRERO!R136+[4]MARZO!R136+[4]ABRIL!R136+[4]MAYO!R136+[4]JUNIO!R136+[4]JULIO!R136+[4]AGOSTO!R136+[4]SEPTIEMBRE!R136+[4]OCTUBRE!R136+[4]NOVIEMBRE!R136+[4]DICIEMBRE!R136</f>
        <v>0</v>
      </c>
      <c r="T139" s="59">
        <f>[4]ENERO!S136+[4]FEBRERO!S136+[4]MARZO!S136+[4]ABRIL!S136+[4]MAYO!S136+[4]JUNIO!S136+[4]JULIO!S136+[4]AGOSTO!S136+[4]SEPTIEMBRE!S136+[4]OCTUBRE!S136+[4]NOVIEMBRE!S136+[4]DICIEMBRE!S136</f>
        <v>0</v>
      </c>
      <c r="U139" s="60">
        <f t="shared" si="10"/>
        <v>0</v>
      </c>
    </row>
    <row r="140" spans="1:21" s="58" customFormat="1" ht="18" customHeight="1">
      <c r="A140" s="249">
        <v>146</v>
      </c>
      <c r="B140" s="250" t="s">
        <v>194</v>
      </c>
      <c r="C140" s="249" t="s">
        <v>264</v>
      </c>
      <c r="D140" s="202">
        <v>864.97526500000004</v>
      </c>
      <c r="E140" s="202">
        <v>237.607348</v>
      </c>
      <c r="F140" s="202">
        <v>0</v>
      </c>
      <c r="G140" s="202">
        <v>407.62264226999997</v>
      </c>
      <c r="H140" s="202">
        <f t="shared" si="8"/>
        <v>219.74527473000006</v>
      </c>
      <c r="I140" s="202"/>
      <c r="J140" s="202">
        <v>367.18326892171649</v>
      </c>
      <c r="K140" s="202">
        <v>242.37566356000002</v>
      </c>
      <c r="L140" s="202">
        <v>0</v>
      </c>
      <c r="M140" s="202">
        <v>407.63013884999998</v>
      </c>
      <c r="N140" s="202">
        <f t="shared" si="9"/>
        <v>-282.82253348828351</v>
      </c>
      <c r="O140" s="202">
        <f t="shared" si="6"/>
        <v>-228.70471678437053</v>
      </c>
      <c r="P140" s="59">
        <f>[4]ENERO!O137+[4]FEBRERO!O137+[4]MARZO!O137+[4]ABRIL!O137+[4]MAYO!O137+[4]JUNIO!O137+[4]JULIO!O137+[4]AGOSTO!O137+[4]SEPTIEMBRE!O137+[4]OCTUBRE!O137+[4]NOVIEMBRE!O137+[4]DICIEMBRE!O137</f>
        <v>225.61353800000001</v>
      </c>
      <c r="Q140" s="59">
        <f>[4]ENERO!P137+[4]FEBRERO!P137+[4]MARZO!P137+[4]ABRIL!P137+[4]MAYO!P137+[4]JUNIO!P137+[4]JULIO!P137+[4]AGOSTO!P137+[4]SEPTIEMBRE!P137+[4]OCTUBRE!P137+[4]NOVIEMBRE!P137+[4]DICIEMBRE!P137</f>
        <v>11.99381</v>
      </c>
      <c r="R140" s="60">
        <f t="shared" si="7"/>
        <v>237.607348</v>
      </c>
      <c r="S140" s="59">
        <f>[4]ENERO!R137+[4]FEBRERO!R137+[4]MARZO!R137+[4]ABRIL!R137+[4]MAYO!R137+[4]JUNIO!R137+[4]JULIO!R137+[4]AGOSTO!R137+[4]SEPTIEMBRE!R137+[4]OCTUBRE!R137+[4]NOVIEMBRE!R137+[4]DICIEMBRE!R137</f>
        <v>227.41940142000001</v>
      </c>
      <c r="T140" s="59">
        <f>[4]ENERO!S137+[4]FEBRERO!S137+[4]MARZO!S137+[4]ABRIL!S137+[4]MAYO!S137+[4]JUNIO!S137+[4]JULIO!S137+[4]AGOSTO!S137+[4]SEPTIEMBRE!S137+[4]OCTUBRE!S137+[4]NOVIEMBRE!S137+[4]DICIEMBRE!S137</f>
        <v>14.95626214</v>
      </c>
      <c r="U140" s="60">
        <f t="shared" si="10"/>
        <v>242.37566356000002</v>
      </c>
    </row>
    <row r="141" spans="1:21" s="58" customFormat="1" ht="18" customHeight="1">
      <c r="A141" s="249">
        <v>147</v>
      </c>
      <c r="B141" s="250" t="s">
        <v>192</v>
      </c>
      <c r="C141" s="249" t="s">
        <v>265</v>
      </c>
      <c r="D141" s="202">
        <v>0</v>
      </c>
      <c r="E141" s="202">
        <v>0</v>
      </c>
      <c r="F141" s="202">
        <v>0</v>
      </c>
      <c r="G141" s="202">
        <v>0</v>
      </c>
      <c r="H141" s="202">
        <f t="shared" si="8"/>
        <v>0</v>
      </c>
      <c r="I141" s="202"/>
      <c r="J141" s="202">
        <v>0</v>
      </c>
      <c r="K141" s="202">
        <v>0</v>
      </c>
      <c r="L141" s="202">
        <v>0</v>
      </c>
      <c r="M141" s="202">
        <v>0</v>
      </c>
      <c r="N141" s="202">
        <f t="shared" si="9"/>
        <v>0</v>
      </c>
      <c r="O141" s="202" t="str">
        <f t="shared" si="6"/>
        <v>N.A.</v>
      </c>
      <c r="P141" s="59">
        <f>[4]ENERO!O138+[4]FEBRERO!O138+[4]MARZO!O138+[4]ABRIL!O138+[4]MAYO!O138+[4]JUNIO!O138+[4]JULIO!O138+[4]AGOSTO!O138+[4]SEPTIEMBRE!O138+[4]OCTUBRE!O138+[4]NOVIEMBRE!O138+[4]DICIEMBRE!O138</f>
        <v>0</v>
      </c>
      <c r="Q141" s="59">
        <f>[4]ENERO!P138+[4]FEBRERO!P138+[4]MARZO!P138+[4]ABRIL!P138+[4]MAYO!P138+[4]JUNIO!P138+[4]JULIO!P138+[4]AGOSTO!P138+[4]SEPTIEMBRE!P138+[4]OCTUBRE!P138+[4]NOVIEMBRE!P138+[4]DICIEMBRE!P138</f>
        <v>0</v>
      </c>
      <c r="R141" s="60">
        <f t="shared" si="7"/>
        <v>0</v>
      </c>
      <c r="S141" s="59">
        <f>[4]ENERO!R138+[4]FEBRERO!R138+[4]MARZO!R138+[4]ABRIL!R138+[4]MAYO!R138+[4]JUNIO!R138+[4]JULIO!R138+[4]AGOSTO!R138+[4]SEPTIEMBRE!R138+[4]OCTUBRE!R138+[4]NOVIEMBRE!R138+[4]DICIEMBRE!R138</f>
        <v>0</v>
      </c>
      <c r="T141" s="59">
        <f>[4]ENERO!S138+[4]FEBRERO!S138+[4]MARZO!S138+[4]ABRIL!S138+[4]MAYO!S138+[4]JUNIO!S138+[4]JULIO!S138+[4]AGOSTO!S138+[4]SEPTIEMBRE!S138+[4]OCTUBRE!S138+[4]NOVIEMBRE!S138+[4]DICIEMBRE!S138</f>
        <v>0</v>
      </c>
      <c r="U141" s="60">
        <f t="shared" si="10"/>
        <v>0</v>
      </c>
    </row>
    <row r="142" spans="1:21" s="58" customFormat="1" ht="18" customHeight="1">
      <c r="A142" s="249">
        <v>148</v>
      </c>
      <c r="B142" s="250" t="s">
        <v>266</v>
      </c>
      <c r="C142" s="249" t="s">
        <v>267</v>
      </c>
      <c r="D142" s="202">
        <v>0</v>
      </c>
      <c r="E142" s="202">
        <v>0</v>
      </c>
      <c r="F142" s="202">
        <v>0</v>
      </c>
      <c r="G142" s="202">
        <v>0</v>
      </c>
      <c r="H142" s="202">
        <f t="shared" si="8"/>
        <v>0</v>
      </c>
      <c r="I142" s="202"/>
      <c r="J142" s="202">
        <v>0</v>
      </c>
      <c r="K142" s="202">
        <v>0</v>
      </c>
      <c r="L142" s="202">
        <v>0</v>
      </c>
      <c r="M142" s="202">
        <v>0</v>
      </c>
      <c r="N142" s="202">
        <f t="shared" si="9"/>
        <v>0</v>
      </c>
      <c r="O142" s="202" t="str">
        <f t="shared" si="6"/>
        <v>N.A.</v>
      </c>
      <c r="P142" s="59">
        <f>[4]ENERO!O139+[4]FEBRERO!O139+[4]MARZO!O139+[4]ABRIL!O139+[4]MAYO!O139+[4]JUNIO!O139+[4]JULIO!O139+[4]AGOSTO!O139+[4]SEPTIEMBRE!O139+[4]OCTUBRE!O139+[4]NOVIEMBRE!O139+[4]DICIEMBRE!O139</f>
        <v>0</v>
      </c>
      <c r="Q142" s="59">
        <f>[4]ENERO!P139+[4]FEBRERO!P139+[4]MARZO!P139+[4]ABRIL!P139+[4]MAYO!P139+[4]JUNIO!P139+[4]JULIO!P139+[4]AGOSTO!P139+[4]SEPTIEMBRE!P139+[4]OCTUBRE!P139+[4]NOVIEMBRE!P139+[4]DICIEMBRE!P139</f>
        <v>0</v>
      </c>
      <c r="R142" s="60">
        <f t="shared" si="7"/>
        <v>0</v>
      </c>
      <c r="S142" s="59">
        <f>[4]ENERO!R139+[4]FEBRERO!R139+[4]MARZO!R139+[4]ABRIL!R139+[4]MAYO!R139+[4]JUNIO!R139+[4]JULIO!R139+[4]AGOSTO!R139+[4]SEPTIEMBRE!R139+[4]OCTUBRE!R139+[4]NOVIEMBRE!R139+[4]DICIEMBRE!R139</f>
        <v>0</v>
      </c>
      <c r="T142" s="59">
        <f>[4]ENERO!S139+[4]FEBRERO!S139+[4]MARZO!S139+[4]ABRIL!S139+[4]MAYO!S139+[4]JUNIO!S139+[4]JULIO!S139+[4]AGOSTO!S139+[4]SEPTIEMBRE!S139+[4]OCTUBRE!S139+[4]NOVIEMBRE!S139+[4]DICIEMBRE!S139</f>
        <v>0</v>
      </c>
      <c r="U142" s="60">
        <f t="shared" si="10"/>
        <v>0</v>
      </c>
    </row>
    <row r="143" spans="1:21" s="58" customFormat="1" ht="18" customHeight="1">
      <c r="A143" s="249">
        <v>149</v>
      </c>
      <c r="B143" s="250" t="s">
        <v>266</v>
      </c>
      <c r="C143" s="249" t="s">
        <v>268</v>
      </c>
      <c r="D143" s="202">
        <v>0</v>
      </c>
      <c r="E143" s="202">
        <v>0</v>
      </c>
      <c r="F143" s="202">
        <v>0</v>
      </c>
      <c r="G143" s="202">
        <v>0</v>
      </c>
      <c r="H143" s="202">
        <f t="shared" si="8"/>
        <v>0</v>
      </c>
      <c r="I143" s="202"/>
      <c r="J143" s="202">
        <v>0</v>
      </c>
      <c r="K143" s="202">
        <v>0</v>
      </c>
      <c r="L143" s="202">
        <v>0</v>
      </c>
      <c r="M143" s="202">
        <v>0</v>
      </c>
      <c r="N143" s="202">
        <f t="shared" si="9"/>
        <v>0</v>
      </c>
      <c r="O143" s="202" t="str">
        <f t="shared" si="6"/>
        <v>N.A.</v>
      </c>
      <c r="P143" s="59">
        <f>[4]ENERO!O140+[4]FEBRERO!O140+[4]MARZO!O140+[4]ABRIL!O140+[4]MAYO!O140+[4]JUNIO!O140+[4]JULIO!O140+[4]AGOSTO!O140+[4]SEPTIEMBRE!O140+[4]OCTUBRE!O140+[4]NOVIEMBRE!O140+[4]DICIEMBRE!O140</f>
        <v>0</v>
      </c>
      <c r="Q143" s="59">
        <f>[4]ENERO!P140+[4]FEBRERO!P140+[4]MARZO!P140+[4]ABRIL!P140+[4]MAYO!P140+[4]JUNIO!P140+[4]JULIO!P140+[4]AGOSTO!P140+[4]SEPTIEMBRE!P140+[4]OCTUBRE!P140+[4]NOVIEMBRE!P140+[4]DICIEMBRE!P140</f>
        <v>0</v>
      </c>
      <c r="R143" s="60">
        <f t="shared" si="7"/>
        <v>0</v>
      </c>
      <c r="S143" s="59">
        <f>[4]ENERO!R140+[4]FEBRERO!R140+[4]MARZO!R140+[4]ABRIL!R140+[4]MAYO!R140+[4]JUNIO!R140+[4]JULIO!R140+[4]AGOSTO!R140+[4]SEPTIEMBRE!R140+[4]OCTUBRE!R140+[4]NOVIEMBRE!R140+[4]DICIEMBRE!R140</f>
        <v>0</v>
      </c>
      <c r="T143" s="59">
        <f>[4]ENERO!S140+[4]FEBRERO!S140+[4]MARZO!S140+[4]ABRIL!S140+[4]MAYO!S140+[4]JUNIO!S140+[4]JULIO!S140+[4]AGOSTO!S140+[4]SEPTIEMBRE!S140+[4]OCTUBRE!S140+[4]NOVIEMBRE!S140+[4]DICIEMBRE!S140</f>
        <v>0</v>
      </c>
      <c r="U143" s="60">
        <f t="shared" si="10"/>
        <v>0</v>
      </c>
    </row>
    <row r="144" spans="1:21" s="58" customFormat="1" ht="18" customHeight="1">
      <c r="A144" s="249">
        <v>150</v>
      </c>
      <c r="B144" s="250" t="s">
        <v>266</v>
      </c>
      <c r="C144" s="249" t="s">
        <v>269</v>
      </c>
      <c r="D144" s="202">
        <v>83.431170000000009</v>
      </c>
      <c r="E144" s="202">
        <v>35.301385000000003</v>
      </c>
      <c r="F144" s="202">
        <v>0</v>
      </c>
      <c r="G144" s="202">
        <v>0</v>
      </c>
      <c r="H144" s="202">
        <f t="shared" si="8"/>
        <v>48.129785000000005</v>
      </c>
      <c r="I144" s="202"/>
      <c r="J144" s="202">
        <v>64.80983048772265</v>
      </c>
      <c r="K144" s="202">
        <v>118.20041946123429</v>
      </c>
      <c r="L144" s="202">
        <v>0</v>
      </c>
      <c r="M144" s="202">
        <v>6.3047969999999995E-2</v>
      </c>
      <c r="N144" s="202">
        <f t="shared" si="9"/>
        <v>-53.45363694351164</v>
      </c>
      <c r="O144" s="202">
        <f t="shared" si="6"/>
        <v>-211.06144966887265</v>
      </c>
      <c r="P144" s="59">
        <f>[4]ENERO!O141+[4]FEBRERO!O141+[4]MARZO!O141+[4]ABRIL!O141+[4]MAYO!O141+[4]JUNIO!O141+[4]JULIO!O141+[4]AGOSTO!O141+[4]SEPTIEMBRE!O141+[4]OCTUBRE!O141+[4]NOVIEMBRE!O141+[4]DICIEMBRE!O141</f>
        <v>0</v>
      </c>
      <c r="Q144" s="59">
        <f>[4]ENERO!P141+[4]FEBRERO!P141+[4]MARZO!P141+[4]ABRIL!P141+[4]MAYO!P141+[4]JUNIO!P141+[4]JULIO!P141+[4]AGOSTO!P141+[4]SEPTIEMBRE!P141+[4]OCTUBRE!P141+[4]NOVIEMBRE!P141+[4]DICIEMBRE!P141</f>
        <v>35.301385000000003</v>
      </c>
      <c r="R144" s="60">
        <f t="shared" si="7"/>
        <v>35.301385000000003</v>
      </c>
      <c r="S144" s="59">
        <f>[4]ENERO!R141+[4]FEBRERO!R141+[4]MARZO!R141+[4]ABRIL!R141+[4]MAYO!R141+[4]JUNIO!R141+[4]JULIO!R141+[4]AGOSTO!R141+[4]SEPTIEMBRE!R141+[4]OCTUBRE!R141+[4]NOVIEMBRE!R141+[4]DICIEMBRE!R141</f>
        <v>2.2487899999999998E-2</v>
      </c>
      <c r="T144" s="59">
        <f>[4]ENERO!S141+[4]FEBRERO!S141+[4]MARZO!S141+[4]ABRIL!S141+[4]MAYO!S141+[4]JUNIO!S141+[4]JULIO!S141+[4]AGOSTO!S141+[4]SEPTIEMBRE!S141+[4]OCTUBRE!S141+[4]NOVIEMBRE!S141+[4]DICIEMBRE!S141</f>
        <v>118.17793156123429</v>
      </c>
      <c r="U144" s="60">
        <f t="shared" si="10"/>
        <v>118.20041946123429</v>
      </c>
    </row>
    <row r="145" spans="1:21" s="58" customFormat="1" ht="18" customHeight="1">
      <c r="A145" s="249">
        <v>151</v>
      </c>
      <c r="B145" s="250" t="s">
        <v>246</v>
      </c>
      <c r="C145" s="249" t="s">
        <v>270</v>
      </c>
      <c r="D145" s="202">
        <v>26.795729999999999</v>
      </c>
      <c r="E145" s="202">
        <v>3.2513730000000001</v>
      </c>
      <c r="F145" s="202">
        <v>0</v>
      </c>
      <c r="G145" s="202">
        <v>0.79572332000000001</v>
      </c>
      <c r="H145" s="202">
        <f t="shared" si="8"/>
        <v>22.748633679999998</v>
      </c>
      <c r="I145" s="202"/>
      <c r="J145" s="202">
        <v>4.4321883017609691</v>
      </c>
      <c r="K145" s="202">
        <v>6.1469266110288157</v>
      </c>
      <c r="L145" s="202">
        <v>0</v>
      </c>
      <c r="M145" s="202">
        <v>0.79572332000000001</v>
      </c>
      <c r="N145" s="202">
        <f t="shared" si="9"/>
        <v>-2.5104616292678466</v>
      </c>
      <c r="O145" s="202">
        <f t="shared" ref="O145:O208" si="11">IF(OR(H145=0,N145=0),"N.A.",IF((((N145-H145)/H145))*100&gt;=500,"500&lt;",IF((((N145-H145)/H145))*100&lt;=-500,"&lt;-500",(((N145-H145)/H145))*100)))</f>
        <v>-111.03565895245384</v>
      </c>
      <c r="P145" s="59">
        <f>[4]ENERO!O142+[4]FEBRERO!O142+[4]MARZO!O142+[4]ABRIL!O142+[4]MAYO!O142+[4]JUNIO!O142+[4]JULIO!O142+[4]AGOSTO!O142+[4]SEPTIEMBRE!O142+[4]OCTUBRE!O142+[4]NOVIEMBRE!O142+[4]DICIEMBRE!O142</f>
        <v>2.0648529999999998</v>
      </c>
      <c r="Q145" s="59">
        <f>[4]ENERO!P142+[4]FEBRERO!P142+[4]MARZO!P142+[4]ABRIL!P142+[4]MAYO!P142+[4]JUNIO!P142+[4]JULIO!P142+[4]AGOSTO!P142+[4]SEPTIEMBRE!P142+[4]OCTUBRE!P142+[4]NOVIEMBRE!P142+[4]DICIEMBRE!P142</f>
        <v>1.18652</v>
      </c>
      <c r="R145" s="60">
        <f t="shared" si="7"/>
        <v>3.2513730000000001</v>
      </c>
      <c r="S145" s="59">
        <f>[4]ENERO!R142+[4]FEBRERO!R142+[4]MARZO!R142+[4]ABRIL!R142+[4]MAYO!R142+[4]JUNIO!R142+[4]JULIO!R142+[4]AGOSTO!R142+[4]SEPTIEMBRE!R142+[4]OCTUBRE!R142+[4]NOVIEMBRE!R142+[4]DICIEMBRE!R142</f>
        <v>2.0648527900000002</v>
      </c>
      <c r="T145" s="59">
        <f>[4]ENERO!S142+[4]FEBRERO!S142+[4]MARZO!S142+[4]ABRIL!S142+[4]MAYO!S142+[4]JUNIO!S142+[4]JULIO!S142+[4]AGOSTO!S142+[4]SEPTIEMBRE!S142+[4]OCTUBRE!S142+[4]NOVIEMBRE!S142+[4]DICIEMBRE!S142</f>
        <v>4.082073821028815</v>
      </c>
      <c r="U145" s="60">
        <f t="shared" si="10"/>
        <v>6.1469266110288157</v>
      </c>
    </row>
    <row r="146" spans="1:21" s="58" customFormat="1" ht="18" customHeight="1">
      <c r="A146" s="249">
        <v>152</v>
      </c>
      <c r="B146" s="250" t="s">
        <v>246</v>
      </c>
      <c r="C146" s="249" t="s">
        <v>271</v>
      </c>
      <c r="D146" s="202">
        <v>77.485849999999999</v>
      </c>
      <c r="E146" s="202">
        <v>13.782333999999999</v>
      </c>
      <c r="F146" s="202">
        <v>0</v>
      </c>
      <c r="G146" s="202">
        <v>2.7546769500000003</v>
      </c>
      <c r="H146" s="202">
        <f t="shared" si="8"/>
        <v>60.948839050000004</v>
      </c>
      <c r="I146" s="202"/>
      <c r="J146" s="202">
        <v>17.733798045627598</v>
      </c>
      <c r="K146" s="202">
        <v>20.939050594503911</v>
      </c>
      <c r="L146" s="202">
        <v>0</v>
      </c>
      <c r="M146" s="202">
        <v>2.9390895899999996</v>
      </c>
      <c r="N146" s="202">
        <f t="shared" si="9"/>
        <v>-6.1443421388763131</v>
      </c>
      <c r="O146" s="202">
        <f t="shared" si="11"/>
        <v>-110.0811471303592</v>
      </c>
      <c r="P146" s="59">
        <f>[4]ENERO!O143+[4]FEBRERO!O143+[4]MARZO!O143+[4]ABRIL!O143+[4]MAYO!O143+[4]JUNIO!O143+[4]JULIO!O143+[4]AGOSTO!O143+[4]SEPTIEMBRE!O143+[4]OCTUBRE!O143+[4]NOVIEMBRE!O143+[4]DICIEMBRE!O143</f>
        <v>10.811133999999999</v>
      </c>
      <c r="Q146" s="59">
        <f>[4]ENERO!P143+[4]FEBRERO!P143+[4]MARZO!P143+[4]ABRIL!P143+[4]MAYO!P143+[4]JUNIO!P143+[4]JULIO!P143+[4]AGOSTO!P143+[4]SEPTIEMBRE!P143+[4]OCTUBRE!P143+[4]NOVIEMBRE!P143+[4]DICIEMBRE!P143</f>
        <v>2.9712000000000001</v>
      </c>
      <c r="R146" s="60">
        <f t="shared" ref="R146:R209" si="12">P146+Q146</f>
        <v>13.782333999999999</v>
      </c>
      <c r="S146" s="59">
        <f>[4]ENERO!R143+[4]FEBRERO!R143+[4]MARZO!R143+[4]ABRIL!R143+[4]MAYO!R143+[4]JUNIO!R143+[4]JULIO!R143+[4]AGOSTO!R143+[4]SEPTIEMBRE!R143+[4]OCTUBRE!R143+[4]NOVIEMBRE!R143+[4]DICIEMBRE!R143</f>
        <v>10.622351100000001</v>
      </c>
      <c r="T146" s="59">
        <f>[4]ENERO!S143+[4]FEBRERO!S143+[4]MARZO!S143+[4]ABRIL!S143+[4]MAYO!S143+[4]JUNIO!S143+[4]JULIO!S143+[4]AGOSTO!S143+[4]SEPTIEMBRE!S143+[4]OCTUBRE!S143+[4]NOVIEMBRE!S143+[4]DICIEMBRE!S143</f>
        <v>10.316699494503908</v>
      </c>
      <c r="U146" s="60">
        <f t="shared" si="10"/>
        <v>20.939050594503911</v>
      </c>
    </row>
    <row r="147" spans="1:21" s="58" customFormat="1" ht="18" customHeight="1">
      <c r="A147" s="249">
        <v>156</v>
      </c>
      <c r="B147" s="250" t="s">
        <v>205</v>
      </c>
      <c r="C147" s="249" t="s">
        <v>272</v>
      </c>
      <c r="D147" s="202">
        <v>29.862025000000003</v>
      </c>
      <c r="E147" s="202">
        <v>0</v>
      </c>
      <c r="F147" s="202">
        <v>0</v>
      </c>
      <c r="G147" s="202">
        <v>5.1499889999999993E-2</v>
      </c>
      <c r="H147" s="202">
        <f t="shared" ref="H147:H210" si="13">D147-E147-G147</f>
        <v>29.810525110000004</v>
      </c>
      <c r="I147" s="202"/>
      <c r="J147" s="202">
        <v>449.01943651999994</v>
      </c>
      <c r="K147" s="202">
        <v>1.853109E-2</v>
      </c>
      <c r="L147" s="202">
        <v>0</v>
      </c>
      <c r="M147" s="202">
        <v>9.7764339999999991E-2</v>
      </c>
      <c r="N147" s="202">
        <f t="shared" ref="N147:N210" si="14">J147-K147-M147</f>
        <v>448.90314108999991</v>
      </c>
      <c r="O147" s="202" t="str">
        <f t="shared" si="11"/>
        <v>500&lt;</v>
      </c>
      <c r="P147" s="59">
        <f>[4]ENERO!O144+[4]FEBRERO!O144+[4]MARZO!O144+[4]ABRIL!O144+[4]MAYO!O144+[4]JUNIO!O144+[4]JULIO!O144+[4]AGOSTO!O144+[4]SEPTIEMBRE!O144+[4]OCTUBRE!O144+[4]NOVIEMBRE!O144+[4]DICIEMBRE!O144</f>
        <v>0</v>
      </c>
      <c r="Q147" s="59">
        <f>[4]ENERO!P144+[4]FEBRERO!P144+[4]MARZO!P144+[4]ABRIL!P144+[4]MAYO!P144+[4]JUNIO!P144+[4]JULIO!P144+[4]AGOSTO!P144+[4]SEPTIEMBRE!P144+[4]OCTUBRE!P144+[4]NOVIEMBRE!P144+[4]DICIEMBRE!P144</f>
        <v>0</v>
      </c>
      <c r="R147" s="60">
        <f t="shared" si="12"/>
        <v>0</v>
      </c>
      <c r="S147" s="59">
        <f>[4]ENERO!R144+[4]FEBRERO!R144+[4]MARZO!R144+[4]ABRIL!R144+[4]MAYO!R144+[4]JUNIO!R144+[4]JULIO!R144+[4]AGOSTO!R144+[4]SEPTIEMBRE!R144+[4]OCTUBRE!R144+[4]NOVIEMBRE!R144+[4]DICIEMBRE!R144</f>
        <v>1.853109E-2</v>
      </c>
      <c r="T147" s="59">
        <f>[4]ENERO!S144+[4]FEBRERO!S144+[4]MARZO!S144+[4]ABRIL!S144+[4]MAYO!S144+[4]JUNIO!S144+[4]JULIO!S144+[4]AGOSTO!S144+[4]SEPTIEMBRE!S144+[4]OCTUBRE!S144+[4]NOVIEMBRE!S144+[4]DICIEMBRE!S144</f>
        <v>0</v>
      </c>
      <c r="U147" s="60">
        <f t="shared" ref="U147:U210" si="15">S147+T147</f>
        <v>1.853109E-2</v>
      </c>
    </row>
    <row r="148" spans="1:21" s="58" customFormat="1" ht="18" customHeight="1">
      <c r="A148" s="249">
        <v>157</v>
      </c>
      <c r="B148" s="250" t="s">
        <v>213</v>
      </c>
      <c r="C148" s="249" t="s">
        <v>273</v>
      </c>
      <c r="D148" s="202">
        <v>0</v>
      </c>
      <c r="E148" s="202">
        <v>0</v>
      </c>
      <c r="F148" s="202">
        <v>0</v>
      </c>
      <c r="G148" s="202">
        <v>0</v>
      </c>
      <c r="H148" s="202">
        <f t="shared" si="13"/>
        <v>0</v>
      </c>
      <c r="I148" s="202"/>
      <c r="J148" s="202">
        <v>0</v>
      </c>
      <c r="K148" s="202">
        <v>0.35371086000000002</v>
      </c>
      <c r="L148" s="202">
        <v>0</v>
      </c>
      <c r="M148" s="202">
        <v>0.99167822999999999</v>
      </c>
      <c r="N148" s="202">
        <f t="shared" si="14"/>
        <v>-1.3453890900000001</v>
      </c>
      <c r="O148" s="202" t="str">
        <f t="shared" si="11"/>
        <v>N.A.</v>
      </c>
      <c r="P148" s="59">
        <f>[4]ENERO!O145+[4]FEBRERO!O145+[4]MARZO!O145+[4]ABRIL!O145+[4]MAYO!O145+[4]JUNIO!O145+[4]JULIO!O145+[4]AGOSTO!O145+[4]SEPTIEMBRE!O145+[4]OCTUBRE!O145+[4]NOVIEMBRE!O145+[4]DICIEMBRE!O145</f>
        <v>0</v>
      </c>
      <c r="Q148" s="59">
        <f>[4]ENERO!P145+[4]FEBRERO!P145+[4]MARZO!P145+[4]ABRIL!P145+[4]MAYO!P145+[4]JUNIO!P145+[4]JULIO!P145+[4]AGOSTO!P145+[4]SEPTIEMBRE!P145+[4]OCTUBRE!P145+[4]NOVIEMBRE!P145+[4]DICIEMBRE!P145</f>
        <v>0</v>
      </c>
      <c r="R148" s="60">
        <f t="shared" si="12"/>
        <v>0</v>
      </c>
      <c r="S148" s="59">
        <f>[4]ENERO!R145+[4]FEBRERO!R145+[4]MARZO!R145+[4]ABRIL!R145+[4]MAYO!R145+[4]JUNIO!R145+[4]JULIO!R145+[4]AGOSTO!R145+[4]SEPTIEMBRE!R145+[4]OCTUBRE!R145+[4]NOVIEMBRE!R145+[4]DICIEMBRE!R145</f>
        <v>0.35371086000000002</v>
      </c>
      <c r="T148" s="59">
        <f>[4]ENERO!S145+[4]FEBRERO!S145+[4]MARZO!S145+[4]ABRIL!S145+[4]MAYO!S145+[4]JUNIO!S145+[4]JULIO!S145+[4]AGOSTO!S145+[4]SEPTIEMBRE!S145+[4]OCTUBRE!S145+[4]NOVIEMBRE!S145+[4]DICIEMBRE!S145</f>
        <v>0</v>
      </c>
      <c r="U148" s="60">
        <f t="shared" si="15"/>
        <v>0.35371086000000002</v>
      </c>
    </row>
    <row r="149" spans="1:21" s="58" customFormat="1" ht="18" customHeight="1">
      <c r="A149" s="249">
        <v>158</v>
      </c>
      <c r="B149" s="250" t="s">
        <v>205</v>
      </c>
      <c r="C149" s="249" t="s">
        <v>274</v>
      </c>
      <c r="D149" s="202">
        <v>0</v>
      </c>
      <c r="E149" s="202">
        <v>0</v>
      </c>
      <c r="F149" s="202">
        <v>0</v>
      </c>
      <c r="G149" s="202">
        <v>0</v>
      </c>
      <c r="H149" s="202">
        <f t="shared" si="13"/>
        <v>0</v>
      </c>
      <c r="I149" s="202"/>
      <c r="J149" s="202">
        <v>0</v>
      </c>
      <c r="K149" s="202">
        <v>0</v>
      </c>
      <c r="L149" s="202">
        <v>0</v>
      </c>
      <c r="M149" s="202">
        <v>0</v>
      </c>
      <c r="N149" s="202">
        <f t="shared" si="14"/>
        <v>0</v>
      </c>
      <c r="O149" s="202" t="str">
        <f t="shared" si="11"/>
        <v>N.A.</v>
      </c>
      <c r="P149" s="59">
        <f>[4]ENERO!O146+[4]FEBRERO!O146+[4]MARZO!O146+[4]ABRIL!O146+[4]MAYO!O146+[4]JUNIO!O146+[4]JULIO!O146+[4]AGOSTO!O146+[4]SEPTIEMBRE!O146+[4]OCTUBRE!O146+[4]NOVIEMBRE!O146+[4]DICIEMBRE!O146</f>
        <v>0</v>
      </c>
      <c r="Q149" s="59">
        <f>[4]ENERO!P146+[4]FEBRERO!P146+[4]MARZO!P146+[4]ABRIL!P146+[4]MAYO!P146+[4]JUNIO!P146+[4]JULIO!P146+[4]AGOSTO!P146+[4]SEPTIEMBRE!P146+[4]OCTUBRE!P146+[4]NOVIEMBRE!P146+[4]DICIEMBRE!P146</f>
        <v>0</v>
      </c>
      <c r="R149" s="60">
        <f t="shared" si="12"/>
        <v>0</v>
      </c>
      <c r="S149" s="59">
        <f>[4]ENERO!R146+[4]FEBRERO!R146+[4]MARZO!R146+[4]ABRIL!R146+[4]MAYO!R146+[4]JUNIO!R146+[4]JULIO!R146+[4]AGOSTO!R146+[4]SEPTIEMBRE!R146+[4]OCTUBRE!R146+[4]NOVIEMBRE!R146+[4]DICIEMBRE!R146</f>
        <v>0</v>
      </c>
      <c r="T149" s="59">
        <f>[4]ENERO!S146+[4]FEBRERO!S146+[4]MARZO!S146+[4]ABRIL!S146+[4]MAYO!S146+[4]JUNIO!S146+[4]JULIO!S146+[4]AGOSTO!S146+[4]SEPTIEMBRE!S146+[4]OCTUBRE!S146+[4]NOVIEMBRE!S146+[4]DICIEMBRE!S146</f>
        <v>0</v>
      </c>
      <c r="U149" s="60">
        <f t="shared" si="15"/>
        <v>0</v>
      </c>
    </row>
    <row r="150" spans="1:21" s="58" customFormat="1" ht="18" customHeight="1">
      <c r="A150" s="249">
        <v>159</v>
      </c>
      <c r="B150" s="250" t="s">
        <v>213</v>
      </c>
      <c r="C150" s="249" t="s">
        <v>275</v>
      </c>
      <c r="D150" s="202">
        <v>0</v>
      </c>
      <c r="E150" s="202">
        <v>0</v>
      </c>
      <c r="F150" s="202">
        <v>0</v>
      </c>
      <c r="G150" s="202">
        <v>0</v>
      </c>
      <c r="H150" s="202">
        <f t="shared" si="13"/>
        <v>0</v>
      </c>
      <c r="I150" s="202"/>
      <c r="J150" s="202">
        <v>0</v>
      </c>
      <c r="K150" s="202">
        <v>0</v>
      </c>
      <c r="L150" s="202">
        <v>0</v>
      </c>
      <c r="M150" s="202">
        <v>0</v>
      </c>
      <c r="N150" s="202">
        <f t="shared" si="14"/>
        <v>0</v>
      </c>
      <c r="O150" s="202" t="str">
        <f t="shared" si="11"/>
        <v>N.A.</v>
      </c>
      <c r="P150" s="59">
        <f>[4]ENERO!O147+[4]FEBRERO!O147+[4]MARZO!O147+[4]ABRIL!O147+[4]MAYO!O147+[4]JUNIO!O147+[4]JULIO!O147+[4]AGOSTO!O147+[4]SEPTIEMBRE!O147+[4]OCTUBRE!O147+[4]NOVIEMBRE!O147+[4]DICIEMBRE!O147</f>
        <v>0</v>
      </c>
      <c r="Q150" s="59">
        <f>[4]ENERO!P147+[4]FEBRERO!P147+[4]MARZO!P147+[4]ABRIL!P147+[4]MAYO!P147+[4]JUNIO!P147+[4]JULIO!P147+[4]AGOSTO!P147+[4]SEPTIEMBRE!P147+[4]OCTUBRE!P147+[4]NOVIEMBRE!P147+[4]DICIEMBRE!P147</f>
        <v>0</v>
      </c>
      <c r="R150" s="60">
        <f t="shared" si="12"/>
        <v>0</v>
      </c>
      <c r="S150" s="59">
        <f>[4]ENERO!R147+[4]FEBRERO!R147+[4]MARZO!R147+[4]ABRIL!R147+[4]MAYO!R147+[4]JUNIO!R147+[4]JULIO!R147+[4]AGOSTO!R147+[4]SEPTIEMBRE!R147+[4]OCTUBRE!R147+[4]NOVIEMBRE!R147+[4]DICIEMBRE!R147</f>
        <v>0</v>
      </c>
      <c r="T150" s="59">
        <f>[4]ENERO!S147+[4]FEBRERO!S147+[4]MARZO!S147+[4]ABRIL!S147+[4]MAYO!S147+[4]JUNIO!S147+[4]JULIO!S147+[4]AGOSTO!S147+[4]SEPTIEMBRE!S147+[4]OCTUBRE!S147+[4]NOVIEMBRE!S147+[4]DICIEMBRE!S147</f>
        <v>0</v>
      </c>
      <c r="U150" s="60">
        <f t="shared" si="15"/>
        <v>0</v>
      </c>
    </row>
    <row r="151" spans="1:21" s="58" customFormat="1" ht="18" customHeight="1">
      <c r="A151" s="249">
        <v>160</v>
      </c>
      <c r="B151" s="250" t="s">
        <v>213</v>
      </c>
      <c r="C151" s="249" t="s">
        <v>276</v>
      </c>
      <c r="D151" s="202">
        <v>0</v>
      </c>
      <c r="E151" s="202">
        <v>0</v>
      </c>
      <c r="F151" s="202">
        <v>0</v>
      </c>
      <c r="G151" s="202">
        <v>0</v>
      </c>
      <c r="H151" s="202">
        <f t="shared" si="13"/>
        <v>0</v>
      </c>
      <c r="I151" s="202"/>
      <c r="J151" s="202">
        <v>0</v>
      </c>
      <c r="K151" s="202">
        <v>0</v>
      </c>
      <c r="L151" s="202">
        <v>0</v>
      </c>
      <c r="M151" s="202">
        <v>0</v>
      </c>
      <c r="N151" s="202">
        <f t="shared" si="14"/>
        <v>0</v>
      </c>
      <c r="O151" s="202" t="str">
        <f t="shared" si="11"/>
        <v>N.A.</v>
      </c>
      <c r="P151" s="59">
        <f>[4]ENERO!O148+[4]FEBRERO!O148+[4]MARZO!O148+[4]ABRIL!O148+[4]MAYO!O148+[4]JUNIO!O148+[4]JULIO!O148+[4]AGOSTO!O148+[4]SEPTIEMBRE!O148+[4]OCTUBRE!O148+[4]NOVIEMBRE!O148+[4]DICIEMBRE!O148</f>
        <v>0</v>
      </c>
      <c r="Q151" s="59">
        <f>[4]ENERO!P148+[4]FEBRERO!P148+[4]MARZO!P148+[4]ABRIL!P148+[4]MAYO!P148+[4]JUNIO!P148+[4]JULIO!P148+[4]AGOSTO!P148+[4]SEPTIEMBRE!P148+[4]OCTUBRE!P148+[4]NOVIEMBRE!P148+[4]DICIEMBRE!P148</f>
        <v>0</v>
      </c>
      <c r="R151" s="60">
        <f t="shared" si="12"/>
        <v>0</v>
      </c>
      <c r="S151" s="59">
        <f>[4]ENERO!R148+[4]FEBRERO!R148+[4]MARZO!R148+[4]ABRIL!R148+[4]MAYO!R148+[4]JUNIO!R148+[4]JULIO!R148+[4]AGOSTO!R148+[4]SEPTIEMBRE!R148+[4]OCTUBRE!R148+[4]NOVIEMBRE!R148+[4]DICIEMBRE!R148</f>
        <v>0</v>
      </c>
      <c r="T151" s="59">
        <f>[4]ENERO!S148+[4]FEBRERO!S148+[4]MARZO!S148+[4]ABRIL!S148+[4]MAYO!S148+[4]JUNIO!S148+[4]JULIO!S148+[4]AGOSTO!S148+[4]SEPTIEMBRE!S148+[4]OCTUBRE!S148+[4]NOVIEMBRE!S148+[4]DICIEMBRE!S148</f>
        <v>0</v>
      </c>
      <c r="U151" s="60">
        <f t="shared" si="15"/>
        <v>0</v>
      </c>
    </row>
    <row r="152" spans="1:21" s="58" customFormat="1" ht="18" customHeight="1">
      <c r="A152" s="249">
        <v>161</v>
      </c>
      <c r="B152" s="250" t="s">
        <v>213</v>
      </c>
      <c r="C152" s="249" t="s">
        <v>277</v>
      </c>
      <c r="D152" s="202">
        <v>0</v>
      </c>
      <c r="E152" s="202">
        <v>0</v>
      </c>
      <c r="F152" s="202">
        <v>0</v>
      </c>
      <c r="G152" s="202">
        <v>0</v>
      </c>
      <c r="H152" s="202">
        <f t="shared" si="13"/>
        <v>0</v>
      </c>
      <c r="I152" s="202"/>
      <c r="J152" s="202">
        <v>0</v>
      </c>
      <c r="K152" s="202">
        <v>0</v>
      </c>
      <c r="L152" s="202">
        <v>0</v>
      </c>
      <c r="M152" s="202">
        <v>0</v>
      </c>
      <c r="N152" s="202">
        <f t="shared" si="14"/>
        <v>0</v>
      </c>
      <c r="O152" s="202" t="str">
        <f t="shared" si="11"/>
        <v>N.A.</v>
      </c>
      <c r="P152" s="59">
        <f>[4]ENERO!O149+[4]FEBRERO!O149+[4]MARZO!O149+[4]ABRIL!O149+[4]MAYO!O149+[4]JUNIO!O149+[4]JULIO!O149+[4]AGOSTO!O149+[4]SEPTIEMBRE!O149+[4]OCTUBRE!O149+[4]NOVIEMBRE!O149+[4]DICIEMBRE!O149</f>
        <v>0</v>
      </c>
      <c r="Q152" s="59">
        <f>[4]ENERO!P149+[4]FEBRERO!P149+[4]MARZO!P149+[4]ABRIL!P149+[4]MAYO!P149+[4]JUNIO!P149+[4]JULIO!P149+[4]AGOSTO!P149+[4]SEPTIEMBRE!P149+[4]OCTUBRE!P149+[4]NOVIEMBRE!P149+[4]DICIEMBRE!P149</f>
        <v>0</v>
      </c>
      <c r="R152" s="60">
        <f t="shared" si="12"/>
        <v>0</v>
      </c>
      <c r="S152" s="59">
        <f>[4]ENERO!R149+[4]FEBRERO!R149+[4]MARZO!R149+[4]ABRIL!R149+[4]MAYO!R149+[4]JUNIO!R149+[4]JULIO!R149+[4]AGOSTO!R149+[4]SEPTIEMBRE!R149+[4]OCTUBRE!R149+[4]NOVIEMBRE!R149+[4]DICIEMBRE!R149</f>
        <v>0</v>
      </c>
      <c r="T152" s="59">
        <f>[4]ENERO!S149+[4]FEBRERO!S149+[4]MARZO!S149+[4]ABRIL!S149+[4]MAYO!S149+[4]JUNIO!S149+[4]JULIO!S149+[4]AGOSTO!S149+[4]SEPTIEMBRE!S149+[4]OCTUBRE!S149+[4]NOVIEMBRE!S149+[4]DICIEMBRE!S149</f>
        <v>0</v>
      </c>
      <c r="U152" s="60">
        <f t="shared" si="15"/>
        <v>0</v>
      </c>
    </row>
    <row r="153" spans="1:21" s="58" customFormat="1" ht="18" customHeight="1">
      <c r="A153" s="249">
        <v>162</v>
      </c>
      <c r="B153" s="250" t="s">
        <v>205</v>
      </c>
      <c r="C153" s="249" t="s">
        <v>278</v>
      </c>
      <c r="D153" s="202">
        <v>0</v>
      </c>
      <c r="E153" s="202">
        <v>0</v>
      </c>
      <c r="F153" s="202">
        <v>0</v>
      </c>
      <c r="G153" s="202">
        <v>0</v>
      </c>
      <c r="H153" s="202">
        <f t="shared" si="13"/>
        <v>0</v>
      </c>
      <c r="I153" s="202"/>
      <c r="J153" s="202">
        <v>0</v>
      </c>
      <c r="K153" s="202">
        <v>0</v>
      </c>
      <c r="L153" s="202">
        <v>0</v>
      </c>
      <c r="M153" s="202">
        <v>0</v>
      </c>
      <c r="N153" s="202">
        <f t="shared" si="14"/>
        <v>0</v>
      </c>
      <c r="O153" s="202" t="str">
        <f t="shared" si="11"/>
        <v>N.A.</v>
      </c>
      <c r="P153" s="59">
        <f>[4]ENERO!O150+[4]FEBRERO!O150+[4]MARZO!O150+[4]ABRIL!O150+[4]MAYO!O150+[4]JUNIO!O150+[4]JULIO!O150+[4]AGOSTO!O150+[4]SEPTIEMBRE!O150+[4]OCTUBRE!O150+[4]NOVIEMBRE!O150+[4]DICIEMBRE!O150</f>
        <v>0</v>
      </c>
      <c r="Q153" s="59">
        <f>[4]ENERO!P150+[4]FEBRERO!P150+[4]MARZO!P150+[4]ABRIL!P150+[4]MAYO!P150+[4]JUNIO!P150+[4]JULIO!P150+[4]AGOSTO!P150+[4]SEPTIEMBRE!P150+[4]OCTUBRE!P150+[4]NOVIEMBRE!P150+[4]DICIEMBRE!P150</f>
        <v>0</v>
      </c>
      <c r="R153" s="60">
        <f t="shared" si="12"/>
        <v>0</v>
      </c>
      <c r="S153" s="59">
        <f>[4]ENERO!R150+[4]FEBRERO!R150+[4]MARZO!R150+[4]ABRIL!R150+[4]MAYO!R150+[4]JUNIO!R150+[4]JULIO!R150+[4]AGOSTO!R150+[4]SEPTIEMBRE!R150+[4]OCTUBRE!R150+[4]NOVIEMBRE!R150+[4]DICIEMBRE!R150</f>
        <v>0</v>
      </c>
      <c r="T153" s="59">
        <f>[4]ENERO!S150+[4]FEBRERO!S150+[4]MARZO!S150+[4]ABRIL!S150+[4]MAYO!S150+[4]JUNIO!S150+[4]JULIO!S150+[4]AGOSTO!S150+[4]SEPTIEMBRE!S150+[4]OCTUBRE!S150+[4]NOVIEMBRE!S150+[4]DICIEMBRE!S150</f>
        <v>0</v>
      </c>
      <c r="U153" s="60">
        <f t="shared" si="15"/>
        <v>0</v>
      </c>
    </row>
    <row r="154" spans="1:21" s="58" customFormat="1" ht="18" customHeight="1">
      <c r="A154" s="249">
        <v>163</v>
      </c>
      <c r="B154" s="250" t="s">
        <v>140</v>
      </c>
      <c r="C154" s="249" t="s">
        <v>279</v>
      </c>
      <c r="D154" s="202">
        <v>0</v>
      </c>
      <c r="E154" s="202">
        <v>0</v>
      </c>
      <c r="F154" s="202">
        <v>0</v>
      </c>
      <c r="G154" s="202">
        <v>0</v>
      </c>
      <c r="H154" s="202">
        <f t="shared" si="13"/>
        <v>0</v>
      </c>
      <c r="I154" s="202"/>
      <c r="J154" s="202">
        <v>0</v>
      </c>
      <c r="K154" s="202">
        <v>0</v>
      </c>
      <c r="L154" s="202">
        <v>0</v>
      </c>
      <c r="M154" s="202">
        <v>0</v>
      </c>
      <c r="N154" s="202">
        <f t="shared" si="14"/>
        <v>0</v>
      </c>
      <c r="O154" s="202" t="str">
        <f t="shared" si="11"/>
        <v>N.A.</v>
      </c>
      <c r="P154" s="59">
        <f>[4]ENERO!O151+[4]FEBRERO!O151+[4]MARZO!O151+[4]ABRIL!O151+[4]MAYO!O151+[4]JUNIO!O151+[4]JULIO!O151+[4]AGOSTO!O151+[4]SEPTIEMBRE!O151+[4]OCTUBRE!O151+[4]NOVIEMBRE!O151+[4]DICIEMBRE!O151</f>
        <v>0</v>
      </c>
      <c r="Q154" s="59">
        <f>[4]ENERO!P151+[4]FEBRERO!P151+[4]MARZO!P151+[4]ABRIL!P151+[4]MAYO!P151+[4]JUNIO!P151+[4]JULIO!P151+[4]AGOSTO!P151+[4]SEPTIEMBRE!P151+[4]OCTUBRE!P151+[4]NOVIEMBRE!P151+[4]DICIEMBRE!P151</f>
        <v>0</v>
      </c>
      <c r="R154" s="60">
        <f t="shared" si="12"/>
        <v>0</v>
      </c>
      <c r="S154" s="59">
        <f>[4]ENERO!R151+[4]FEBRERO!R151+[4]MARZO!R151+[4]ABRIL!R151+[4]MAYO!R151+[4]JUNIO!R151+[4]JULIO!R151+[4]AGOSTO!R151+[4]SEPTIEMBRE!R151+[4]OCTUBRE!R151+[4]NOVIEMBRE!R151+[4]DICIEMBRE!R151</f>
        <v>0</v>
      </c>
      <c r="T154" s="59">
        <f>[4]ENERO!S151+[4]FEBRERO!S151+[4]MARZO!S151+[4]ABRIL!S151+[4]MAYO!S151+[4]JUNIO!S151+[4]JULIO!S151+[4]AGOSTO!S151+[4]SEPTIEMBRE!S151+[4]OCTUBRE!S151+[4]NOVIEMBRE!S151+[4]DICIEMBRE!S151</f>
        <v>0</v>
      </c>
      <c r="U154" s="60">
        <f t="shared" si="15"/>
        <v>0</v>
      </c>
    </row>
    <row r="155" spans="1:21" s="58" customFormat="1" ht="18" customHeight="1">
      <c r="A155" s="249">
        <v>164</v>
      </c>
      <c r="B155" s="250" t="s">
        <v>246</v>
      </c>
      <c r="C155" s="249" t="s">
        <v>280</v>
      </c>
      <c r="D155" s="202">
        <v>79.061340000000001</v>
      </c>
      <c r="E155" s="202">
        <v>9.0784099999999999</v>
      </c>
      <c r="F155" s="202">
        <v>0</v>
      </c>
      <c r="G155" s="202">
        <v>0.37711452000000001</v>
      </c>
      <c r="H155" s="202">
        <f t="shared" si="13"/>
        <v>69.60581547999999</v>
      </c>
      <c r="I155" s="202"/>
      <c r="J155" s="202">
        <v>12.055345372524346</v>
      </c>
      <c r="K155" s="202">
        <v>31.403234333769255</v>
      </c>
      <c r="L155" s="202">
        <v>0</v>
      </c>
      <c r="M155" s="202">
        <v>0.33544830999999997</v>
      </c>
      <c r="N155" s="202">
        <f t="shared" si="14"/>
        <v>-19.683337271244909</v>
      </c>
      <c r="O155" s="202">
        <f t="shared" si="11"/>
        <v>-128.27829418491703</v>
      </c>
      <c r="P155" s="59">
        <f>[4]ENERO!O152+[4]FEBRERO!O152+[4]MARZO!O152+[4]ABRIL!O152+[4]MAYO!O152+[4]JUNIO!O152+[4]JULIO!O152+[4]AGOSTO!O152+[4]SEPTIEMBRE!O152+[4]OCTUBRE!O152+[4]NOVIEMBRE!O152+[4]DICIEMBRE!O152</f>
        <v>0</v>
      </c>
      <c r="Q155" s="59">
        <f>[4]ENERO!P152+[4]FEBRERO!P152+[4]MARZO!P152+[4]ABRIL!P152+[4]MAYO!P152+[4]JUNIO!P152+[4]JULIO!P152+[4]AGOSTO!P152+[4]SEPTIEMBRE!P152+[4]OCTUBRE!P152+[4]NOVIEMBRE!P152+[4]DICIEMBRE!P152</f>
        <v>9.0784099999999999</v>
      </c>
      <c r="R155" s="60">
        <f t="shared" si="12"/>
        <v>9.0784099999999999</v>
      </c>
      <c r="S155" s="59">
        <f>[4]ENERO!R152+[4]FEBRERO!R152+[4]MARZO!R152+[4]ABRIL!R152+[4]MAYO!R152+[4]JUNIO!R152+[4]JULIO!R152+[4]AGOSTO!R152+[4]SEPTIEMBRE!R152+[4]OCTUBRE!R152+[4]NOVIEMBRE!R152+[4]DICIEMBRE!R152</f>
        <v>0</v>
      </c>
      <c r="T155" s="59">
        <f>[4]ENERO!S152+[4]FEBRERO!S152+[4]MARZO!S152+[4]ABRIL!S152+[4]MAYO!S152+[4]JUNIO!S152+[4]JULIO!S152+[4]AGOSTO!S152+[4]SEPTIEMBRE!S152+[4]OCTUBRE!S152+[4]NOVIEMBRE!S152+[4]DICIEMBRE!S152</f>
        <v>31.403234333769255</v>
      </c>
      <c r="U155" s="60">
        <f t="shared" si="15"/>
        <v>31.403234333769255</v>
      </c>
    </row>
    <row r="156" spans="1:21" s="58" customFormat="1" ht="18" customHeight="1">
      <c r="A156" s="249">
        <v>165</v>
      </c>
      <c r="B156" s="250" t="s">
        <v>136</v>
      </c>
      <c r="C156" s="249" t="s">
        <v>281</v>
      </c>
      <c r="D156" s="202">
        <v>0</v>
      </c>
      <c r="E156" s="202">
        <v>0</v>
      </c>
      <c r="F156" s="202">
        <v>0</v>
      </c>
      <c r="G156" s="202">
        <v>0</v>
      </c>
      <c r="H156" s="202">
        <f t="shared" si="13"/>
        <v>0</v>
      </c>
      <c r="I156" s="202"/>
      <c r="J156" s="202">
        <v>0</v>
      </c>
      <c r="K156" s="202">
        <v>0</v>
      </c>
      <c r="L156" s="202">
        <v>0</v>
      </c>
      <c r="M156" s="202">
        <v>0</v>
      </c>
      <c r="N156" s="202">
        <f t="shared" si="14"/>
        <v>0</v>
      </c>
      <c r="O156" s="202" t="str">
        <f t="shared" si="11"/>
        <v>N.A.</v>
      </c>
      <c r="P156" s="59">
        <f>[4]ENERO!O153+[4]FEBRERO!O153+[4]MARZO!O153+[4]ABRIL!O153+[4]MAYO!O153+[4]JUNIO!O153+[4]JULIO!O153+[4]AGOSTO!O153+[4]SEPTIEMBRE!O153+[4]OCTUBRE!O153+[4]NOVIEMBRE!O153+[4]DICIEMBRE!O153</f>
        <v>0</v>
      </c>
      <c r="Q156" s="59">
        <f>[4]ENERO!P153+[4]FEBRERO!P153+[4]MARZO!P153+[4]ABRIL!P153+[4]MAYO!P153+[4]JUNIO!P153+[4]JULIO!P153+[4]AGOSTO!P153+[4]SEPTIEMBRE!P153+[4]OCTUBRE!P153+[4]NOVIEMBRE!P153+[4]DICIEMBRE!P153</f>
        <v>0</v>
      </c>
      <c r="R156" s="60">
        <f t="shared" si="12"/>
        <v>0</v>
      </c>
      <c r="S156" s="59">
        <f>[4]ENERO!R153+[4]FEBRERO!R153+[4]MARZO!R153+[4]ABRIL!R153+[4]MAYO!R153+[4]JUNIO!R153+[4]JULIO!R153+[4]AGOSTO!R153+[4]SEPTIEMBRE!R153+[4]OCTUBRE!R153+[4]NOVIEMBRE!R153+[4]DICIEMBRE!R153</f>
        <v>0</v>
      </c>
      <c r="T156" s="59">
        <f>[4]ENERO!S153+[4]FEBRERO!S153+[4]MARZO!S153+[4]ABRIL!S153+[4]MAYO!S153+[4]JUNIO!S153+[4]JULIO!S153+[4]AGOSTO!S153+[4]SEPTIEMBRE!S153+[4]OCTUBRE!S153+[4]NOVIEMBRE!S153+[4]DICIEMBRE!S153</f>
        <v>0</v>
      </c>
      <c r="U156" s="60">
        <f t="shared" si="15"/>
        <v>0</v>
      </c>
    </row>
    <row r="157" spans="1:21" s="58" customFormat="1" ht="18" customHeight="1">
      <c r="A157" s="249">
        <v>166</v>
      </c>
      <c r="B157" s="250" t="s">
        <v>228</v>
      </c>
      <c r="C157" s="249" t="s">
        <v>282</v>
      </c>
      <c r="D157" s="202">
        <v>0</v>
      </c>
      <c r="E157" s="202">
        <v>0</v>
      </c>
      <c r="F157" s="202">
        <v>0</v>
      </c>
      <c r="G157" s="202">
        <v>0</v>
      </c>
      <c r="H157" s="202">
        <f t="shared" si="13"/>
        <v>0</v>
      </c>
      <c r="I157" s="202"/>
      <c r="J157" s="202">
        <v>0</v>
      </c>
      <c r="K157" s="202">
        <v>0.10563859</v>
      </c>
      <c r="L157" s="202">
        <v>0</v>
      </c>
      <c r="M157" s="202">
        <v>0.29617267000000003</v>
      </c>
      <c r="N157" s="202">
        <f t="shared" si="14"/>
        <v>-0.40181126</v>
      </c>
      <c r="O157" s="202" t="str">
        <f t="shared" si="11"/>
        <v>N.A.</v>
      </c>
      <c r="P157" s="59">
        <f>[4]ENERO!O154+[4]FEBRERO!O154+[4]MARZO!O154+[4]ABRIL!O154+[4]MAYO!O154+[4]JUNIO!O154+[4]JULIO!O154+[4]AGOSTO!O154+[4]SEPTIEMBRE!O154+[4]OCTUBRE!O154+[4]NOVIEMBRE!O154+[4]DICIEMBRE!O154</f>
        <v>0</v>
      </c>
      <c r="Q157" s="59">
        <f>[4]ENERO!P154+[4]FEBRERO!P154+[4]MARZO!P154+[4]ABRIL!P154+[4]MAYO!P154+[4]JUNIO!P154+[4]JULIO!P154+[4]AGOSTO!P154+[4]SEPTIEMBRE!P154+[4]OCTUBRE!P154+[4]NOVIEMBRE!P154+[4]DICIEMBRE!P154</f>
        <v>0</v>
      </c>
      <c r="R157" s="60">
        <f t="shared" si="12"/>
        <v>0</v>
      </c>
      <c r="S157" s="59">
        <f>[4]ENERO!R154+[4]FEBRERO!R154+[4]MARZO!R154+[4]ABRIL!R154+[4]MAYO!R154+[4]JUNIO!R154+[4]JULIO!R154+[4]AGOSTO!R154+[4]SEPTIEMBRE!R154+[4]OCTUBRE!R154+[4]NOVIEMBRE!R154+[4]DICIEMBRE!R154</f>
        <v>0.10563859</v>
      </c>
      <c r="T157" s="59">
        <f>[4]ENERO!S154+[4]FEBRERO!S154+[4]MARZO!S154+[4]ABRIL!S154+[4]MAYO!S154+[4]JUNIO!S154+[4]JULIO!S154+[4]AGOSTO!S154+[4]SEPTIEMBRE!S154+[4]OCTUBRE!S154+[4]NOVIEMBRE!S154+[4]DICIEMBRE!S154</f>
        <v>0</v>
      </c>
      <c r="U157" s="60">
        <f t="shared" si="15"/>
        <v>0.10563859</v>
      </c>
    </row>
    <row r="158" spans="1:21" s="58" customFormat="1" ht="18" customHeight="1">
      <c r="A158" s="249">
        <v>167</v>
      </c>
      <c r="B158" s="250" t="s">
        <v>126</v>
      </c>
      <c r="C158" s="249" t="s">
        <v>283</v>
      </c>
      <c r="D158" s="202">
        <v>358.16570000000002</v>
      </c>
      <c r="E158" s="202">
        <v>159.00205499999998</v>
      </c>
      <c r="F158" s="202">
        <v>0</v>
      </c>
      <c r="G158" s="202">
        <v>23.764905469999995</v>
      </c>
      <c r="H158" s="202">
        <f t="shared" si="13"/>
        <v>175.39873953000003</v>
      </c>
      <c r="I158" s="202"/>
      <c r="J158" s="202">
        <v>935.13888017000022</v>
      </c>
      <c r="K158" s="202">
        <v>163.55483494909998</v>
      </c>
      <c r="L158" s="202">
        <v>0</v>
      </c>
      <c r="M158" s="202">
        <v>23.14939841</v>
      </c>
      <c r="N158" s="202">
        <f t="shared" si="14"/>
        <v>748.43464681090018</v>
      </c>
      <c r="O158" s="202">
        <f t="shared" si="11"/>
        <v>326.70468945011356</v>
      </c>
      <c r="P158" s="59">
        <f>[4]ENERO!O155+[4]FEBRERO!O155+[4]MARZO!O155+[4]ABRIL!O155+[4]MAYO!O155+[4]JUNIO!O155+[4]JULIO!O155+[4]AGOSTO!O155+[4]SEPTIEMBRE!O155+[4]OCTUBRE!O155+[4]NOVIEMBRE!O155+[4]DICIEMBRE!O155</f>
        <v>93.268860000000004</v>
      </c>
      <c r="Q158" s="59">
        <f>[4]ENERO!P155+[4]FEBRERO!P155+[4]MARZO!P155+[4]ABRIL!P155+[4]MAYO!P155+[4]JUNIO!P155+[4]JULIO!P155+[4]AGOSTO!P155+[4]SEPTIEMBRE!P155+[4]OCTUBRE!P155+[4]NOVIEMBRE!P155+[4]DICIEMBRE!P155</f>
        <v>65.733194999999995</v>
      </c>
      <c r="R158" s="60">
        <f t="shared" si="12"/>
        <v>159.00205499999998</v>
      </c>
      <c r="S158" s="59">
        <f>[4]ENERO!R155+[4]FEBRERO!R155+[4]MARZO!R155+[4]ABRIL!R155+[4]MAYO!R155+[4]JUNIO!R155+[4]JULIO!R155+[4]AGOSTO!R155+[4]SEPTIEMBRE!R155+[4]OCTUBRE!R155+[4]NOVIEMBRE!R155+[4]DICIEMBRE!R155</f>
        <v>90.853212049999996</v>
      </c>
      <c r="T158" s="59">
        <f>[4]ENERO!S155+[4]FEBRERO!S155+[4]MARZO!S155+[4]ABRIL!S155+[4]MAYO!S155+[4]JUNIO!S155+[4]JULIO!S155+[4]AGOSTO!S155+[4]SEPTIEMBRE!S155+[4]OCTUBRE!S155+[4]NOVIEMBRE!S155+[4]DICIEMBRE!S155</f>
        <v>72.701622899100002</v>
      </c>
      <c r="U158" s="60">
        <f t="shared" si="15"/>
        <v>163.55483494909998</v>
      </c>
    </row>
    <row r="159" spans="1:21" s="58" customFormat="1" ht="18" customHeight="1">
      <c r="A159" s="249">
        <v>168</v>
      </c>
      <c r="B159" s="250" t="s">
        <v>250</v>
      </c>
      <c r="C159" s="249" t="s">
        <v>284</v>
      </c>
      <c r="D159" s="202">
        <v>0</v>
      </c>
      <c r="E159" s="202">
        <v>0</v>
      </c>
      <c r="F159" s="202">
        <v>0</v>
      </c>
      <c r="G159" s="202">
        <v>0</v>
      </c>
      <c r="H159" s="202">
        <f t="shared" si="13"/>
        <v>0</v>
      </c>
      <c r="I159" s="202"/>
      <c r="J159" s="202">
        <v>0</v>
      </c>
      <c r="K159" s="202">
        <v>0</v>
      </c>
      <c r="L159" s="202">
        <v>0</v>
      </c>
      <c r="M159" s="202">
        <v>0</v>
      </c>
      <c r="N159" s="202">
        <f t="shared" si="14"/>
        <v>0</v>
      </c>
      <c r="O159" s="202" t="str">
        <f t="shared" si="11"/>
        <v>N.A.</v>
      </c>
      <c r="P159" s="59">
        <f>[4]ENERO!O156+[4]FEBRERO!O156+[4]MARZO!O156+[4]ABRIL!O156+[4]MAYO!O156+[4]JUNIO!O156+[4]JULIO!O156+[4]AGOSTO!O156+[4]SEPTIEMBRE!O156+[4]OCTUBRE!O156+[4]NOVIEMBRE!O156+[4]DICIEMBRE!O156</f>
        <v>0</v>
      </c>
      <c r="Q159" s="59">
        <f>[4]ENERO!P156+[4]FEBRERO!P156+[4]MARZO!P156+[4]ABRIL!P156+[4]MAYO!P156+[4]JUNIO!P156+[4]JULIO!P156+[4]AGOSTO!P156+[4]SEPTIEMBRE!P156+[4]OCTUBRE!P156+[4]NOVIEMBRE!P156+[4]DICIEMBRE!P156</f>
        <v>0</v>
      </c>
      <c r="R159" s="60">
        <f t="shared" si="12"/>
        <v>0</v>
      </c>
      <c r="S159" s="59">
        <f>[4]ENERO!R156+[4]FEBRERO!R156+[4]MARZO!R156+[4]ABRIL!R156+[4]MAYO!R156+[4]JUNIO!R156+[4]JULIO!R156+[4]AGOSTO!R156+[4]SEPTIEMBRE!R156+[4]OCTUBRE!R156+[4]NOVIEMBRE!R156+[4]DICIEMBRE!R156</f>
        <v>0</v>
      </c>
      <c r="T159" s="59">
        <f>[4]ENERO!S156+[4]FEBRERO!S156+[4]MARZO!S156+[4]ABRIL!S156+[4]MAYO!S156+[4]JUNIO!S156+[4]JULIO!S156+[4]AGOSTO!S156+[4]SEPTIEMBRE!S156+[4]OCTUBRE!S156+[4]NOVIEMBRE!S156+[4]DICIEMBRE!S156</f>
        <v>0</v>
      </c>
      <c r="U159" s="60">
        <f t="shared" si="15"/>
        <v>0</v>
      </c>
    </row>
    <row r="160" spans="1:21" s="58" customFormat="1" ht="18" customHeight="1">
      <c r="A160" s="249">
        <v>170</v>
      </c>
      <c r="B160" s="250" t="s">
        <v>136</v>
      </c>
      <c r="C160" s="249" t="s">
        <v>285</v>
      </c>
      <c r="D160" s="202">
        <v>116.14803499999999</v>
      </c>
      <c r="E160" s="202">
        <v>36.649657999999995</v>
      </c>
      <c r="F160" s="202">
        <v>0</v>
      </c>
      <c r="G160" s="202">
        <v>4.9339894399999995</v>
      </c>
      <c r="H160" s="202">
        <f t="shared" si="13"/>
        <v>74.56438756</v>
      </c>
      <c r="I160" s="202"/>
      <c r="J160" s="202">
        <v>6.4522072067999998</v>
      </c>
      <c r="K160" s="202">
        <v>10.140406999325107</v>
      </c>
      <c r="L160" s="202">
        <v>0</v>
      </c>
      <c r="M160" s="202">
        <v>4.6590468600000001</v>
      </c>
      <c r="N160" s="202">
        <f t="shared" si="14"/>
        <v>-8.3472466525251079</v>
      </c>
      <c r="O160" s="202">
        <f t="shared" si="11"/>
        <v>-111.19468277776478</v>
      </c>
      <c r="P160" s="59">
        <f>[4]ENERO!O157+[4]FEBRERO!O157+[4]MARZO!O157+[4]ABRIL!O157+[4]MAYO!O157+[4]JUNIO!O157+[4]JULIO!O157+[4]AGOSTO!O157+[4]SEPTIEMBRE!O157+[4]OCTUBRE!O157+[4]NOVIEMBRE!O157+[4]DICIEMBRE!O157</f>
        <v>32.753777999999997</v>
      </c>
      <c r="Q160" s="59">
        <f>[4]ENERO!P157+[4]FEBRERO!P157+[4]MARZO!P157+[4]ABRIL!P157+[4]MAYO!P157+[4]JUNIO!P157+[4]JULIO!P157+[4]AGOSTO!P157+[4]SEPTIEMBRE!P157+[4]OCTUBRE!P157+[4]NOVIEMBRE!P157+[4]DICIEMBRE!P157</f>
        <v>3.89588</v>
      </c>
      <c r="R160" s="60">
        <f t="shared" si="12"/>
        <v>36.649657999999995</v>
      </c>
      <c r="S160" s="59">
        <f>[4]ENERO!R157+[4]FEBRERO!R157+[4]MARZO!R157+[4]ABRIL!R157+[4]MAYO!R157+[4]JUNIO!R157+[4]JULIO!R157+[4]AGOSTO!R157+[4]SEPTIEMBRE!R157+[4]OCTUBRE!R157+[4]NOVIEMBRE!R157+[4]DICIEMBRE!R157</f>
        <v>1.6617844800000001</v>
      </c>
      <c r="T160" s="59">
        <f>[4]ENERO!S157+[4]FEBRERO!S157+[4]MARZO!S157+[4]ABRIL!S157+[4]MAYO!S157+[4]JUNIO!S157+[4]JULIO!S157+[4]AGOSTO!S157+[4]SEPTIEMBRE!S157+[4]OCTUBRE!S157+[4]NOVIEMBRE!S157+[4]DICIEMBRE!S157</f>
        <v>8.478622519325107</v>
      </c>
      <c r="U160" s="60">
        <f t="shared" si="15"/>
        <v>10.140406999325107</v>
      </c>
    </row>
    <row r="161" spans="1:21" s="58" customFormat="1" ht="18" customHeight="1">
      <c r="A161" s="249">
        <v>171</v>
      </c>
      <c r="B161" s="250" t="s">
        <v>126</v>
      </c>
      <c r="C161" s="249" t="s">
        <v>286</v>
      </c>
      <c r="D161" s="202">
        <v>366.47969999999998</v>
      </c>
      <c r="E161" s="202">
        <v>42.369570000000003</v>
      </c>
      <c r="F161" s="202">
        <v>0</v>
      </c>
      <c r="G161" s="202">
        <v>167.71619428999992</v>
      </c>
      <c r="H161" s="202">
        <f t="shared" si="13"/>
        <v>156.39393571000005</v>
      </c>
      <c r="I161" s="202"/>
      <c r="J161" s="202">
        <v>217.27154108126206</v>
      </c>
      <c r="K161" s="202">
        <v>144.45424403999999</v>
      </c>
      <c r="L161" s="202">
        <v>0</v>
      </c>
      <c r="M161" s="202">
        <v>183.03714166999998</v>
      </c>
      <c r="N161" s="202">
        <f t="shared" si="14"/>
        <v>-110.21984462873792</v>
      </c>
      <c r="O161" s="202">
        <f t="shared" si="11"/>
        <v>-170.47577908207236</v>
      </c>
      <c r="P161" s="59">
        <f>[4]ENERO!O158+[4]FEBRERO!O158+[4]MARZO!O158+[4]ABRIL!O158+[4]MAYO!O158+[4]JUNIO!O158+[4]JULIO!O158+[4]AGOSTO!O158+[4]SEPTIEMBRE!O158+[4]OCTUBRE!O158+[4]NOVIEMBRE!O158+[4]DICIEMBRE!O158</f>
        <v>0</v>
      </c>
      <c r="Q161" s="59">
        <f>[4]ENERO!P158+[4]FEBRERO!P158+[4]MARZO!P158+[4]ABRIL!P158+[4]MAYO!P158+[4]JUNIO!P158+[4]JULIO!P158+[4]AGOSTO!P158+[4]SEPTIEMBRE!P158+[4]OCTUBRE!P158+[4]NOVIEMBRE!P158+[4]DICIEMBRE!P158</f>
        <v>42.369570000000003</v>
      </c>
      <c r="R161" s="60">
        <f t="shared" si="12"/>
        <v>42.369570000000003</v>
      </c>
      <c r="S161" s="59">
        <f>[4]ENERO!R158+[4]FEBRERO!R158+[4]MARZO!R158+[4]ABRIL!R158+[4]MAYO!R158+[4]JUNIO!R158+[4]JULIO!R158+[4]AGOSTO!R158+[4]SEPTIEMBRE!R158+[4]OCTUBRE!R158+[4]NOVIEMBRE!R158+[4]DICIEMBRE!R158</f>
        <v>2.7814600399999998</v>
      </c>
      <c r="T161" s="59">
        <f>[4]ENERO!S158+[4]FEBRERO!S158+[4]MARZO!S158+[4]ABRIL!S158+[4]MAYO!S158+[4]JUNIO!S158+[4]JULIO!S158+[4]AGOSTO!S158+[4]SEPTIEMBRE!S158+[4]OCTUBRE!S158+[4]NOVIEMBRE!S158+[4]DICIEMBRE!S158</f>
        <v>141.67278399999998</v>
      </c>
      <c r="U161" s="60">
        <f t="shared" si="15"/>
        <v>144.45424403999999</v>
      </c>
    </row>
    <row r="162" spans="1:21" s="58" customFormat="1" ht="18" customHeight="1">
      <c r="A162" s="249">
        <v>176</v>
      </c>
      <c r="B162" s="250" t="s">
        <v>136</v>
      </c>
      <c r="C162" s="249" t="s">
        <v>287</v>
      </c>
      <c r="D162" s="202">
        <v>67.822055000000006</v>
      </c>
      <c r="E162" s="202">
        <v>1.9670800000000002</v>
      </c>
      <c r="F162" s="202">
        <v>0</v>
      </c>
      <c r="G162" s="202">
        <v>2.19190767</v>
      </c>
      <c r="H162" s="202">
        <f t="shared" si="13"/>
        <v>63.663067330000011</v>
      </c>
      <c r="I162" s="202"/>
      <c r="J162" s="202">
        <v>2.2382427834</v>
      </c>
      <c r="K162" s="202">
        <v>4.2530796207150461</v>
      </c>
      <c r="L162" s="202">
        <v>0</v>
      </c>
      <c r="M162" s="202">
        <v>2.19190767</v>
      </c>
      <c r="N162" s="202">
        <f t="shared" si="14"/>
        <v>-4.2067445073150456</v>
      </c>
      <c r="O162" s="202">
        <f t="shared" si="11"/>
        <v>-106.60782567310056</v>
      </c>
      <c r="P162" s="59">
        <f>[4]ENERO!O159+[4]FEBRERO!O159+[4]MARZO!O159+[4]ABRIL!O159+[4]MAYO!O159+[4]JUNIO!O159+[4]JULIO!O159+[4]AGOSTO!O159+[4]SEPTIEMBRE!O159+[4]OCTUBRE!O159+[4]NOVIEMBRE!O159+[4]DICIEMBRE!O159</f>
        <v>0</v>
      </c>
      <c r="Q162" s="59">
        <f>[4]ENERO!P159+[4]FEBRERO!P159+[4]MARZO!P159+[4]ABRIL!P159+[4]MAYO!P159+[4]JUNIO!P159+[4]JULIO!P159+[4]AGOSTO!P159+[4]SEPTIEMBRE!P159+[4]OCTUBRE!P159+[4]NOVIEMBRE!P159+[4]DICIEMBRE!P159</f>
        <v>1.9670800000000002</v>
      </c>
      <c r="R162" s="60">
        <f t="shared" si="12"/>
        <v>1.9670800000000002</v>
      </c>
      <c r="S162" s="59">
        <f>[4]ENERO!R159+[4]FEBRERO!R159+[4]MARZO!R159+[4]ABRIL!R159+[4]MAYO!R159+[4]JUNIO!R159+[4]JULIO!R159+[4]AGOSTO!R159+[4]SEPTIEMBRE!R159+[4]OCTUBRE!R159+[4]NOVIEMBRE!R159+[4]DICIEMBRE!R159</f>
        <v>0</v>
      </c>
      <c r="T162" s="59">
        <f>[4]ENERO!S159+[4]FEBRERO!S159+[4]MARZO!S159+[4]ABRIL!S159+[4]MAYO!S159+[4]JUNIO!S159+[4]JULIO!S159+[4]AGOSTO!S159+[4]SEPTIEMBRE!S159+[4]OCTUBRE!S159+[4]NOVIEMBRE!S159+[4]DICIEMBRE!S159</f>
        <v>4.2530796207150461</v>
      </c>
      <c r="U162" s="60">
        <f t="shared" si="15"/>
        <v>4.2530796207150461</v>
      </c>
    </row>
    <row r="163" spans="1:21" s="58" customFormat="1" ht="18" customHeight="1">
      <c r="A163" s="249">
        <v>177</v>
      </c>
      <c r="B163" s="250" t="s">
        <v>136</v>
      </c>
      <c r="C163" s="249" t="s">
        <v>288</v>
      </c>
      <c r="D163" s="202">
        <v>0</v>
      </c>
      <c r="E163" s="202">
        <v>0</v>
      </c>
      <c r="F163" s="202">
        <v>0</v>
      </c>
      <c r="G163" s="202">
        <v>0</v>
      </c>
      <c r="H163" s="202">
        <f t="shared" si="13"/>
        <v>0</v>
      </c>
      <c r="I163" s="202"/>
      <c r="J163" s="202">
        <v>0</v>
      </c>
      <c r="K163" s="202">
        <v>5.7590100000000002E-3</v>
      </c>
      <c r="L163" s="202">
        <v>0</v>
      </c>
      <c r="M163" s="202">
        <v>1.6146199999999999E-2</v>
      </c>
      <c r="N163" s="202">
        <f t="shared" si="14"/>
        <v>-2.1905210000000001E-2</v>
      </c>
      <c r="O163" s="202" t="str">
        <f t="shared" si="11"/>
        <v>N.A.</v>
      </c>
      <c r="P163" s="59">
        <f>[4]ENERO!O160+[4]FEBRERO!O160+[4]MARZO!O160+[4]ABRIL!O160+[4]MAYO!O160+[4]JUNIO!O160+[4]JULIO!O160+[4]AGOSTO!O160+[4]SEPTIEMBRE!O160+[4]OCTUBRE!O160+[4]NOVIEMBRE!O160+[4]DICIEMBRE!O160</f>
        <v>0</v>
      </c>
      <c r="Q163" s="59">
        <f>[4]ENERO!P160+[4]FEBRERO!P160+[4]MARZO!P160+[4]ABRIL!P160+[4]MAYO!P160+[4]JUNIO!P160+[4]JULIO!P160+[4]AGOSTO!P160+[4]SEPTIEMBRE!P160+[4]OCTUBRE!P160+[4]NOVIEMBRE!P160+[4]DICIEMBRE!P160</f>
        <v>0</v>
      </c>
      <c r="R163" s="60">
        <f t="shared" si="12"/>
        <v>0</v>
      </c>
      <c r="S163" s="59">
        <f>[4]ENERO!R160+[4]FEBRERO!R160+[4]MARZO!R160+[4]ABRIL!R160+[4]MAYO!R160+[4]JUNIO!R160+[4]JULIO!R160+[4]AGOSTO!R160+[4]SEPTIEMBRE!R160+[4]OCTUBRE!R160+[4]NOVIEMBRE!R160+[4]DICIEMBRE!R160</f>
        <v>5.7590100000000002E-3</v>
      </c>
      <c r="T163" s="59">
        <f>[4]ENERO!S160+[4]FEBRERO!S160+[4]MARZO!S160+[4]ABRIL!S160+[4]MAYO!S160+[4]JUNIO!S160+[4]JULIO!S160+[4]AGOSTO!S160+[4]SEPTIEMBRE!S160+[4]OCTUBRE!S160+[4]NOVIEMBRE!S160+[4]DICIEMBRE!S160</f>
        <v>0</v>
      </c>
      <c r="U163" s="60">
        <f t="shared" si="15"/>
        <v>5.7590100000000002E-3</v>
      </c>
    </row>
    <row r="164" spans="1:21" s="58" customFormat="1" ht="18" customHeight="1">
      <c r="A164" s="249">
        <v>181</v>
      </c>
      <c r="B164" s="250" t="s">
        <v>205</v>
      </c>
      <c r="C164" s="249" t="s">
        <v>289</v>
      </c>
      <c r="D164" s="202">
        <v>900.35041000000001</v>
      </c>
      <c r="E164" s="202">
        <v>273.13180599999998</v>
      </c>
      <c r="F164" s="202">
        <v>0</v>
      </c>
      <c r="G164" s="202">
        <v>118.2617042</v>
      </c>
      <c r="H164" s="202">
        <f t="shared" si="13"/>
        <v>508.95689980000003</v>
      </c>
      <c r="I164" s="202"/>
      <c r="J164" s="202">
        <v>5535.5977241299979</v>
      </c>
      <c r="K164" s="202">
        <v>278.75152695000003</v>
      </c>
      <c r="L164" s="202">
        <v>0</v>
      </c>
      <c r="M164" s="202">
        <v>120.44827135</v>
      </c>
      <c r="N164" s="202">
        <f t="shared" si="14"/>
        <v>5136.3979258299978</v>
      </c>
      <c r="O164" s="202" t="str">
        <f t="shared" si="11"/>
        <v>500&lt;</v>
      </c>
      <c r="P164" s="59">
        <f>[4]ENERO!O161+[4]FEBRERO!O161+[4]MARZO!O161+[4]ABRIL!O161+[4]MAYO!O161+[4]JUNIO!O161+[4]JULIO!O161+[4]AGOSTO!O161+[4]SEPTIEMBRE!O161+[4]OCTUBRE!O161+[4]NOVIEMBRE!O161+[4]DICIEMBRE!O161</f>
        <v>273.13180599999998</v>
      </c>
      <c r="Q164" s="59">
        <f>[4]ENERO!P161+[4]FEBRERO!P161+[4]MARZO!P161+[4]ABRIL!P161+[4]MAYO!P161+[4]JUNIO!P161+[4]JULIO!P161+[4]AGOSTO!P161+[4]SEPTIEMBRE!P161+[4]OCTUBRE!P161+[4]NOVIEMBRE!P161+[4]DICIEMBRE!P161</f>
        <v>0</v>
      </c>
      <c r="R164" s="60">
        <f t="shared" si="12"/>
        <v>273.13180599999998</v>
      </c>
      <c r="S164" s="59">
        <f>[4]ENERO!R161+[4]FEBRERO!R161+[4]MARZO!R161+[4]ABRIL!R161+[4]MAYO!R161+[4]JUNIO!R161+[4]JULIO!R161+[4]AGOSTO!R161+[4]SEPTIEMBRE!R161+[4]OCTUBRE!R161+[4]NOVIEMBRE!R161+[4]DICIEMBRE!R161</f>
        <v>278.75152695000003</v>
      </c>
      <c r="T164" s="59">
        <f>[4]ENERO!S161+[4]FEBRERO!S161+[4]MARZO!S161+[4]ABRIL!S161+[4]MAYO!S161+[4]JUNIO!S161+[4]JULIO!S161+[4]AGOSTO!S161+[4]SEPTIEMBRE!S161+[4]OCTUBRE!S161+[4]NOVIEMBRE!S161+[4]DICIEMBRE!S161</f>
        <v>0</v>
      </c>
      <c r="U164" s="60">
        <f t="shared" si="15"/>
        <v>278.75152695000003</v>
      </c>
    </row>
    <row r="165" spans="1:21" s="58" customFormat="1" ht="18" customHeight="1">
      <c r="A165" s="249">
        <v>182</v>
      </c>
      <c r="B165" s="250" t="s">
        <v>213</v>
      </c>
      <c r="C165" s="249" t="s">
        <v>290</v>
      </c>
      <c r="D165" s="202">
        <v>0</v>
      </c>
      <c r="E165" s="202">
        <v>0</v>
      </c>
      <c r="F165" s="202">
        <v>0</v>
      </c>
      <c r="G165" s="202">
        <v>0</v>
      </c>
      <c r="H165" s="202">
        <f t="shared" si="13"/>
        <v>0</v>
      </c>
      <c r="I165" s="202"/>
      <c r="J165" s="202">
        <v>0</v>
      </c>
      <c r="K165" s="202">
        <v>0</v>
      </c>
      <c r="L165" s="202">
        <v>0</v>
      </c>
      <c r="M165" s="202">
        <v>0</v>
      </c>
      <c r="N165" s="202">
        <f t="shared" si="14"/>
        <v>0</v>
      </c>
      <c r="O165" s="202" t="str">
        <f t="shared" si="11"/>
        <v>N.A.</v>
      </c>
      <c r="P165" s="59">
        <f>[4]ENERO!O162+[4]FEBRERO!O162+[4]MARZO!O162+[4]ABRIL!O162+[4]MAYO!O162+[4]JUNIO!O162+[4]JULIO!O162+[4]AGOSTO!O162+[4]SEPTIEMBRE!O162+[4]OCTUBRE!O162+[4]NOVIEMBRE!O162+[4]DICIEMBRE!O162</f>
        <v>0</v>
      </c>
      <c r="Q165" s="59">
        <f>[4]ENERO!P162+[4]FEBRERO!P162+[4]MARZO!P162+[4]ABRIL!P162+[4]MAYO!P162+[4]JUNIO!P162+[4]JULIO!P162+[4]AGOSTO!P162+[4]SEPTIEMBRE!P162+[4]OCTUBRE!P162+[4]NOVIEMBRE!P162+[4]DICIEMBRE!P162</f>
        <v>0</v>
      </c>
      <c r="R165" s="60">
        <f t="shared" si="12"/>
        <v>0</v>
      </c>
      <c r="S165" s="59">
        <f>[4]ENERO!R162+[4]FEBRERO!R162+[4]MARZO!R162+[4]ABRIL!R162+[4]MAYO!R162+[4]JUNIO!R162+[4]JULIO!R162+[4]AGOSTO!R162+[4]SEPTIEMBRE!R162+[4]OCTUBRE!R162+[4]NOVIEMBRE!R162+[4]DICIEMBRE!R162</f>
        <v>0</v>
      </c>
      <c r="T165" s="59">
        <f>[4]ENERO!S162+[4]FEBRERO!S162+[4]MARZO!S162+[4]ABRIL!S162+[4]MAYO!S162+[4]JUNIO!S162+[4]JULIO!S162+[4]AGOSTO!S162+[4]SEPTIEMBRE!S162+[4]OCTUBRE!S162+[4]NOVIEMBRE!S162+[4]DICIEMBRE!S162</f>
        <v>0</v>
      </c>
      <c r="U165" s="60">
        <f t="shared" si="15"/>
        <v>0</v>
      </c>
    </row>
    <row r="166" spans="1:21" s="58" customFormat="1" ht="18" customHeight="1">
      <c r="A166" s="249">
        <v>183</v>
      </c>
      <c r="B166" s="250" t="s">
        <v>205</v>
      </c>
      <c r="C166" s="249" t="s">
        <v>291</v>
      </c>
      <c r="D166" s="202">
        <v>0</v>
      </c>
      <c r="E166" s="202">
        <v>0</v>
      </c>
      <c r="F166" s="202">
        <v>0</v>
      </c>
      <c r="G166" s="202">
        <v>0</v>
      </c>
      <c r="H166" s="202">
        <f t="shared" si="13"/>
        <v>0</v>
      </c>
      <c r="I166" s="202"/>
      <c r="J166" s="202">
        <v>0</v>
      </c>
      <c r="K166" s="202">
        <v>0</v>
      </c>
      <c r="L166" s="202">
        <v>0</v>
      </c>
      <c r="M166" s="202">
        <v>0</v>
      </c>
      <c r="N166" s="202">
        <f t="shared" si="14"/>
        <v>0</v>
      </c>
      <c r="O166" s="202" t="str">
        <f t="shared" si="11"/>
        <v>N.A.</v>
      </c>
      <c r="P166" s="59">
        <f>[4]ENERO!O163+[4]FEBRERO!O163+[4]MARZO!O163+[4]ABRIL!O163+[4]MAYO!O163+[4]JUNIO!O163+[4]JULIO!O163+[4]AGOSTO!O163+[4]SEPTIEMBRE!O163+[4]OCTUBRE!O163+[4]NOVIEMBRE!O163+[4]DICIEMBRE!O163</f>
        <v>0</v>
      </c>
      <c r="Q166" s="59">
        <f>[4]ENERO!P163+[4]FEBRERO!P163+[4]MARZO!P163+[4]ABRIL!P163+[4]MAYO!P163+[4]JUNIO!P163+[4]JULIO!P163+[4]AGOSTO!P163+[4]SEPTIEMBRE!P163+[4]OCTUBRE!P163+[4]NOVIEMBRE!P163+[4]DICIEMBRE!P163</f>
        <v>0</v>
      </c>
      <c r="R166" s="60">
        <f t="shared" si="12"/>
        <v>0</v>
      </c>
      <c r="S166" s="59">
        <f>[4]ENERO!R163+[4]FEBRERO!R163+[4]MARZO!R163+[4]ABRIL!R163+[4]MAYO!R163+[4]JUNIO!R163+[4]JULIO!R163+[4]AGOSTO!R163+[4]SEPTIEMBRE!R163+[4]OCTUBRE!R163+[4]NOVIEMBRE!R163+[4]DICIEMBRE!R163</f>
        <v>0</v>
      </c>
      <c r="T166" s="59">
        <f>[4]ENERO!S163+[4]FEBRERO!S163+[4]MARZO!S163+[4]ABRIL!S163+[4]MAYO!S163+[4]JUNIO!S163+[4]JULIO!S163+[4]AGOSTO!S163+[4]SEPTIEMBRE!S163+[4]OCTUBRE!S163+[4]NOVIEMBRE!S163+[4]DICIEMBRE!S163</f>
        <v>0</v>
      </c>
      <c r="U166" s="60">
        <f t="shared" si="15"/>
        <v>0</v>
      </c>
    </row>
    <row r="167" spans="1:21" s="58" customFormat="1" ht="18" customHeight="1">
      <c r="A167" s="249">
        <v>185</v>
      </c>
      <c r="B167" s="250" t="s">
        <v>140</v>
      </c>
      <c r="C167" s="249" t="s">
        <v>292</v>
      </c>
      <c r="D167" s="202">
        <v>47.956185000000005</v>
      </c>
      <c r="E167" s="202">
        <v>14.523816999999998</v>
      </c>
      <c r="F167" s="202">
        <v>0</v>
      </c>
      <c r="G167" s="202">
        <v>0.11951356999999999</v>
      </c>
      <c r="H167" s="202">
        <f t="shared" si="13"/>
        <v>33.312854430000009</v>
      </c>
      <c r="I167" s="202"/>
      <c r="J167" s="202">
        <v>18.555190696689831</v>
      </c>
      <c r="K167" s="202">
        <v>48.731201725759689</v>
      </c>
      <c r="L167" s="202">
        <v>0</v>
      </c>
      <c r="M167" s="202">
        <v>0.10959115999999999</v>
      </c>
      <c r="N167" s="202">
        <f t="shared" si="14"/>
        <v>-30.285602189069859</v>
      </c>
      <c r="O167" s="202">
        <f t="shared" si="11"/>
        <v>-190.91266031468035</v>
      </c>
      <c r="P167" s="59">
        <f>[4]ENERO!O164+[4]FEBRERO!O164+[4]MARZO!O164+[4]ABRIL!O164+[4]MAYO!O164+[4]JUNIO!O164+[4]JULIO!O164+[4]AGOSTO!O164+[4]SEPTIEMBRE!O164+[4]OCTUBRE!O164+[4]NOVIEMBRE!O164+[4]DICIEMBRE!O164</f>
        <v>0.56927700000000003</v>
      </c>
      <c r="Q167" s="59">
        <f>[4]ENERO!P164+[4]FEBRERO!P164+[4]MARZO!P164+[4]ABRIL!P164+[4]MAYO!P164+[4]JUNIO!P164+[4]JULIO!P164+[4]AGOSTO!P164+[4]SEPTIEMBRE!P164+[4]OCTUBRE!P164+[4]NOVIEMBRE!P164+[4]DICIEMBRE!P164</f>
        <v>13.954539999999998</v>
      </c>
      <c r="R167" s="60">
        <f t="shared" si="12"/>
        <v>14.523816999999998</v>
      </c>
      <c r="S167" s="59">
        <f>[4]ENERO!R164+[4]FEBRERO!R164+[4]MARZO!R164+[4]ABRIL!R164+[4]MAYO!R164+[4]JUNIO!R164+[4]JULIO!R164+[4]AGOSTO!R164+[4]SEPTIEMBRE!R164+[4]OCTUBRE!R164+[4]NOVIEMBRE!R164+[4]DICIEMBRE!R164</f>
        <v>0.56927735000000013</v>
      </c>
      <c r="T167" s="59">
        <f>[4]ENERO!S164+[4]FEBRERO!S164+[4]MARZO!S164+[4]ABRIL!S164+[4]MAYO!S164+[4]JUNIO!S164+[4]JULIO!S164+[4]AGOSTO!S164+[4]SEPTIEMBRE!S164+[4]OCTUBRE!S164+[4]NOVIEMBRE!S164+[4]DICIEMBRE!S164</f>
        <v>48.161924375759689</v>
      </c>
      <c r="U167" s="60">
        <f t="shared" si="15"/>
        <v>48.731201725759689</v>
      </c>
    </row>
    <row r="168" spans="1:21" s="58" customFormat="1" ht="18" customHeight="1">
      <c r="A168" s="249">
        <v>188</v>
      </c>
      <c r="B168" s="250" t="s">
        <v>140</v>
      </c>
      <c r="C168" s="249" t="s">
        <v>293</v>
      </c>
      <c r="D168" s="202">
        <v>749.51987500000007</v>
      </c>
      <c r="E168" s="202">
        <v>47.528483999999999</v>
      </c>
      <c r="F168" s="202">
        <v>0</v>
      </c>
      <c r="G168" s="202">
        <v>5.0220180499999989</v>
      </c>
      <c r="H168" s="202">
        <f t="shared" si="13"/>
        <v>696.96937294999998</v>
      </c>
      <c r="I168" s="202"/>
      <c r="J168" s="202">
        <v>76.467465534300672</v>
      </c>
      <c r="K168" s="202">
        <v>122.03189584149283</v>
      </c>
      <c r="L168" s="202">
        <v>0</v>
      </c>
      <c r="M168" s="202">
        <v>6.2010479399999987</v>
      </c>
      <c r="N168" s="202">
        <f t="shared" si="14"/>
        <v>-51.765478247192149</v>
      </c>
      <c r="O168" s="202">
        <f t="shared" si="11"/>
        <v>-107.42722424488885</v>
      </c>
      <c r="P168" s="59">
        <f>[4]ENERO!O165+[4]FEBRERO!O165+[4]MARZO!O165+[4]ABRIL!O165+[4]MAYO!O165+[4]JUNIO!O165+[4]JULIO!O165+[4]AGOSTO!O165+[4]SEPTIEMBRE!O165+[4]OCTUBRE!O165+[4]NOVIEMBRE!O165+[4]DICIEMBRE!O165</f>
        <v>37.306553999999998</v>
      </c>
      <c r="Q168" s="59">
        <f>[4]ENERO!P165+[4]FEBRERO!P165+[4]MARZO!P165+[4]ABRIL!P165+[4]MAYO!P165+[4]JUNIO!P165+[4]JULIO!P165+[4]AGOSTO!P165+[4]SEPTIEMBRE!P165+[4]OCTUBRE!P165+[4]NOVIEMBRE!P165+[4]DICIEMBRE!P165</f>
        <v>10.22193</v>
      </c>
      <c r="R168" s="60">
        <f t="shared" si="12"/>
        <v>47.528483999999999</v>
      </c>
      <c r="S168" s="59">
        <f>[4]ENERO!R165+[4]FEBRERO!R165+[4]MARZO!R165+[4]ABRIL!R165+[4]MAYO!R165+[4]JUNIO!R165+[4]JULIO!R165+[4]AGOSTO!R165+[4]SEPTIEMBRE!R165+[4]OCTUBRE!R165+[4]NOVIEMBRE!R165+[4]DICIEMBRE!R165</f>
        <v>37.73716933</v>
      </c>
      <c r="T168" s="59">
        <f>[4]ENERO!S165+[4]FEBRERO!S165+[4]MARZO!S165+[4]ABRIL!S165+[4]MAYO!S165+[4]JUNIO!S165+[4]JULIO!S165+[4]AGOSTO!S165+[4]SEPTIEMBRE!S165+[4]OCTUBRE!S165+[4]NOVIEMBRE!S165+[4]DICIEMBRE!S165</f>
        <v>84.294726511492826</v>
      </c>
      <c r="U168" s="60">
        <f t="shared" si="15"/>
        <v>122.03189584149283</v>
      </c>
    </row>
    <row r="169" spans="1:21" s="58" customFormat="1" ht="18" customHeight="1">
      <c r="A169" s="249">
        <v>189</v>
      </c>
      <c r="B169" s="250" t="s">
        <v>140</v>
      </c>
      <c r="C169" s="249" t="s">
        <v>294</v>
      </c>
      <c r="D169" s="202">
        <v>23.158104999999999</v>
      </c>
      <c r="E169" s="202">
        <v>10.259293</v>
      </c>
      <c r="F169" s="202">
        <v>0</v>
      </c>
      <c r="G169" s="202">
        <v>1.0063893500000001</v>
      </c>
      <c r="H169" s="202">
        <f t="shared" si="13"/>
        <v>11.89242265</v>
      </c>
      <c r="I169" s="202"/>
      <c r="J169" s="202">
        <v>4.1352925418156197</v>
      </c>
      <c r="K169" s="202">
        <v>7.4067438147191078</v>
      </c>
      <c r="L169" s="202">
        <v>0</v>
      </c>
      <c r="M169" s="202">
        <v>0.91641448999999997</v>
      </c>
      <c r="N169" s="202">
        <f t="shared" si="14"/>
        <v>-4.1878657629034883</v>
      </c>
      <c r="O169" s="202">
        <f t="shared" si="11"/>
        <v>-135.21457222093844</v>
      </c>
      <c r="P169" s="59">
        <f>[4]ENERO!O166+[4]FEBRERO!O166+[4]MARZO!O166+[4]ABRIL!O166+[4]MAYO!O166+[4]JUNIO!O166+[4]JULIO!O166+[4]AGOSTO!O166+[4]SEPTIEMBRE!O166+[4]OCTUBRE!O166+[4]NOVIEMBRE!O166+[4]DICIEMBRE!O166</f>
        <v>8.3132029999999997</v>
      </c>
      <c r="Q169" s="59">
        <f>[4]ENERO!P166+[4]FEBRERO!P166+[4]MARZO!P166+[4]ABRIL!P166+[4]MAYO!P166+[4]JUNIO!P166+[4]JULIO!P166+[4]AGOSTO!P166+[4]SEPTIEMBRE!P166+[4]OCTUBRE!P166+[4]NOVIEMBRE!P166+[4]DICIEMBRE!P166</f>
        <v>1.9460900000000001</v>
      </c>
      <c r="R169" s="60">
        <f t="shared" si="12"/>
        <v>10.259293</v>
      </c>
      <c r="S169" s="59">
        <f>[4]ENERO!R166+[4]FEBRERO!R166+[4]MARZO!R166+[4]ABRIL!R166+[4]MAYO!R166+[4]JUNIO!R166+[4]JULIO!R166+[4]AGOSTO!R166+[4]SEPTIEMBRE!R166+[4]OCTUBRE!R166+[4]NOVIEMBRE!R166+[4]DICIEMBRE!R166</f>
        <v>0.31174511999999999</v>
      </c>
      <c r="T169" s="59">
        <f>[4]ENERO!S166+[4]FEBRERO!S166+[4]MARZO!S166+[4]ABRIL!S166+[4]MAYO!S166+[4]JUNIO!S166+[4]JULIO!S166+[4]AGOSTO!S166+[4]SEPTIEMBRE!S166+[4]OCTUBRE!S166+[4]NOVIEMBRE!S166+[4]DICIEMBRE!S166</f>
        <v>7.0949986947191075</v>
      </c>
      <c r="U169" s="60">
        <f t="shared" si="15"/>
        <v>7.4067438147191078</v>
      </c>
    </row>
    <row r="170" spans="1:21" s="58" customFormat="1" ht="18" customHeight="1">
      <c r="A170" s="249">
        <v>190</v>
      </c>
      <c r="B170" s="250" t="s">
        <v>140</v>
      </c>
      <c r="C170" s="249" t="s">
        <v>295</v>
      </c>
      <c r="D170" s="202">
        <v>86.94362000000001</v>
      </c>
      <c r="E170" s="202">
        <v>4.6136699999999999</v>
      </c>
      <c r="F170" s="202">
        <v>0</v>
      </c>
      <c r="G170" s="202">
        <v>3.7436975600000002</v>
      </c>
      <c r="H170" s="202">
        <f t="shared" si="13"/>
        <v>78.58625244000001</v>
      </c>
      <c r="I170" s="202"/>
      <c r="J170" s="202">
        <v>11.456877760085415</v>
      </c>
      <c r="K170" s="202">
        <v>16.420987435945296</v>
      </c>
      <c r="L170" s="202">
        <v>0</v>
      </c>
      <c r="M170" s="202">
        <v>4.9175404799999995</v>
      </c>
      <c r="N170" s="202">
        <f t="shared" si="14"/>
        <v>-9.8816501558598802</v>
      </c>
      <c r="O170" s="202">
        <f t="shared" si="11"/>
        <v>-112.57427329723409</v>
      </c>
      <c r="P170" s="59">
        <f>[4]ENERO!O167+[4]FEBRERO!O167+[4]MARZO!O167+[4]ABRIL!O167+[4]MAYO!O167+[4]JUNIO!O167+[4]JULIO!O167+[4]AGOSTO!O167+[4]SEPTIEMBRE!O167+[4]OCTUBRE!O167+[4]NOVIEMBRE!O167+[4]DICIEMBRE!O167</f>
        <v>0</v>
      </c>
      <c r="Q170" s="59">
        <f>[4]ENERO!P167+[4]FEBRERO!P167+[4]MARZO!P167+[4]ABRIL!P167+[4]MAYO!P167+[4]JUNIO!P167+[4]JULIO!P167+[4]AGOSTO!P167+[4]SEPTIEMBRE!P167+[4]OCTUBRE!P167+[4]NOVIEMBRE!P167+[4]DICIEMBRE!P167</f>
        <v>4.6136699999999999</v>
      </c>
      <c r="R170" s="60">
        <f t="shared" si="12"/>
        <v>4.6136699999999999</v>
      </c>
      <c r="S170" s="59">
        <f>[4]ENERO!R167+[4]FEBRERO!R167+[4]MARZO!R167+[4]ABRIL!R167+[4]MAYO!R167+[4]JUNIO!R167+[4]JULIO!R167+[4]AGOSTO!R167+[4]SEPTIEMBRE!R167+[4]OCTUBRE!R167+[4]NOVIEMBRE!R167+[4]DICIEMBRE!R167</f>
        <v>0.20955534000000001</v>
      </c>
      <c r="T170" s="59">
        <f>[4]ENERO!S167+[4]FEBRERO!S167+[4]MARZO!S167+[4]ABRIL!S167+[4]MAYO!S167+[4]JUNIO!S167+[4]JULIO!S167+[4]AGOSTO!S167+[4]SEPTIEMBRE!S167+[4]OCTUBRE!S167+[4]NOVIEMBRE!S167+[4]DICIEMBRE!S167</f>
        <v>16.211432095945295</v>
      </c>
      <c r="U170" s="60">
        <f t="shared" si="15"/>
        <v>16.420987435945296</v>
      </c>
    </row>
    <row r="171" spans="1:21" s="58" customFormat="1" ht="18" customHeight="1">
      <c r="A171" s="249">
        <v>191</v>
      </c>
      <c r="B171" s="250" t="s">
        <v>246</v>
      </c>
      <c r="C171" s="249" t="s">
        <v>296</v>
      </c>
      <c r="D171" s="202">
        <v>5.8851549999999992</v>
      </c>
      <c r="E171" s="202">
        <v>2.765784</v>
      </c>
      <c r="F171" s="202">
        <v>0</v>
      </c>
      <c r="G171" s="202">
        <v>0.51053534999999994</v>
      </c>
      <c r="H171" s="202">
        <f t="shared" si="13"/>
        <v>2.6088356499999992</v>
      </c>
      <c r="I171" s="202"/>
      <c r="J171" s="202">
        <v>2.6024086200000003</v>
      </c>
      <c r="K171" s="202">
        <v>4.0170609127545056</v>
      </c>
      <c r="L171" s="202">
        <v>0</v>
      </c>
      <c r="M171" s="202">
        <v>0.49449030000000005</v>
      </c>
      <c r="N171" s="202">
        <f t="shared" si="14"/>
        <v>-1.9091425927545054</v>
      </c>
      <c r="O171" s="202">
        <f t="shared" si="11"/>
        <v>-173.17987213010164</v>
      </c>
      <c r="P171" s="59">
        <f>[4]ENERO!O168+[4]FEBRERO!O168+[4]MARZO!O168+[4]ABRIL!O168+[4]MAYO!O168+[4]JUNIO!O168+[4]JULIO!O168+[4]AGOSTO!O168+[4]SEPTIEMBRE!O168+[4]OCTUBRE!O168+[4]NOVIEMBRE!O168+[4]DICIEMBRE!O168</f>
        <v>1.8727240000000001</v>
      </c>
      <c r="Q171" s="59">
        <f>[4]ENERO!P168+[4]FEBRERO!P168+[4]MARZO!P168+[4]ABRIL!P168+[4]MAYO!P168+[4]JUNIO!P168+[4]JULIO!P168+[4]AGOSTO!P168+[4]SEPTIEMBRE!P168+[4]OCTUBRE!P168+[4]NOVIEMBRE!P168+[4]DICIEMBRE!P168</f>
        <v>0.89305999999999996</v>
      </c>
      <c r="R171" s="60">
        <f t="shared" si="12"/>
        <v>2.765784</v>
      </c>
      <c r="S171" s="59">
        <f>[4]ENERO!R168+[4]FEBRERO!R168+[4]MARZO!R168+[4]ABRIL!R168+[4]MAYO!R168+[4]JUNIO!R168+[4]JULIO!R168+[4]AGOSTO!R168+[4]SEPTIEMBRE!R168+[4]OCTUBRE!R168+[4]NOVIEMBRE!R168+[4]DICIEMBRE!R168</f>
        <v>1.8242206999999999</v>
      </c>
      <c r="T171" s="59">
        <f>[4]ENERO!S168+[4]FEBRERO!S168+[4]MARZO!S168+[4]ABRIL!S168+[4]MAYO!S168+[4]JUNIO!S168+[4]JULIO!S168+[4]AGOSTO!S168+[4]SEPTIEMBRE!S168+[4]OCTUBRE!S168+[4]NOVIEMBRE!S168+[4]DICIEMBRE!S168</f>
        <v>2.1928402127545059</v>
      </c>
      <c r="U171" s="60">
        <f t="shared" si="15"/>
        <v>4.0170609127545056</v>
      </c>
    </row>
    <row r="172" spans="1:21" s="58" customFormat="1" ht="18" customHeight="1">
      <c r="A172" s="249">
        <v>192</v>
      </c>
      <c r="B172" s="250" t="s">
        <v>140</v>
      </c>
      <c r="C172" s="249" t="s">
        <v>297</v>
      </c>
      <c r="D172" s="202">
        <v>70.347785000000002</v>
      </c>
      <c r="E172" s="202">
        <v>12.347526999999999</v>
      </c>
      <c r="F172" s="202">
        <v>0</v>
      </c>
      <c r="G172" s="202">
        <v>2.06179157</v>
      </c>
      <c r="H172" s="202">
        <f t="shared" si="13"/>
        <v>55.938466430000005</v>
      </c>
      <c r="I172" s="202"/>
      <c r="J172" s="202">
        <v>15.517839341674646</v>
      </c>
      <c r="K172" s="202">
        <v>21.631553537494504</v>
      </c>
      <c r="L172" s="202">
        <v>0</v>
      </c>
      <c r="M172" s="202">
        <v>1.9418194499999997</v>
      </c>
      <c r="N172" s="202">
        <f t="shared" si="14"/>
        <v>-8.0555336458198568</v>
      </c>
      <c r="O172" s="202">
        <f t="shared" si="11"/>
        <v>-114.40070520327966</v>
      </c>
      <c r="P172" s="59">
        <f>[4]ENERO!O169+[4]FEBRERO!O169+[4]MARZO!O169+[4]ABRIL!O169+[4]MAYO!O169+[4]JUNIO!O169+[4]JULIO!O169+[4]AGOSTO!O169+[4]SEPTIEMBRE!O169+[4]OCTUBRE!O169+[4]NOVIEMBRE!O169+[4]DICIEMBRE!O169</f>
        <v>8.5280319999999996</v>
      </c>
      <c r="Q172" s="59">
        <f>[4]ENERO!P169+[4]FEBRERO!P169+[4]MARZO!P169+[4]ABRIL!P169+[4]MAYO!P169+[4]JUNIO!P169+[4]JULIO!P169+[4]AGOSTO!P169+[4]SEPTIEMBRE!P169+[4]OCTUBRE!P169+[4]NOVIEMBRE!P169+[4]DICIEMBRE!P169</f>
        <v>3.8194949999999999</v>
      </c>
      <c r="R172" s="60">
        <f t="shared" si="12"/>
        <v>12.347526999999999</v>
      </c>
      <c r="S172" s="59">
        <f>[4]ENERO!R169+[4]FEBRERO!R169+[4]MARZO!R169+[4]ABRIL!R169+[4]MAYO!R169+[4]JUNIO!R169+[4]JULIO!R169+[4]AGOSTO!R169+[4]SEPTIEMBRE!R169+[4]OCTUBRE!R169+[4]NOVIEMBRE!R169+[4]DICIEMBRE!R169</f>
        <v>8.4881808999999997</v>
      </c>
      <c r="T172" s="59">
        <f>[4]ENERO!S169+[4]FEBRERO!S169+[4]MARZO!S169+[4]ABRIL!S169+[4]MAYO!S169+[4]JUNIO!S169+[4]JULIO!S169+[4]AGOSTO!S169+[4]SEPTIEMBRE!S169+[4]OCTUBRE!S169+[4]NOVIEMBRE!S169+[4]DICIEMBRE!S169</f>
        <v>13.143372637494505</v>
      </c>
      <c r="U172" s="60">
        <f t="shared" si="15"/>
        <v>21.631553537494504</v>
      </c>
    </row>
    <row r="173" spans="1:21" s="58" customFormat="1" ht="18" customHeight="1">
      <c r="A173" s="249">
        <v>193</v>
      </c>
      <c r="B173" s="250" t="s">
        <v>246</v>
      </c>
      <c r="C173" s="249" t="s">
        <v>298</v>
      </c>
      <c r="D173" s="202">
        <v>6.4868600000000001</v>
      </c>
      <c r="E173" s="202">
        <v>1.8181799999999999</v>
      </c>
      <c r="F173" s="202">
        <v>0</v>
      </c>
      <c r="G173" s="202">
        <v>5.140662E-2</v>
      </c>
      <c r="H173" s="202">
        <f t="shared" si="13"/>
        <v>4.6172733800000003</v>
      </c>
      <c r="I173" s="202"/>
      <c r="J173" s="202">
        <v>0.5313413273999994</v>
      </c>
      <c r="K173" s="202">
        <v>4.4346460452954366</v>
      </c>
      <c r="L173" s="202">
        <v>0</v>
      </c>
      <c r="M173" s="202">
        <v>4.5726870000000003E-2</v>
      </c>
      <c r="N173" s="202">
        <f t="shared" si="14"/>
        <v>-3.9490315878954374</v>
      </c>
      <c r="O173" s="202">
        <f t="shared" si="11"/>
        <v>-185.52735051385318</v>
      </c>
      <c r="P173" s="59">
        <f>[4]ENERO!O170+[4]FEBRERO!O170+[4]MARZO!O170+[4]ABRIL!O170+[4]MAYO!O170+[4]JUNIO!O170+[4]JULIO!O170+[4]AGOSTO!O170+[4]SEPTIEMBRE!O170+[4]OCTUBRE!O170+[4]NOVIEMBRE!O170+[4]DICIEMBRE!O170</f>
        <v>0</v>
      </c>
      <c r="Q173" s="59">
        <f>[4]ENERO!P170+[4]FEBRERO!P170+[4]MARZO!P170+[4]ABRIL!P170+[4]MAYO!P170+[4]JUNIO!P170+[4]JULIO!P170+[4]AGOSTO!P170+[4]SEPTIEMBRE!P170+[4]OCTUBRE!P170+[4]NOVIEMBRE!P170+[4]DICIEMBRE!P170</f>
        <v>1.8181799999999999</v>
      </c>
      <c r="R173" s="60">
        <f t="shared" si="12"/>
        <v>1.8181799999999999</v>
      </c>
      <c r="S173" s="59">
        <f>[4]ENERO!R170+[4]FEBRERO!R170+[4]MARZO!R170+[4]ABRIL!R170+[4]MAYO!R170+[4]JUNIO!R170+[4]JULIO!R170+[4]AGOSTO!R170+[4]SEPTIEMBRE!R170+[4]OCTUBRE!R170+[4]NOVIEMBRE!R170+[4]DICIEMBRE!R170</f>
        <v>0</v>
      </c>
      <c r="T173" s="59">
        <f>[4]ENERO!S170+[4]FEBRERO!S170+[4]MARZO!S170+[4]ABRIL!S170+[4]MAYO!S170+[4]JUNIO!S170+[4]JULIO!S170+[4]AGOSTO!S170+[4]SEPTIEMBRE!S170+[4]OCTUBRE!S170+[4]NOVIEMBRE!S170+[4]DICIEMBRE!S170</f>
        <v>4.4346460452954366</v>
      </c>
      <c r="U173" s="60">
        <f t="shared" si="15"/>
        <v>4.4346460452954366</v>
      </c>
    </row>
    <row r="174" spans="1:21" s="58" customFormat="1" ht="18" customHeight="1">
      <c r="A174" s="249">
        <v>194</v>
      </c>
      <c r="B174" s="250" t="s">
        <v>140</v>
      </c>
      <c r="C174" s="249" t="s">
        <v>299</v>
      </c>
      <c r="D174" s="202">
        <v>69.34281</v>
      </c>
      <c r="E174" s="202">
        <v>1.9871799999999999</v>
      </c>
      <c r="F174" s="202">
        <v>0</v>
      </c>
      <c r="G174" s="202">
        <v>0.63791735999999999</v>
      </c>
      <c r="H174" s="202">
        <f t="shared" si="13"/>
        <v>66.717712640000002</v>
      </c>
      <c r="I174" s="202"/>
      <c r="J174" s="202">
        <v>3.5170748007034804</v>
      </c>
      <c r="K174" s="202">
        <v>7.155929359066926</v>
      </c>
      <c r="L174" s="202">
        <v>0</v>
      </c>
      <c r="M174" s="202">
        <v>0.61662364000000003</v>
      </c>
      <c r="N174" s="202">
        <f t="shared" si="14"/>
        <v>-4.2554781983634458</v>
      </c>
      <c r="O174" s="202">
        <f t="shared" si="11"/>
        <v>-106.37833347393884</v>
      </c>
      <c r="P174" s="59">
        <f>[4]ENERO!O171+[4]FEBRERO!O171+[4]MARZO!O171+[4]ABRIL!O171+[4]MAYO!O171+[4]JUNIO!O171+[4]JULIO!O171+[4]AGOSTO!O171+[4]SEPTIEMBRE!O171+[4]OCTUBRE!O171+[4]NOVIEMBRE!O171+[4]DICIEMBRE!O171</f>
        <v>0</v>
      </c>
      <c r="Q174" s="59">
        <f>[4]ENERO!P171+[4]FEBRERO!P171+[4]MARZO!P171+[4]ABRIL!P171+[4]MAYO!P171+[4]JUNIO!P171+[4]JULIO!P171+[4]AGOSTO!P171+[4]SEPTIEMBRE!P171+[4]OCTUBRE!P171+[4]NOVIEMBRE!P171+[4]DICIEMBRE!P171</f>
        <v>1.9871799999999999</v>
      </c>
      <c r="R174" s="60">
        <f t="shared" si="12"/>
        <v>1.9871799999999999</v>
      </c>
      <c r="S174" s="59">
        <f>[4]ENERO!R171+[4]FEBRERO!R171+[4]MARZO!R171+[4]ABRIL!R171+[4]MAYO!R171+[4]JUNIO!R171+[4]JULIO!R171+[4]AGOSTO!R171+[4]SEPTIEMBRE!R171+[4]OCTUBRE!R171+[4]NOVIEMBRE!R171+[4]DICIEMBRE!R171</f>
        <v>0.11427524</v>
      </c>
      <c r="T174" s="59">
        <f>[4]ENERO!S171+[4]FEBRERO!S171+[4]MARZO!S171+[4]ABRIL!S171+[4]MAYO!S171+[4]JUNIO!S171+[4]JULIO!S171+[4]AGOSTO!S171+[4]SEPTIEMBRE!S171+[4]OCTUBRE!S171+[4]NOVIEMBRE!S171+[4]DICIEMBRE!S171</f>
        <v>7.0416541190669264</v>
      </c>
      <c r="U174" s="60">
        <f t="shared" si="15"/>
        <v>7.155929359066926</v>
      </c>
    </row>
    <row r="175" spans="1:21" s="58" customFormat="1" ht="18" customHeight="1">
      <c r="A175" s="249">
        <v>195</v>
      </c>
      <c r="B175" s="250" t="s">
        <v>140</v>
      </c>
      <c r="C175" s="249" t="s">
        <v>300</v>
      </c>
      <c r="D175" s="202">
        <v>117.18677</v>
      </c>
      <c r="E175" s="202">
        <v>5.5994700000000002</v>
      </c>
      <c r="F175" s="202">
        <v>0</v>
      </c>
      <c r="G175" s="202">
        <v>5.0511689999999998E-2</v>
      </c>
      <c r="H175" s="202">
        <f t="shared" si="13"/>
        <v>111.53678831000001</v>
      </c>
      <c r="I175" s="202"/>
      <c r="J175" s="202">
        <v>10.465437763160939</v>
      </c>
      <c r="K175" s="202">
        <v>20.56154671556957</v>
      </c>
      <c r="L175" s="202">
        <v>0</v>
      </c>
      <c r="M175" s="202">
        <v>1.8481690100000001</v>
      </c>
      <c r="N175" s="202">
        <f t="shared" si="14"/>
        <v>-11.944277962408631</v>
      </c>
      <c r="O175" s="202">
        <f t="shared" si="11"/>
        <v>-110.70882364768411</v>
      </c>
      <c r="P175" s="59">
        <f>[4]ENERO!O172+[4]FEBRERO!O172+[4]MARZO!O172+[4]ABRIL!O172+[4]MAYO!O172+[4]JUNIO!O172+[4]JULIO!O172+[4]AGOSTO!O172+[4]SEPTIEMBRE!O172+[4]OCTUBRE!O172+[4]NOVIEMBRE!O172+[4]DICIEMBRE!O172</f>
        <v>0</v>
      </c>
      <c r="Q175" s="59">
        <f>[4]ENERO!P172+[4]FEBRERO!P172+[4]MARZO!P172+[4]ABRIL!P172+[4]MAYO!P172+[4]JUNIO!P172+[4]JULIO!P172+[4]AGOSTO!P172+[4]SEPTIEMBRE!P172+[4]OCTUBRE!P172+[4]NOVIEMBRE!P172+[4]DICIEMBRE!P172</f>
        <v>5.5994700000000002</v>
      </c>
      <c r="R175" s="60">
        <f t="shared" si="12"/>
        <v>5.5994700000000002</v>
      </c>
      <c r="S175" s="59">
        <f>[4]ENERO!R172+[4]FEBRERO!R172+[4]MARZO!R172+[4]ABRIL!R172+[4]MAYO!R172+[4]JUNIO!R172+[4]JULIO!R172+[4]AGOSTO!R172+[4]SEPTIEMBRE!R172+[4]OCTUBRE!R172+[4]NOVIEMBRE!R172+[4]DICIEMBRE!R172</f>
        <v>0.64317736999999997</v>
      </c>
      <c r="T175" s="59">
        <f>[4]ENERO!S172+[4]FEBRERO!S172+[4]MARZO!S172+[4]ABRIL!S172+[4]MAYO!S172+[4]JUNIO!S172+[4]JULIO!S172+[4]AGOSTO!S172+[4]SEPTIEMBRE!S172+[4]OCTUBRE!S172+[4]NOVIEMBRE!S172+[4]DICIEMBRE!S172</f>
        <v>19.91836934556957</v>
      </c>
      <c r="U175" s="60">
        <f t="shared" si="15"/>
        <v>20.56154671556957</v>
      </c>
    </row>
    <row r="176" spans="1:21" s="58" customFormat="1" ht="18" customHeight="1">
      <c r="A176" s="249">
        <v>197</v>
      </c>
      <c r="B176" s="250" t="s">
        <v>140</v>
      </c>
      <c r="C176" s="249" t="s">
        <v>301</v>
      </c>
      <c r="D176" s="202">
        <v>24.276859999999999</v>
      </c>
      <c r="E176" s="202">
        <v>0.78019000000000016</v>
      </c>
      <c r="F176" s="202">
        <v>0</v>
      </c>
      <c r="G176" s="202">
        <v>0.18541020999999999</v>
      </c>
      <c r="H176" s="202">
        <f t="shared" si="13"/>
        <v>23.311259789999998</v>
      </c>
      <c r="I176" s="202"/>
      <c r="J176" s="202">
        <v>1.8306016359511488</v>
      </c>
      <c r="K176" s="202">
        <v>3.0475151200089883</v>
      </c>
      <c r="L176" s="202">
        <v>0</v>
      </c>
      <c r="M176" s="202">
        <v>0.45840431999999998</v>
      </c>
      <c r="N176" s="202">
        <f t="shared" si="14"/>
        <v>-1.6753178040578396</v>
      </c>
      <c r="O176" s="202">
        <f t="shared" si="11"/>
        <v>-107.18673215926542</v>
      </c>
      <c r="P176" s="59">
        <f>[4]ENERO!O173+[4]FEBRERO!O173+[4]MARZO!O173+[4]ABRIL!O173+[4]MAYO!O173+[4]JUNIO!O173+[4]JULIO!O173+[4]AGOSTO!O173+[4]SEPTIEMBRE!O173+[4]OCTUBRE!O173+[4]NOVIEMBRE!O173+[4]DICIEMBRE!O173</f>
        <v>0</v>
      </c>
      <c r="Q176" s="59">
        <f>[4]ENERO!P173+[4]FEBRERO!P173+[4]MARZO!P173+[4]ABRIL!P173+[4]MAYO!P173+[4]JUNIO!P173+[4]JULIO!P173+[4]AGOSTO!P173+[4]SEPTIEMBRE!P173+[4]OCTUBRE!P173+[4]NOVIEMBRE!P173+[4]DICIEMBRE!P173</f>
        <v>0.78019000000000016</v>
      </c>
      <c r="R176" s="60">
        <f t="shared" si="12"/>
        <v>0.78019000000000016</v>
      </c>
      <c r="S176" s="59">
        <f>[4]ENERO!R173+[4]FEBRERO!R173+[4]MARZO!R173+[4]ABRIL!R173+[4]MAYO!R173+[4]JUNIO!R173+[4]JULIO!R173+[4]AGOSTO!R173+[4]SEPTIEMBRE!R173+[4]OCTUBRE!R173+[4]NOVIEMBRE!R173+[4]DICIEMBRE!R173</f>
        <v>0.16294914000000002</v>
      </c>
      <c r="T176" s="59">
        <f>[4]ENERO!S173+[4]FEBRERO!S173+[4]MARZO!S173+[4]ABRIL!S173+[4]MAYO!S173+[4]JUNIO!S173+[4]JULIO!S173+[4]AGOSTO!S173+[4]SEPTIEMBRE!S173+[4]OCTUBRE!S173+[4]NOVIEMBRE!S173+[4]DICIEMBRE!S173</f>
        <v>2.8845659800089885</v>
      </c>
      <c r="U176" s="60">
        <f t="shared" si="15"/>
        <v>3.0475151200089883</v>
      </c>
    </row>
    <row r="177" spans="1:21" s="58" customFormat="1" ht="18" customHeight="1">
      <c r="A177" s="249">
        <v>198</v>
      </c>
      <c r="B177" s="250" t="s">
        <v>140</v>
      </c>
      <c r="C177" s="249" t="s">
        <v>302</v>
      </c>
      <c r="D177" s="202">
        <v>33.658744999999996</v>
      </c>
      <c r="E177" s="202">
        <v>4.0444899999999997</v>
      </c>
      <c r="F177" s="202">
        <v>0</v>
      </c>
      <c r="G177" s="202">
        <v>0.25012497</v>
      </c>
      <c r="H177" s="202">
        <f t="shared" si="13"/>
        <v>29.364130029999995</v>
      </c>
      <c r="I177" s="202"/>
      <c r="J177" s="202">
        <v>5.6105472903455098</v>
      </c>
      <c r="K177" s="202">
        <v>14.109988874450629</v>
      </c>
      <c r="L177" s="202">
        <v>0</v>
      </c>
      <c r="M177" s="202">
        <v>0.25678867999999999</v>
      </c>
      <c r="N177" s="202">
        <f t="shared" si="14"/>
        <v>-8.7562302641051186</v>
      </c>
      <c r="O177" s="202">
        <f t="shared" si="11"/>
        <v>-129.81947789755486</v>
      </c>
      <c r="P177" s="59">
        <f>[4]ENERO!O174+[4]FEBRERO!O174+[4]MARZO!O174+[4]ABRIL!O174+[4]MAYO!O174+[4]JUNIO!O174+[4]JULIO!O174+[4]AGOSTO!O174+[4]SEPTIEMBRE!O174+[4]OCTUBRE!O174+[4]NOVIEMBRE!O174+[4]DICIEMBRE!O174</f>
        <v>0</v>
      </c>
      <c r="Q177" s="59">
        <f>[4]ENERO!P174+[4]FEBRERO!P174+[4]MARZO!P174+[4]ABRIL!P174+[4]MAYO!P174+[4]JUNIO!P174+[4]JULIO!P174+[4]AGOSTO!P174+[4]SEPTIEMBRE!P174+[4]OCTUBRE!P174+[4]NOVIEMBRE!P174+[4]DICIEMBRE!P174</f>
        <v>4.0444899999999997</v>
      </c>
      <c r="R177" s="60">
        <f t="shared" si="12"/>
        <v>4.0444899999999997</v>
      </c>
      <c r="S177" s="59">
        <f>[4]ENERO!R174+[4]FEBRERO!R174+[4]MARZO!R174+[4]ABRIL!R174+[4]MAYO!R174+[4]JUNIO!R174+[4]JULIO!R174+[4]AGOSTO!R174+[4]SEPTIEMBRE!R174+[4]OCTUBRE!R174+[4]NOVIEMBRE!R174+[4]DICIEMBRE!R174</f>
        <v>7.4303049999999995E-2</v>
      </c>
      <c r="T177" s="59">
        <f>[4]ENERO!S174+[4]FEBRERO!S174+[4]MARZO!S174+[4]ABRIL!S174+[4]MAYO!S174+[4]JUNIO!S174+[4]JULIO!S174+[4]AGOSTO!S174+[4]SEPTIEMBRE!S174+[4]OCTUBRE!S174+[4]NOVIEMBRE!S174+[4]DICIEMBRE!S174</f>
        <v>14.03568582445063</v>
      </c>
      <c r="U177" s="60">
        <f t="shared" si="15"/>
        <v>14.109988874450629</v>
      </c>
    </row>
    <row r="178" spans="1:21" s="58" customFormat="1" ht="18" customHeight="1">
      <c r="A178" s="249">
        <v>199</v>
      </c>
      <c r="B178" s="250" t="s">
        <v>140</v>
      </c>
      <c r="C178" s="249" t="s">
        <v>303</v>
      </c>
      <c r="D178" s="202">
        <v>20.41677</v>
      </c>
      <c r="E178" s="202">
        <v>6.1215340000000005</v>
      </c>
      <c r="F178" s="202">
        <v>0</v>
      </c>
      <c r="G178" s="202">
        <v>0.93056448999999997</v>
      </c>
      <c r="H178" s="202">
        <f t="shared" si="13"/>
        <v>13.364671509999999</v>
      </c>
      <c r="I178" s="202"/>
      <c r="J178" s="202">
        <v>8.0538575053566301</v>
      </c>
      <c r="K178" s="202">
        <v>13.234200145055521</v>
      </c>
      <c r="L178" s="202">
        <v>0</v>
      </c>
      <c r="M178" s="202">
        <v>0.98669317000000001</v>
      </c>
      <c r="N178" s="202">
        <f t="shared" si="14"/>
        <v>-6.1670358096988904</v>
      </c>
      <c r="O178" s="202">
        <f t="shared" si="11"/>
        <v>-146.14431267603143</v>
      </c>
      <c r="P178" s="59">
        <f>[4]ENERO!O175+[4]FEBRERO!O175+[4]MARZO!O175+[4]ABRIL!O175+[4]MAYO!O175+[4]JUNIO!O175+[4]JULIO!O175+[4]AGOSTO!O175+[4]SEPTIEMBRE!O175+[4]OCTUBRE!O175+[4]NOVIEMBRE!O175+[4]DICIEMBRE!O175</f>
        <v>3.2418140000000002</v>
      </c>
      <c r="Q178" s="59">
        <f>[4]ENERO!P175+[4]FEBRERO!P175+[4]MARZO!P175+[4]ABRIL!P175+[4]MAYO!P175+[4]JUNIO!P175+[4]JULIO!P175+[4]AGOSTO!P175+[4]SEPTIEMBRE!P175+[4]OCTUBRE!P175+[4]NOVIEMBRE!P175+[4]DICIEMBRE!P175</f>
        <v>2.8797199999999998</v>
      </c>
      <c r="R178" s="60">
        <f t="shared" si="12"/>
        <v>6.1215340000000005</v>
      </c>
      <c r="S178" s="59">
        <f>[4]ENERO!R175+[4]FEBRERO!R175+[4]MARZO!R175+[4]ABRIL!R175+[4]MAYO!R175+[4]JUNIO!R175+[4]JULIO!R175+[4]AGOSTO!R175+[4]SEPTIEMBRE!R175+[4]OCTUBRE!R175+[4]NOVIEMBRE!R175+[4]DICIEMBRE!R175</f>
        <v>3.2227928900000005</v>
      </c>
      <c r="T178" s="59">
        <f>[4]ENERO!S175+[4]FEBRERO!S175+[4]MARZO!S175+[4]ABRIL!S175+[4]MAYO!S175+[4]JUNIO!S175+[4]JULIO!S175+[4]AGOSTO!S175+[4]SEPTIEMBRE!S175+[4]OCTUBRE!S175+[4]NOVIEMBRE!S175+[4]DICIEMBRE!S175</f>
        <v>10.01140725505552</v>
      </c>
      <c r="U178" s="60">
        <f t="shared" si="15"/>
        <v>13.234200145055521</v>
      </c>
    </row>
    <row r="179" spans="1:21" s="58" customFormat="1" ht="18" customHeight="1">
      <c r="A179" s="249">
        <v>200</v>
      </c>
      <c r="B179" s="250" t="s">
        <v>228</v>
      </c>
      <c r="C179" s="249" t="s">
        <v>304</v>
      </c>
      <c r="D179" s="202">
        <v>176.65884499999999</v>
      </c>
      <c r="E179" s="202">
        <v>8.3670360000000006</v>
      </c>
      <c r="F179" s="202">
        <v>0</v>
      </c>
      <c r="G179" s="202">
        <v>3.30490978</v>
      </c>
      <c r="H179" s="202">
        <f t="shared" si="13"/>
        <v>164.98689921999997</v>
      </c>
      <c r="I179" s="202"/>
      <c r="J179" s="202">
        <v>12.530201331736619</v>
      </c>
      <c r="K179" s="202">
        <v>23.562862625586213</v>
      </c>
      <c r="L179" s="202">
        <v>0</v>
      </c>
      <c r="M179" s="202">
        <v>3.29333784</v>
      </c>
      <c r="N179" s="202">
        <f t="shared" si="14"/>
        <v>-14.325999133849594</v>
      </c>
      <c r="O179" s="202">
        <f t="shared" si="11"/>
        <v>-108.68311314509084</v>
      </c>
      <c r="P179" s="59">
        <f>[4]ENERO!O176+[4]FEBRERO!O176+[4]MARZO!O176+[4]ABRIL!O176+[4]MAYO!O176+[4]JUNIO!O176+[4]JULIO!O176+[4]AGOSTO!O176+[4]SEPTIEMBRE!O176+[4]OCTUBRE!O176+[4]NOVIEMBRE!O176+[4]DICIEMBRE!O176</f>
        <v>1.6932659999999999</v>
      </c>
      <c r="Q179" s="59">
        <f>[4]ENERO!P176+[4]FEBRERO!P176+[4]MARZO!P176+[4]ABRIL!P176+[4]MAYO!P176+[4]JUNIO!P176+[4]JULIO!P176+[4]AGOSTO!P176+[4]SEPTIEMBRE!P176+[4]OCTUBRE!P176+[4]NOVIEMBRE!P176+[4]DICIEMBRE!P176</f>
        <v>6.6737700000000002</v>
      </c>
      <c r="R179" s="60">
        <f t="shared" si="12"/>
        <v>8.3670360000000006</v>
      </c>
      <c r="S179" s="59">
        <f>[4]ENERO!R176+[4]FEBRERO!R176+[4]MARZO!R176+[4]ABRIL!R176+[4]MAYO!R176+[4]JUNIO!R176+[4]JULIO!R176+[4]AGOSTO!R176+[4]SEPTIEMBRE!R176+[4]OCTUBRE!R176+[4]NOVIEMBRE!R176+[4]DICIEMBRE!R176</f>
        <v>0.29486034999999999</v>
      </c>
      <c r="T179" s="59">
        <f>[4]ENERO!S176+[4]FEBRERO!S176+[4]MARZO!S176+[4]ABRIL!S176+[4]MAYO!S176+[4]JUNIO!S176+[4]JULIO!S176+[4]AGOSTO!S176+[4]SEPTIEMBRE!S176+[4]OCTUBRE!S176+[4]NOVIEMBRE!S176+[4]DICIEMBRE!S176</f>
        <v>23.268002275586213</v>
      </c>
      <c r="U179" s="60">
        <f t="shared" si="15"/>
        <v>23.562862625586213</v>
      </c>
    </row>
    <row r="180" spans="1:21" s="58" customFormat="1" ht="18" customHeight="1">
      <c r="A180" s="249">
        <v>201</v>
      </c>
      <c r="B180" s="250" t="s">
        <v>228</v>
      </c>
      <c r="C180" s="249" t="s">
        <v>305</v>
      </c>
      <c r="D180" s="202">
        <v>168.34264999999999</v>
      </c>
      <c r="E180" s="202">
        <v>7.4016149999999996</v>
      </c>
      <c r="F180" s="202">
        <v>0</v>
      </c>
      <c r="G180" s="202">
        <v>7.2877912600000023</v>
      </c>
      <c r="H180" s="202">
        <f t="shared" si="13"/>
        <v>153.65324373999999</v>
      </c>
      <c r="I180" s="202"/>
      <c r="J180" s="202">
        <v>22.728902137090859</v>
      </c>
      <c r="K180" s="202">
        <v>31.132996179639072</v>
      </c>
      <c r="L180" s="202">
        <v>0</v>
      </c>
      <c r="M180" s="202">
        <v>7.3009289099999997</v>
      </c>
      <c r="N180" s="202">
        <f t="shared" si="14"/>
        <v>-15.705022952548212</v>
      </c>
      <c r="O180" s="202">
        <f t="shared" si="11"/>
        <v>-110.22108129335884</v>
      </c>
      <c r="P180" s="59">
        <f>[4]ENERO!O177+[4]FEBRERO!O177+[4]MARZO!O177+[4]ABRIL!O177+[4]MAYO!O177+[4]JUNIO!O177+[4]JULIO!O177+[4]AGOSTO!O177+[4]SEPTIEMBRE!O177+[4]OCTUBRE!O177+[4]NOVIEMBRE!O177+[4]DICIEMBRE!O177</f>
        <v>0</v>
      </c>
      <c r="Q180" s="59">
        <f>[4]ENERO!P177+[4]FEBRERO!P177+[4]MARZO!P177+[4]ABRIL!P177+[4]MAYO!P177+[4]JUNIO!P177+[4]JULIO!P177+[4]AGOSTO!P177+[4]SEPTIEMBRE!P177+[4]OCTUBRE!P177+[4]NOVIEMBRE!P177+[4]DICIEMBRE!P177</f>
        <v>7.4016149999999996</v>
      </c>
      <c r="R180" s="60">
        <f t="shared" si="12"/>
        <v>7.4016149999999996</v>
      </c>
      <c r="S180" s="59">
        <f>[4]ENERO!R177+[4]FEBRERO!R177+[4]MARZO!R177+[4]ABRIL!R177+[4]MAYO!R177+[4]JUNIO!R177+[4]JULIO!R177+[4]AGOSTO!R177+[4]SEPTIEMBRE!R177+[4]OCTUBRE!R177+[4]NOVIEMBRE!R177+[4]DICIEMBRE!R177</f>
        <v>2.6040885299999998</v>
      </c>
      <c r="T180" s="59">
        <f>[4]ENERO!S177+[4]FEBRERO!S177+[4]MARZO!S177+[4]ABRIL!S177+[4]MAYO!S177+[4]JUNIO!S177+[4]JULIO!S177+[4]AGOSTO!S177+[4]SEPTIEMBRE!S177+[4]OCTUBRE!S177+[4]NOVIEMBRE!S177+[4]DICIEMBRE!S177</f>
        <v>28.528907649639073</v>
      </c>
      <c r="U180" s="60">
        <f t="shared" si="15"/>
        <v>31.132996179639072</v>
      </c>
    </row>
    <row r="181" spans="1:21" s="58" customFormat="1" ht="18" customHeight="1">
      <c r="A181" s="249">
        <v>202</v>
      </c>
      <c r="B181" s="250" t="s">
        <v>228</v>
      </c>
      <c r="C181" s="249" t="s">
        <v>306</v>
      </c>
      <c r="D181" s="202">
        <v>244.93098999999995</v>
      </c>
      <c r="E181" s="202">
        <v>28.915568999999998</v>
      </c>
      <c r="F181" s="202">
        <v>0</v>
      </c>
      <c r="G181" s="202">
        <v>8.5278996800000009</v>
      </c>
      <c r="H181" s="202">
        <f t="shared" si="13"/>
        <v>207.48752131999996</v>
      </c>
      <c r="I181" s="202"/>
      <c r="J181" s="202">
        <v>40.208630333709422</v>
      </c>
      <c r="K181" s="202">
        <v>51.554238439210422</v>
      </c>
      <c r="L181" s="202">
        <v>0</v>
      </c>
      <c r="M181" s="202">
        <v>8.1864751300000016</v>
      </c>
      <c r="N181" s="202">
        <f t="shared" si="14"/>
        <v>-19.532083235501002</v>
      </c>
      <c r="O181" s="202">
        <f t="shared" si="11"/>
        <v>-109.41361827990485</v>
      </c>
      <c r="P181" s="59">
        <f>[4]ENERO!O178+[4]FEBRERO!O178+[4]MARZO!O178+[4]ABRIL!O178+[4]MAYO!O178+[4]JUNIO!O178+[4]JULIO!O178+[4]AGOSTO!O178+[4]SEPTIEMBRE!O178+[4]OCTUBRE!O178+[4]NOVIEMBRE!O178+[4]DICIEMBRE!O178</f>
        <v>19.578094</v>
      </c>
      <c r="Q181" s="59">
        <f>[4]ENERO!P178+[4]FEBRERO!P178+[4]MARZO!P178+[4]ABRIL!P178+[4]MAYO!P178+[4]JUNIO!P178+[4]JULIO!P178+[4]AGOSTO!P178+[4]SEPTIEMBRE!P178+[4]OCTUBRE!P178+[4]NOVIEMBRE!P178+[4]DICIEMBRE!P178</f>
        <v>9.3374749999999995</v>
      </c>
      <c r="R181" s="60">
        <f t="shared" si="12"/>
        <v>28.915568999999998</v>
      </c>
      <c r="S181" s="59">
        <f>[4]ENERO!R178+[4]FEBRERO!R178+[4]MARZO!R178+[4]ABRIL!R178+[4]MAYO!R178+[4]JUNIO!R178+[4]JULIO!R178+[4]AGOSTO!R178+[4]SEPTIEMBRE!R178+[4]OCTUBRE!R178+[4]NOVIEMBRE!R178+[4]DICIEMBRE!R178</f>
        <v>19.578094670000002</v>
      </c>
      <c r="T181" s="59">
        <f>[4]ENERO!S178+[4]FEBRERO!S178+[4]MARZO!S178+[4]ABRIL!S178+[4]MAYO!S178+[4]JUNIO!S178+[4]JULIO!S178+[4]AGOSTO!S178+[4]SEPTIEMBRE!S178+[4]OCTUBRE!S178+[4]NOVIEMBRE!S178+[4]DICIEMBRE!S178</f>
        <v>31.976143769210417</v>
      </c>
      <c r="U181" s="60">
        <f t="shared" si="15"/>
        <v>51.554238439210422</v>
      </c>
    </row>
    <row r="182" spans="1:21" s="58" customFormat="1" ht="18" customHeight="1">
      <c r="A182" s="249">
        <v>203</v>
      </c>
      <c r="B182" s="250" t="s">
        <v>250</v>
      </c>
      <c r="C182" s="249" t="s">
        <v>307</v>
      </c>
      <c r="D182" s="202">
        <v>21.053049999999999</v>
      </c>
      <c r="E182" s="202">
        <v>13.447343</v>
      </c>
      <c r="F182" s="202">
        <v>0</v>
      </c>
      <c r="G182" s="202">
        <v>2.2648557699999996</v>
      </c>
      <c r="H182" s="202">
        <f t="shared" si="13"/>
        <v>5.3408512299999993</v>
      </c>
      <c r="I182" s="202"/>
      <c r="J182" s="202">
        <v>16.884647090029343</v>
      </c>
      <c r="K182" s="202">
        <v>18.299338605274286</v>
      </c>
      <c r="L182" s="202">
        <v>0</v>
      </c>
      <c r="M182" s="202">
        <v>2.2061963900000001</v>
      </c>
      <c r="N182" s="202">
        <f t="shared" si="14"/>
        <v>-3.6208879052449432</v>
      </c>
      <c r="O182" s="202">
        <f t="shared" si="11"/>
        <v>-167.79608248412009</v>
      </c>
      <c r="P182" s="59">
        <f>[4]ENERO!O179+[4]FEBRERO!O179+[4]MARZO!O179+[4]ABRIL!O179+[4]MAYO!O179+[4]JUNIO!O179+[4]JULIO!O179+[4]AGOSTO!O179+[4]SEPTIEMBRE!O179+[4]OCTUBRE!O179+[4]NOVIEMBRE!O179+[4]DICIEMBRE!O179</f>
        <v>8.8887579999999993</v>
      </c>
      <c r="Q182" s="59">
        <f>[4]ENERO!P179+[4]FEBRERO!P179+[4]MARZO!P179+[4]ABRIL!P179+[4]MAYO!P179+[4]JUNIO!P179+[4]JULIO!P179+[4]AGOSTO!P179+[4]SEPTIEMBRE!P179+[4]OCTUBRE!P179+[4]NOVIEMBRE!P179+[4]DICIEMBRE!P179</f>
        <v>4.5585849999999999</v>
      </c>
      <c r="R182" s="60">
        <f t="shared" si="12"/>
        <v>13.447343</v>
      </c>
      <c r="S182" s="59">
        <f>[4]ENERO!R179+[4]FEBRERO!R179+[4]MARZO!R179+[4]ABRIL!R179+[4]MAYO!R179+[4]JUNIO!R179+[4]JULIO!R179+[4]AGOSTO!R179+[4]SEPTIEMBRE!R179+[4]OCTUBRE!R179+[4]NOVIEMBRE!R179+[4]DICIEMBRE!R179</f>
        <v>8.6585412399999999</v>
      </c>
      <c r="T182" s="59">
        <f>[4]ENERO!S179+[4]FEBRERO!S179+[4]MARZO!S179+[4]ABRIL!S179+[4]MAYO!S179+[4]JUNIO!S179+[4]JULIO!S179+[4]AGOSTO!S179+[4]SEPTIEMBRE!S179+[4]OCTUBRE!S179+[4]NOVIEMBRE!S179+[4]DICIEMBRE!S179</f>
        <v>9.6407973652742847</v>
      </c>
      <c r="U182" s="60">
        <f t="shared" si="15"/>
        <v>18.299338605274286</v>
      </c>
    </row>
    <row r="183" spans="1:21" s="58" customFormat="1" ht="18" customHeight="1">
      <c r="A183" s="249">
        <v>204</v>
      </c>
      <c r="B183" s="250" t="s">
        <v>228</v>
      </c>
      <c r="C183" s="249" t="s">
        <v>308</v>
      </c>
      <c r="D183" s="202">
        <v>212.065775</v>
      </c>
      <c r="E183" s="202">
        <v>14.739369999999999</v>
      </c>
      <c r="F183" s="202">
        <v>0</v>
      </c>
      <c r="G183" s="202">
        <v>0.37531541999999996</v>
      </c>
      <c r="H183" s="202">
        <f t="shared" si="13"/>
        <v>196.95108958</v>
      </c>
      <c r="I183" s="202"/>
      <c r="J183" s="202">
        <v>20.038734525097418</v>
      </c>
      <c r="K183" s="202">
        <v>51.237507510556512</v>
      </c>
      <c r="L183" s="202">
        <v>0</v>
      </c>
      <c r="M183" s="202">
        <v>0.70495107999999995</v>
      </c>
      <c r="N183" s="202">
        <f t="shared" si="14"/>
        <v>-31.903724065459095</v>
      </c>
      <c r="O183" s="202">
        <f t="shared" si="11"/>
        <v>-116.19880556817131</v>
      </c>
      <c r="P183" s="59">
        <f>[4]ENERO!O180+[4]FEBRERO!O180+[4]MARZO!O180+[4]ABRIL!O180+[4]MAYO!O180+[4]JUNIO!O180+[4]JULIO!O180+[4]AGOSTO!O180+[4]SEPTIEMBRE!O180+[4]OCTUBRE!O180+[4]NOVIEMBRE!O180+[4]DICIEMBRE!O180</f>
        <v>0</v>
      </c>
      <c r="Q183" s="59">
        <f>[4]ENERO!P180+[4]FEBRERO!P180+[4]MARZO!P180+[4]ABRIL!P180+[4]MAYO!P180+[4]JUNIO!P180+[4]JULIO!P180+[4]AGOSTO!P180+[4]SEPTIEMBRE!P180+[4]OCTUBRE!P180+[4]NOVIEMBRE!P180+[4]DICIEMBRE!P180</f>
        <v>14.739369999999999</v>
      </c>
      <c r="R183" s="60">
        <f t="shared" si="12"/>
        <v>14.739369999999999</v>
      </c>
      <c r="S183" s="59">
        <f>[4]ENERO!R180+[4]FEBRERO!R180+[4]MARZO!R180+[4]ABRIL!R180+[4]MAYO!R180+[4]JUNIO!R180+[4]JULIO!R180+[4]AGOSTO!R180+[4]SEPTIEMBRE!R180+[4]OCTUBRE!R180+[4]NOVIEMBRE!R180+[4]DICIEMBRE!R180</f>
        <v>0.20096753000000001</v>
      </c>
      <c r="T183" s="59">
        <f>[4]ENERO!S180+[4]FEBRERO!S180+[4]MARZO!S180+[4]ABRIL!S180+[4]MAYO!S180+[4]JUNIO!S180+[4]JULIO!S180+[4]AGOSTO!S180+[4]SEPTIEMBRE!S180+[4]OCTUBRE!S180+[4]NOVIEMBRE!S180+[4]DICIEMBRE!S180</f>
        <v>51.036539980556512</v>
      </c>
      <c r="U183" s="60">
        <f t="shared" si="15"/>
        <v>51.237507510556512</v>
      </c>
    </row>
    <row r="184" spans="1:21" s="58" customFormat="1" ht="18" customHeight="1">
      <c r="A184" s="249">
        <v>205</v>
      </c>
      <c r="B184" s="250" t="s">
        <v>189</v>
      </c>
      <c r="C184" s="249" t="s">
        <v>309</v>
      </c>
      <c r="D184" s="202">
        <v>134.402815</v>
      </c>
      <c r="E184" s="202">
        <v>35.171619999999997</v>
      </c>
      <c r="F184" s="202">
        <v>0</v>
      </c>
      <c r="G184" s="202">
        <v>0.47340916999999999</v>
      </c>
      <c r="H184" s="202">
        <f t="shared" si="13"/>
        <v>98.757785830000017</v>
      </c>
      <c r="I184" s="202"/>
      <c r="J184" s="202">
        <v>547.83218593000004</v>
      </c>
      <c r="K184" s="202">
        <v>10.98693908419</v>
      </c>
      <c r="L184" s="202">
        <v>0</v>
      </c>
      <c r="M184" s="202">
        <v>1.15411146</v>
      </c>
      <c r="N184" s="202">
        <f t="shared" si="14"/>
        <v>535.69113538581007</v>
      </c>
      <c r="O184" s="202">
        <f t="shared" si="11"/>
        <v>442.42926862287072</v>
      </c>
      <c r="P184" s="59">
        <f>[4]ENERO!O181+[4]FEBRERO!O181+[4]MARZO!O181+[4]ABRIL!O181+[4]MAYO!O181+[4]JUNIO!O181+[4]JULIO!O181+[4]AGOSTO!O181+[4]SEPTIEMBRE!O181+[4]OCTUBRE!O181+[4]NOVIEMBRE!O181+[4]DICIEMBRE!O181</f>
        <v>0</v>
      </c>
      <c r="Q184" s="59">
        <f>[4]ENERO!P181+[4]FEBRERO!P181+[4]MARZO!P181+[4]ABRIL!P181+[4]MAYO!P181+[4]JUNIO!P181+[4]JULIO!P181+[4]AGOSTO!P181+[4]SEPTIEMBRE!P181+[4]OCTUBRE!P181+[4]NOVIEMBRE!P181+[4]DICIEMBRE!P181</f>
        <v>35.171619999999997</v>
      </c>
      <c r="R184" s="60">
        <f t="shared" si="12"/>
        <v>35.171619999999997</v>
      </c>
      <c r="S184" s="59">
        <f>[4]ENERO!R181+[4]FEBRERO!R181+[4]MARZO!R181+[4]ABRIL!R181+[4]MAYO!R181+[4]JUNIO!R181+[4]JULIO!R181+[4]AGOSTO!R181+[4]SEPTIEMBRE!R181+[4]OCTUBRE!R181+[4]NOVIEMBRE!R181+[4]DICIEMBRE!R181</f>
        <v>0.34854807999999998</v>
      </c>
      <c r="T184" s="59">
        <f>[4]ENERO!S181+[4]FEBRERO!S181+[4]MARZO!S181+[4]ABRIL!S181+[4]MAYO!S181+[4]JUNIO!S181+[4]JULIO!S181+[4]AGOSTO!S181+[4]SEPTIEMBRE!S181+[4]OCTUBRE!S181+[4]NOVIEMBRE!S181+[4]DICIEMBRE!S181</f>
        <v>10.63839100419</v>
      </c>
      <c r="U184" s="60">
        <f t="shared" si="15"/>
        <v>10.98693908419</v>
      </c>
    </row>
    <row r="185" spans="1:21" s="58" customFormat="1" ht="18" customHeight="1">
      <c r="A185" s="249">
        <v>206</v>
      </c>
      <c r="B185" s="250" t="s">
        <v>246</v>
      </c>
      <c r="C185" s="249" t="s">
        <v>310</v>
      </c>
      <c r="D185" s="202">
        <v>0</v>
      </c>
      <c r="E185" s="202">
        <v>0</v>
      </c>
      <c r="F185" s="202">
        <v>0</v>
      </c>
      <c r="G185" s="202">
        <v>0</v>
      </c>
      <c r="H185" s="202">
        <f t="shared" si="13"/>
        <v>0</v>
      </c>
      <c r="I185" s="202"/>
      <c r="J185" s="202">
        <v>0</v>
      </c>
      <c r="K185" s="202">
        <v>0</v>
      </c>
      <c r="L185" s="202">
        <v>0</v>
      </c>
      <c r="M185" s="202">
        <v>0</v>
      </c>
      <c r="N185" s="202">
        <f t="shared" si="14"/>
        <v>0</v>
      </c>
      <c r="O185" s="202" t="str">
        <f t="shared" si="11"/>
        <v>N.A.</v>
      </c>
      <c r="P185" s="59">
        <f>[4]ENERO!O182+[4]FEBRERO!O182+[4]MARZO!O182+[4]ABRIL!O182+[4]MAYO!O182+[4]JUNIO!O182+[4]JULIO!O182+[4]AGOSTO!O182+[4]SEPTIEMBRE!O182+[4]OCTUBRE!O182+[4]NOVIEMBRE!O182+[4]DICIEMBRE!O182</f>
        <v>0</v>
      </c>
      <c r="Q185" s="59">
        <f>[4]ENERO!P182+[4]FEBRERO!P182+[4]MARZO!P182+[4]ABRIL!P182+[4]MAYO!P182+[4]JUNIO!P182+[4]JULIO!P182+[4]AGOSTO!P182+[4]SEPTIEMBRE!P182+[4]OCTUBRE!P182+[4]NOVIEMBRE!P182+[4]DICIEMBRE!P182</f>
        <v>0</v>
      </c>
      <c r="R185" s="60">
        <f t="shared" si="12"/>
        <v>0</v>
      </c>
      <c r="S185" s="59">
        <f>[4]ENERO!R182+[4]FEBRERO!R182+[4]MARZO!R182+[4]ABRIL!R182+[4]MAYO!R182+[4]JUNIO!R182+[4]JULIO!R182+[4]AGOSTO!R182+[4]SEPTIEMBRE!R182+[4]OCTUBRE!R182+[4]NOVIEMBRE!R182+[4]DICIEMBRE!R182</f>
        <v>0</v>
      </c>
      <c r="T185" s="59">
        <f>[4]ENERO!S182+[4]FEBRERO!S182+[4]MARZO!S182+[4]ABRIL!S182+[4]MAYO!S182+[4]JUNIO!S182+[4]JULIO!S182+[4]AGOSTO!S182+[4]SEPTIEMBRE!S182+[4]OCTUBRE!S182+[4]NOVIEMBRE!S182+[4]DICIEMBRE!S182</f>
        <v>0</v>
      </c>
      <c r="U185" s="60">
        <f t="shared" si="15"/>
        <v>0</v>
      </c>
    </row>
    <row r="186" spans="1:21" s="58" customFormat="1" ht="18" customHeight="1">
      <c r="A186" s="249">
        <v>207</v>
      </c>
      <c r="B186" s="250" t="s">
        <v>246</v>
      </c>
      <c r="C186" s="249" t="s">
        <v>311</v>
      </c>
      <c r="D186" s="202">
        <v>93.285609999999991</v>
      </c>
      <c r="E186" s="202">
        <v>10.127357</v>
      </c>
      <c r="F186" s="202">
        <v>0</v>
      </c>
      <c r="G186" s="202">
        <v>0.64265315000000001</v>
      </c>
      <c r="H186" s="202">
        <f t="shared" si="13"/>
        <v>82.515599849999987</v>
      </c>
      <c r="I186" s="202"/>
      <c r="J186" s="202">
        <v>13.778936496240147</v>
      </c>
      <c r="K186" s="202">
        <v>31.558467642458272</v>
      </c>
      <c r="L186" s="202">
        <v>0</v>
      </c>
      <c r="M186" s="202">
        <v>0.88673476000000007</v>
      </c>
      <c r="N186" s="202">
        <f t="shared" si="14"/>
        <v>-18.666265906218126</v>
      </c>
      <c r="O186" s="202">
        <f t="shared" si="11"/>
        <v>-122.62149937726974</v>
      </c>
      <c r="P186" s="59">
        <f>[4]ENERO!O183+[4]FEBRERO!O183+[4]MARZO!O183+[4]ABRIL!O183+[4]MAYO!O183+[4]JUNIO!O183+[4]JULIO!O183+[4]AGOSTO!O183+[4]SEPTIEMBRE!O183+[4]OCTUBRE!O183+[4]NOVIEMBRE!O183+[4]DICIEMBRE!O183</f>
        <v>1.505682</v>
      </c>
      <c r="Q186" s="59">
        <f>[4]ENERO!P183+[4]FEBRERO!P183+[4]MARZO!P183+[4]ABRIL!P183+[4]MAYO!P183+[4]JUNIO!P183+[4]JULIO!P183+[4]AGOSTO!P183+[4]SEPTIEMBRE!P183+[4]OCTUBRE!P183+[4]NOVIEMBRE!P183+[4]DICIEMBRE!P183</f>
        <v>8.6216749999999998</v>
      </c>
      <c r="R186" s="60">
        <f t="shared" si="12"/>
        <v>10.127357</v>
      </c>
      <c r="S186" s="59">
        <f>[4]ENERO!R183+[4]FEBRERO!R183+[4]MARZO!R183+[4]ABRIL!R183+[4]MAYO!R183+[4]JUNIO!R183+[4]JULIO!R183+[4]AGOSTO!R183+[4]SEPTIEMBRE!R183+[4]OCTUBRE!R183+[4]NOVIEMBRE!R183+[4]DICIEMBRE!R183</f>
        <v>1.6093294199999997</v>
      </c>
      <c r="T186" s="59">
        <f>[4]ENERO!S183+[4]FEBRERO!S183+[4]MARZO!S183+[4]ABRIL!S183+[4]MAYO!S183+[4]JUNIO!S183+[4]JULIO!S183+[4]AGOSTO!S183+[4]SEPTIEMBRE!S183+[4]OCTUBRE!S183+[4]NOVIEMBRE!S183+[4]DICIEMBRE!S183</f>
        <v>29.949138222458274</v>
      </c>
      <c r="U186" s="60">
        <f t="shared" si="15"/>
        <v>31.558467642458272</v>
      </c>
    </row>
    <row r="187" spans="1:21" s="58" customFormat="1" ht="18" customHeight="1">
      <c r="A187" s="249">
        <v>208</v>
      </c>
      <c r="B187" s="250" t="s">
        <v>140</v>
      </c>
      <c r="C187" s="249" t="s">
        <v>312</v>
      </c>
      <c r="D187" s="202">
        <v>9.6738700000000009</v>
      </c>
      <c r="E187" s="202">
        <v>8.8426340000000003</v>
      </c>
      <c r="F187" s="202">
        <v>0</v>
      </c>
      <c r="G187" s="202">
        <v>1.5844960400000001</v>
      </c>
      <c r="H187" s="202">
        <f t="shared" si="13"/>
        <v>-0.75326003999999958</v>
      </c>
      <c r="I187" s="202"/>
      <c r="J187" s="202">
        <v>11.106817169060477</v>
      </c>
      <c r="K187" s="202">
        <v>12.808723645584307</v>
      </c>
      <c r="L187" s="202">
        <v>0</v>
      </c>
      <c r="M187" s="202">
        <v>1.54345786</v>
      </c>
      <c r="N187" s="202">
        <f t="shared" si="14"/>
        <v>-3.2453643365238296</v>
      </c>
      <c r="O187" s="202">
        <f t="shared" si="11"/>
        <v>330.84249318785464</v>
      </c>
      <c r="P187" s="59">
        <f>[4]ENERO!O184+[4]FEBRERO!O184+[4]MARZO!O184+[4]ABRIL!O184+[4]MAYO!O184+[4]JUNIO!O184+[4]JULIO!O184+[4]AGOSTO!O184+[4]SEPTIEMBRE!O184+[4]OCTUBRE!O184+[4]NOVIEMBRE!O184+[4]DICIEMBRE!O184</f>
        <v>6.2185889999999997</v>
      </c>
      <c r="Q187" s="59">
        <f>[4]ENERO!P184+[4]FEBRERO!P184+[4]MARZO!P184+[4]ABRIL!P184+[4]MAYO!P184+[4]JUNIO!P184+[4]JULIO!P184+[4]AGOSTO!P184+[4]SEPTIEMBRE!P184+[4]OCTUBRE!P184+[4]NOVIEMBRE!P184+[4]DICIEMBRE!P184</f>
        <v>2.6240450000000002</v>
      </c>
      <c r="R187" s="60">
        <f t="shared" si="12"/>
        <v>8.8426340000000003</v>
      </c>
      <c r="S187" s="59">
        <f>[4]ENERO!R184+[4]FEBRERO!R184+[4]MARZO!R184+[4]ABRIL!R184+[4]MAYO!R184+[4]JUNIO!R184+[4]JULIO!R184+[4]AGOSTO!R184+[4]SEPTIEMBRE!R184+[4]OCTUBRE!R184+[4]NOVIEMBRE!R184+[4]DICIEMBRE!R184</f>
        <v>6.057527369999999</v>
      </c>
      <c r="T187" s="59">
        <f>[4]ENERO!S184+[4]FEBRERO!S184+[4]MARZO!S184+[4]ABRIL!S184+[4]MAYO!S184+[4]JUNIO!S184+[4]JULIO!S184+[4]AGOSTO!S184+[4]SEPTIEMBRE!S184+[4]OCTUBRE!S184+[4]NOVIEMBRE!S184+[4]DICIEMBRE!S184</f>
        <v>6.7511962755843076</v>
      </c>
      <c r="U187" s="60">
        <f t="shared" si="15"/>
        <v>12.808723645584307</v>
      </c>
    </row>
    <row r="188" spans="1:21" s="58" customFormat="1" ht="18" customHeight="1">
      <c r="A188" s="249">
        <v>209</v>
      </c>
      <c r="B188" s="250" t="s">
        <v>140</v>
      </c>
      <c r="C188" s="249" t="s">
        <v>313</v>
      </c>
      <c r="D188" s="202">
        <v>134.19686000000002</v>
      </c>
      <c r="E188" s="202">
        <v>30.851705000000003</v>
      </c>
      <c r="F188" s="202">
        <v>0</v>
      </c>
      <c r="G188" s="202">
        <v>3.8250456899999996</v>
      </c>
      <c r="H188" s="202">
        <f t="shared" si="13"/>
        <v>99.520109310000009</v>
      </c>
      <c r="I188" s="202"/>
      <c r="J188" s="202">
        <v>22.353099818255153</v>
      </c>
      <c r="K188" s="202">
        <v>26.538598904638903</v>
      </c>
      <c r="L188" s="202">
        <v>0</v>
      </c>
      <c r="M188" s="202">
        <v>4.3308147999999989</v>
      </c>
      <c r="N188" s="202">
        <f t="shared" si="14"/>
        <v>-8.5163138863837489</v>
      </c>
      <c r="O188" s="202">
        <f t="shared" si="11"/>
        <v>-108.55737995610102</v>
      </c>
      <c r="P188" s="59">
        <f>[4]ENERO!O185+[4]FEBRERO!O185+[4]MARZO!O185+[4]ABRIL!O185+[4]MAYO!O185+[4]JUNIO!O185+[4]JULIO!O185+[4]AGOSTO!O185+[4]SEPTIEMBRE!O185+[4]OCTUBRE!O185+[4]NOVIEMBRE!O185+[4]DICIEMBRE!O185</f>
        <v>8.4857999999999993</v>
      </c>
      <c r="Q188" s="59">
        <f>[4]ENERO!P185+[4]FEBRERO!P185+[4]MARZO!P185+[4]ABRIL!P185+[4]MAYO!P185+[4]JUNIO!P185+[4]JULIO!P185+[4]AGOSTO!P185+[4]SEPTIEMBRE!P185+[4]OCTUBRE!P185+[4]NOVIEMBRE!P185+[4]DICIEMBRE!P185</f>
        <v>22.365905000000001</v>
      </c>
      <c r="R188" s="60">
        <f t="shared" si="12"/>
        <v>30.851705000000003</v>
      </c>
      <c r="S188" s="59">
        <f>[4]ENERO!R185+[4]FEBRERO!R185+[4]MARZO!R185+[4]ABRIL!R185+[4]MAYO!R185+[4]JUNIO!R185+[4]JULIO!R185+[4]AGOSTO!R185+[4]SEPTIEMBRE!R185+[4]OCTUBRE!R185+[4]NOVIEMBRE!R185+[4]DICIEMBRE!R185</f>
        <v>7.8617609700000006</v>
      </c>
      <c r="T188" s="59">
        <f>[4]ENERO!S185+[4]FEBRERO!S185+[4]MARZO!S185+[4]ABRIL!S185+[4]MAYO!S185+[4]JUNIO!S185+[4]JULIO!S185+[4]AGOSTO!S185+[4]SEPTIEMBRE!S185+[4]OCTUBRE!S185+[4]NOVIEMBRE!S185+[4]DICIEMBRE!S185</f>
        <v>18.676837934638904</v>
      </c>
      <c r="U188" s="60">
        <f t="shared" si="15"/>
        <v>26.538598904638903</v>
      </c>
    </row>
    <row r="189" spans="1:21" s="58" customFormat="1" ht="18" customHeight="1">
      <c r="A189" s="249">
        <v>210</v>
      </c>
      <c r="B189" s="250" t="s">
        <v>228</v>
      </c>
      <c r="C189" s="249" t="s">
        <v>314</v>
      </c>
      <c r="D189" s="202">
        <v>212.55593999999999</v>
      </c>
      <c r="E189" s="202">
        <v>37.522460000000002</v>
      </c>
      <c r="F189" s="202">
        <v>0</v>
      </c>
      <c r="G189" s="202">
        <v>1.68422995</v>
      </c>
      <c r="H189" s="202">
        <f t="shared" si="13"/>
        <v>173.34925004999999</v>
      </c>
      <c r="I189" s="202"/>
      <c r="J189" s="202">
        <v>52.008252002584769</v>
      </c>
      <c r="K189" s="202">
        <v>130.78536552894232</v>
      </c>
      <c r="L189" s="202">
        <v>0</v>
      </c>
      <c r="M189" s="202">
        <v>2.5052465899999996</v>
      </c>
      <c r="N189" s="202">
        <f t="shared" si="14"/>
        <v>-81.282360116357552</v>
      </c>
      <c r="O189" s="202">
        <f t="shared" si="11"/>
        <v>-146.88936357839037</v>
      </c>
      <c r="P189" s="59">
        <f>[4]ENERO!O186+[4]FEBRERO!O186+[4]MARZO!O186+[4]ABRIL!O186+[4]MAYO!O186+[4]JUNIO!O186+[4]JULIO!O186+[4]AGOSTO!O186+[4]SEPTIEMBRE!O186+[4]OCTUBRE!O186+[4]NOVIEMBRE!O186+[4]DICIEMBRE!O186</f>
        <v>0</v>
      </c>
      <c r="Q189" s="59">
        <f>[4]ENERO!P186+[4]FEBRERO!P186+[4]MARZO!P186+[4]ABRIL!P186+[4]MAYO!P186+[4]JUNIO!P186+[4]JULIO!P186+[4]AGOSTO!P186+[4]SEPTIEMBRE!P186+[4]OCTUBRE!P186+[4]NOVIEMBRE!P186+[4]DICIEMBRE!P186</f>
        <v>37.522460000000002</v>
      </c>
      <c r="R189" s="60">
        <f t="shared" si="12"/>
        <v>37.522460000000002</v>
      </c>
      <c r="S189" s="59">
        <f>[4]ENERO!R186+[4]FEBRERO!R186+[4]MARZO!R186+[4]ABRIL!R186+[4]MAYO!R186+[4]JUNIO!R186+[4]JULIO!R186+[4]AGOSTO!R186+[4]SEPTIEMBRE!R186+[4]OCTUBRE!R186+[4]NOVIEMBRE!R186+[4]DICIEMBRE!R186</f>
        <v>0.51683906000000002</v>
      </c>
      <c r="T189" s="59">
        <f>[4]ENERO!S186+[4]FEBRERO!S186+[4]MARZO!S186+[4]ABRIL!S186+[4]MAYO!S186+[4]JUNIO!S186+[4]JULIO!S186+[4]AGOSTO!S186+[4]SEPTIEMBRE!S186+[4]OCTUBRE!S186+[4]NOVIEMBRE!S186+[4]DICIEMBRE!S186</f>
        <v>130.26852646894233</v>
      </c>
      <c r="U189" s="60">
        <f t="shared" si="15"/>
        <v>130.78536552894232</v>
      </c>
    </row>
    <row r="190" spans="1:21" s="58" customFormat="1" ht="18" customHeight="1">
      <c r="A190" s="249">
        <v>211</v>
      </c>
      <c r="B190" s="250" t="s">
        <v>228</v>
      </c>
      <c r="C190" s="249" t="s">
        <v>315</v>
      </c>
      <c r="D190" s="202">
        <v>221.23732000000001</v>
      </c>
      <c r="E190" s="202">
        <v>11.575362999999999</v>
      </c>
      <c r="F190" s="202">
        <v>0</v>
      </c>
      <c r="G190" s="202">
        <v>2.8846015600000001</v>
      </c>
      <c r="H190" s="202">
        <f t="shared" si="13"/>
        <v>206.77735544000001</v>
      </c>
      <c r="I190" s="202"/>
      <c r="J190" s="202">
        <v>19.858334582713837</v>
      </c>
      <c r="K190" s="202">
        <v>26.557591764253058</v>
      </c>
      <c r="L190" s="202">
        <v>0</v>
      </c>
      <c r="M190" s="202">
        <v>4.6259621900000001</v>
      </c>
      <c r="N190" s="202">
        <f t="shared" si="14"/>
        <v>-11.32521937153922</v>
      </c>
      <c r="O190" s="202">
        <f t="shared" si="11"/>
        <v>-105.4770114200563</v>
      </c>
      <c r="P190" s="59">
        <f>[4]ENERO!O187+[4]FEBRERO!O187+[4]MARZO!O187+[4]ABRIL!O187+[4]MAYO!O187+[4]JUNIO!O187+[4]JULIO!O187+[4]AGOSTO!O187+[4]SEPTIEMBRE!O187+[4]OCTUBRE!O187+[4]NOVIEMBRE!O187+[4]DICIEMBRE!O187</f>
        <v>6.2020530000000003</v>
      </c>
      <c r="Q190" s="59">
        <f>[4]ENERO!P187+[4]FEBRERO!P187+[4]MARZO!P187+[4]ABRIL!P187+[4]MAYO!P187+[4]JUNIO!P187+[4]JULIO!P187+[4]AGOSTO!P187+[4]SEPTIEMBRE!P187+[4]OCTUBRE!P187+[4]NOVIEMBRE!P187+[4]DICIEMBRE!P187</f>
        <v>5.37331</v>
      </c>
      <c r="R190" s="60">
        <f t="shared" si="12"/>
        <v>11.575362999999999</v>
      </c>
      <c r="S190" s="59">
        <f>[4]ENERO!R187+[4]FEBRERO!R187+[4]MARZO!R187+[4]ABRIL!R187+[4]MAYO!R187+[4]JUNIO!R187+[4]JULIO!R187+[4]AGOSTO!R187+[4]SEPTIEMBRE!R187+[4]OCTUBRE!R187+[4]NOVIEMBRE!R187+[4]DICIEMBRE!R187</f>
        <v>6.91046125</v>
      </c>
      <c r="T190" s="59">
        <f>[4]ENERO!S187+[4]FEBRERO!S187+[4]MARZO!S187+[4]ABRIL!S187+[4]MAYO!S187+[4]JUNIO!S187+[4]JULIO!S187+[4]AGOSTO!S187+[4]SEPTIEMBRE!S187+[4]OCTUBRE!S187+[4]NOVIEMBRE!S187+[4]DICIEMBRE!S187</f>
        <v>19.647130514253057</v>
      </c>
      <c r="U190" s="60">
        <f t="shared" si="15"/>
        <v>26.557591764253058</v>
      </c>
    </row>
    <row r="191" spans="1:21" s="58" customFormat="1" ht="18" customHeight="1">
      <c r="A191" s="249">
        <v>212</v>
      </c>
      <c r="B191" s="250" t="s">
        <v>140</v>
      </c>
      <c r="C191" s="249" t="s">
        <v>316</v>
      </c>
      <c r="D191" s="202">
        <v>70.484245000000001</v>
      </c>
      <c r="E191" s="202">
        <v>8.0042650000000002</v>
      </c>
      <c r="F191" s="202">
        <v>0</v>
      </c>
      <c r="G191" s="202">
        <v>0.22564863000000002</v>
      </c>
      <c r="H191" s="202">
        <f t="shared" si="13"/>
        <v>62.254331369999996</v>
      </c>
      <c r="I191" s="202"/>
      <c r="J191" s="202">
        <v>2.3334411888000002</v>
      </c>
      <c r="K191" s="202">
        <v>8.1100165761470251</v>
      </c>
      <c r="L191" s="202">
        <v>0</v>
      </c>
      <c r="M191" s="202">
        <v>0.20071743999999997</v>
      </c>
      <c r="N191" s="202">
        <f t="shared" si="14"/>
        <v>-5.9772928273470249</v>
      </c>
      <c r="O191" s="202">
        <f t="shared" si="11"/>
        <v>-109.60140876274424</v>
      </c>
      <c r="P191" s="59">
        <f>[4]ENERO!O188+[4]FEBRERO!O188+[4]MARZO!O188+[4]ABRIL!O188+[4]MAYO!O188+[4]JUNIO!O188+[4]JULIO!O188+[4]AGOSTO!O188+[4]SEPTIEMBRE!O188+[4]OCTUBRE!O188+[4]NOVIEMBRE!O188+[4]DICIEMBRE!O188</f>
        <v>0</v>
      </c>
      <c r="Q191" s="59">
        <f>[4]ENERO!P188+[4]FEBRERO!P188+[4]MARZO!P188+[4]ABRIL!P188+[4]MAYO!P188+[4]JUNIO!P188+[4]JULIO!P188+[4]AGOSTO!P188+[4]SEPTIEMBRE!P188+[4]OCTUBRE!P188+[4]NOVIEMBRE!P188+[4]DICIEMBRE!P188</f>
        <v>8.0042650000000002</v>
      </c>
      <c r="R191" s="60">
        <f t="shared" si="12"/>
        <v>8.0042650000000002</v>
      </c>
      <c r="S191" s="59">
        <f>[4]ENERO!R188+[4]FEBRERO!R188+[4]MARZO!R188+[4]ABRIL!R188+[4]MAYO!R188+[4]JUNIO!R188+[4]JULIO!R188+[4]AGOSTO!R188+[4]SEPTIEMBRE!R188+[4]OCTUBRE!R188+[4]NOVIEMBRE!R188+[4]DICIEMBRE!R188</f>
        <v>0</v>
      </c>
      <c r="T191" s="59">
        <f>[4]ENERO!S188+[4]FEBRERO!S188+[4]MARZO!S188+[4]ABRIL!S188+[4]MAYO!S188+[4]JUNIO!S188+[4]JULIO!S188+[4]AGOSTO!S188+[4]SEPTIEMBRE!S188+[4]OCTUBRE!S188+[4]NOVIEMBRE!S188+[4]DICIEMBRE!S188</f>
        <v>8.1100165761470251</v>
      </c>
      <c r="U191" s="60">
        <f t="shared" si="15"/>
        <v>8.1100165761470251</v>
      </c>
    </row>
    <row r="192" spans="1:21" s="58" customFormat="1" ht="18" customHeight="1">
      <c r="A192" s="249">
        <v>213</v>
      </c>
      <c r="B192" s="250" t="s">
        <v>140</v>
      </c>
      <c r="C192" s="249" t="s">
        <v>317</v>
      </c>
      <c r="D192" s="202">
        <v>107.26518499999999</v>
      </c>
      <c r="E192" s="202">
        <v>5.4547150000000002</v>
      </c>
      <c r="F192" s="202">
        <v>0</v>
      </c>
      <c r="G192" s="202">
        <v>9.06210615</v>
      </c>
      <c r="H192" s="202">
        <f t="shared" si="13"/>
        <v>92.748363849999976</v>
      </c>
      <c r="I192" s="202"/>
      <c r="J192" s="202">
        <v>16.054538618658256</v>
      </c>
      <c r="K192" s="202">
        <v>11.468251292399653</v>
      </c>
      <c r="L192" s="202">
        <v>0</v>
      </c>
      <c r="M192" s="202">
        <v>8.4644067399999994</v>
      </c>
      <c r="N192" s="202">
        <f t="shared" si="14"/>
        <v>-3.8781194137413966</v>
      </c>
      <c r="O192" s="202">
        <f t="shared" si="11"/>
        <v>-104.1813345839862</v>
      </c>
      <c r="P192" s="59">
        <f>[4]ENERO!O189+[4]FEBRERO!O189+[4]MARZO!O189+[4]ABRIL!O189+[4]MAYO!O189+[4]JUNIO!O189+[4]JULIO!O189+[4]AGOSTO!O189+[4]SEPTIEMBRE!O189+[4]OCTUBRE!O189+[4]NOVIEMBRE!O189+[4]DICIEMBRE!O189</f>
        <v>0</v>
      </c>
      <c r="Q192" s="59">
        <f>[4]ENERO!P189+[4]FEBRERO!P189+[4]MARZO!P189+[4]ABRIL!P189+[4]MAYO!P189+[4]JUNIO!P189+[4]JULIO!P189+[4]AGOSTO!P189+[4]SEPTIEMBRE!P189+[4]OCTUBRE!P189+[4]NOVIEMBRE!P189+[4]DICIEMBRE!P189</f>
        <v>5.4547150000000002</v>
      </c>
      <c r="R192" s="60">
        <f t="shared" si="12"/>
        <v>5.4547150000000002</v>
      </c>
      <c r="S192" s="59">
        <f>[4]ENERO!R189+[4]FEBRERO!R189+[4]MARZO!R189+[4]ABRIL!R189+[4]MAYO!R189+[4]JUNIO!R189+[4]JULIO!R189+[4]AGOSTO!R189+[4]SEPTIEMBRE!R189+[4]OCTUBRE!R189+[4]NOVIEMBRE!R189+[4]DICIEMBRE!R189</f>
        <v>0.20678597999999998</v>
      </c>
      <c r="T192" s="59">
        <f>[4]ENERO!S189+[4]FEBRERO!S189+[4]MARZO!S189+[4]ABRIL!S189+[4]MAYO!S189+[4]JUNIO!S189+[4]JULIO!S189+[4]AGOSTO!S189+[4]SEPTIEMBRE!S189+[4]OCTUBRE!S189+[4]NOVIEMBRE!S189+[4]DICIEMBRE!S189</f>
        <v>11.261465312399654</v>
      </c>
      <c r="U192" s="60">
        <f t="shared" si="15"/>
        <v>11.468251292399653</v>
      </c>
    </row>
    <row r="193" spans="1:21" s="58" customFormat="1" ht="18" customHeight="1">
      <c r="A193" s="249">
        <v>214</v>
      </c>
      <c r="B193" s="250" t="s">
        <v>140</v>
      </c>
      <c r="C193" s="249" t="s">
        <v>318</v>
      </c>
      <c r="D193" s="202">
        <v>236.92953</v>
      </c>
      <c r="E193" s="202">
        <v>33.877644000000004</v>
      </c>
      <c r="F193" s="202">
        <v>0</v>
      </c>
      <c r="G193" s="202">
        <v>8.1057422500000005</v>
      </c>
      <c r="H193" s="202">
        <f t="shared" si="13"/>
        <v>194.94614375</v>
      </c>
      <c r="I193" s="202"/>
      <c r="J193" s="202">
        <v>32.4774365886894</v>
      </c>
      <c r="K193" s="202">
        <v>33.841030544525772</v>
      </c>
      <c r="L193" s="202">
        <v>0</v>
      </c>
      <c r="M193" s="202">
        <v>7.6339005700000007</v>
      </c>
      <c r="N193" s="202">
        <f t="shared" si="14"/>
        <v>-8.9974945258363732</v>
      </c>
      <c r="O193" s="202">
        <f t="shared" si="11"/>
        <v>-104.61537445817591</v>
      </c>
      <c r="P193" s="59">
        <f>[4]ENERO!O190+[4]FEBRERO!O190+[4]MARZO!O190+[4]ABRIL!O190+[4]MAYO!O190+[4]JUNIO!O190+[4]JULIO!O190+[4]AGOSTO!O190+[4]SEPTIEMBRE!O190+[4]OCTUBRE!O190+[4]NOVIEMBRE!O190+[4]DICIEMBRE!O190</f>
        <v>18.223934</v>
      </c>
      <c r="Q193" s="59">
        <f>[4]ENERO!P190+[4]FEBRERO!P190+[4]MARZO!P190+[4]ABRIL!P190+[4]MAYO!P190+[4]JUNIO!P190+[4]JULIO!P190+[4]AGOSTO!P190+[4]SEPTIEMBRE!P190+[4]OCTUBRE!P190+[4]NOVIEMBRE!P190+[4]DICIEMBRE!P190</f>
        <v>15.65371</v>
      </c>
      <c r="R193" s="60">
        <f t="shared" si="12"/>
        <v>33.877644000000004</v>
      </c>
      <c r="S193" s="59">
        <f>[4]ENERO!R190+[4]FEBRERO!R190+[4]MARZO!R190+[4]ABRIL!R190+[4]MAYO!R190+[4]JUNIO!R190+[4]JULIO!R190+[4]AGOSTO!R190+[4]SEPTIEMBRE!R190+[4]OCTUBRE!R190+[4]NOVIEMBRE!R190+[4]DICIEMBRE!R190</f>
        <v>18.322208430000003</v>
      </c>
      <c r="T193" s="59">
        <f>[4]ENERO!S190+[4]FEBRERO!S190+[4]MARZO!S190+[4]ABRIL!S190+[4]MAYO!S190+[4]JUNIO!S190+[4]JULIO!S190+[4]AGOSTO!S190+[4]SEPTIEMBRE!S190+[4]OCTUBRE!S190+[4]NOVIEMBRE!S190+[4]DICIEMBRE!S190</f>
        <v>15.518822114525769</v>
      </c>
      <c r="U193" s="60">
        <f t="shared" si="15"/>
        <v>33.841030544525772</v>
      </c>
    </row>
    <row r="194" spans="1:21" s="58" customFormat="1" ht="18" customHeight="1">
      <c r="A194" s="249">
        <v>215</v>
      </c>
      <c r="B194" s="250" t="s">
        <v>228</v>
      </c>
      <c r="C194" s="249" t="s">
        <v>319</v>
      </c>
      <c r="D194" s="202">
        <v>132.9735</v>
      </c>
      <c r="E194" s="202">
        <v>10.417842</v>
      </c>
      <c r="F194" s="202">
        <v>0</v>
      </c>
      <c r="G194" s="202">
        <v>7.1454126599999999</v>
      </c>
      <c r="H194" s="202">
        <f t="shared" si="13"/>
        <v>115.41024533999999</v>
      </c>
      <c r="I194" s="202"/>
      <c r="J194" s="202">
        <v>13.834540765200002</v>
      </c>
      <c r="K194" s="202">
        <v>17.890698703017435</v>
      </c>
      <c r="L194" s="202">
        <v>0</v>
      </c>
      <c r="M194" s="202">
        <v>6.6602601799999999</v>
      </c>
      <c r="N194" s="202">
        <f t="shared" si="14"/>
        <v>-10.716418117817433</v>
      </c>
      <c r="O194" s="202">
        <f t="shared" si="11"/>
        <v>-109.2854998152432</v>
      </c>
      <c r="P194" s="59">
        <f>[4]ENERO!O191+[4]FEBRERO!O191+[4]MARZO!O191+[4]ABRIL!O191+[4]MAYO!O191+[4]JUNIO!O191+[4]JULIO!O191+[4]AGOSTO!O191+[4]SEPTIEMBRE!O191+[4]OCTUBRE!O191+[4]NOVIEMBRE!O191+[4]DICIEMBRE!O191</f>
        <v>5.4072969999999998</v>
      </c>
      <c r="Q194" s="59">
        <f>[4]ENERO!P191+[4]FEBRERO!P191+[4]MARZO!P191+[4]ABRIL!P191+[4]MAYO!P191+[4]JUNIO!P191+[4]JULIO!P191+[4]AGOSTO!P191+[4]SEPTIEMBRE!P191+[4]OCTUBRE!P191+[4]NOVIEMBRE!P191+[4]DICIEMBRE!P191</f>
        <v>5.0105449999999996</v>
      </c>
      <c r="R194" s="60">
        <f t="shared" si="12"/>
        <v>10.417842</v>
      </c>
      <c r="S194" s="59">
        <f>[4]ENERO!R191+[4]FEBRERO!R191+[4]MARZO!R191+[4]ABRIL!R191+[4]MAYO!R191+[4]JUNIO!R191+[4]JULIO!R191+[4]AGOSTO!R191+[4]SEPTIEMBRE!R191+[4]OCTUBRE!R191+[4]NOVIEMBRE!R191+[4]DICIEMBRE!R191</f>
        <v>5.5971330800000008</v>
      </c>
      <c r="T194" s="59">
        <f>[4]ENERO!S191+[4]FEBRERO!S191+[4]MARZO!S191+[4]ABRIL!S191+[4]MAYO!S191+[4]JUNIO!S191+[4]JULIO!S191+[4]AGOSTO!S191+[4]SEPTIEMBRE!S191+[4]OCTUBRE!S191+[4]NOVIEMBRE!S191+[4]DICIEMBRE!S191</f>
        <v>12.293565623017432</v>
      </c>
      <c r="U194" s="60">
        <f t="shared" si="15"/>
        <v>17.890698703017435</v>
      </c>
    </row>
    <row r="195" spans="1:21" s="58" customFormat="1" ht="18" customHeight="1">
      <c r="A195" s="249">
        <v>216</v>
      </c>
      <c r="B195" s="250" t="s">
        <v>205</v>
      </c>
      <c r="C195" s="249" t="s">
        <v>320</v>
      </c>
      <c r="D195" s="202">
        <v>128.93917500000001</v>
      </c>
      <c r="E195" s="202">
        <v>0</v>
      </c>
      <c r="F195" s="202">
        <v>0</v>
      </c>
      <c r="G195" s="202">
        <v>39.881396449999997</v>
      </c>
      <c r="H195" s="202">
        <f t="shared" si="13"/>
        <v>89.057778550000009</v>
      </c>
      <c r="I195" s="202"/>
      <c r="J195" s="202">
        <v>186.35482579496349</v>
      </c>
      <c r="K195" s="202">
        <v>0</v>
      </c>
      <c r="L195" s="202">
        <v>0</v>
      </c>
      <c r="M195" s="202">
        <v>35.500927519999998</v>
      </c>
      <c r="N195" s="202">
        <f t="shared" si="14"/>
        <v>150.85389827496348</v>
      </c>
      <c r="O195" s="202">
        <f t="shared" si="11"/>
        <v>69.38879537655329</v>
      </c>
      <c r="P195" s="59">
        <f>[4]ENERO!O192+[4]FEBRERO!O192+[4]MARZO!O192+[4]ABRIL!O192+[4]MAYO!O192+[4]JUNIO!O192+[4]JULIO!O192+[4]AGOSTO!O192+[4]SEPTIEMBRE!O192+[4]OCTUBRE!O192+[4]NOVIEMBRE!O192+[4]DICIEMBRE!O192</f>
        <v>0</v>
      </c>
      <c r="Q195" s="59">
        <f>[4]ENERO!P192+[4]FEBRERO!P192+[4]MARZO!P192+[4]ABRIL!P192+[4]MAYO!P192+[4]JUNIO!P192+[4]JULIO!P192+[4]AGOSTO!P192+[4]SEPTIEMBRE!P192+[4]OCTUBRE!P192+[4]NOVIEMBRE!P192+[4]DICIEMBRE!P192</f>
        <v>0</v>
      </c>
      <c r="R195" s="60">
        <f t="shared" si="12"/>
        <v>0</v>
      </c>
      <c r="S195" s="59">
        <f>[4]ENERO!R192+[4]FEBRERO!R192+[4]MARZO!R192+[4]ABRIL!R192+[4]MAYO!R192+[4]JUNIO!R192+[4]JULIO!R192+[4]AGOSTO!R192+[4]SEPTIEMBRE!R192+[4]OCTUBRE!R192+[4]NOVIEMBRE!R192+[4]DICIEMBRE!R192</f>
        <v>0</v>
      </c>
      <c r="T195" s="59">
        <f>[4]ENERO!S192+[4]FEBRERO!S192+[4]MARZO!S192+[4]ABRIL!S192+[4]MAYO!S192+[4]JUNIO!S192+[4]JULIO!S192+[4]AGOSTO!S192+[4]SEPTIEMBRE!S192+[4]OCTUBRE!S192+[4]NOVIEMBRE!S192+[4]DICIEMBRE!S192</f>
        <v>0</v>
      </c>
      <c r="U195" s="60">
        <f t="shared" si="15"/>
        <v>0</v>
      </c>
    </row>
    <row r="196" spans="1:21" s="58" customFormat="1" ht="18" customHeight="1">
      <c r="A196" s="249">
        <v>217</v>
      </c>
      <c r="B196" s="250" t="s">
        <v>205</v>
      </c>
      <c r="C196" s="249" t="s">
        <v>321</v>
      </c>
      <c r="D196" s="202">
        <v>450.22315000000003</v>
      </c>
      <c r="E196" s="202">
        <v>0</v>
      </c>
      <c r="F196" s="202">
        <v>0</v>
      </c>
      <c r="G196" s="202">
        <v>8.0135085200000002</v>
      </c>
      <c r="H196" s="202">
        <f t="shared" si="13"/>
        <v>442.20964148000002</v>
      </c>
      <c r="I196" s="202"/>
      <c r="J196" s="202">
        <v>1426.0161951099999</v>
      </c>
      <c r="K196" s="202">
        <v>1.8210041400000001</v>
      </c>
      <c r="L196" s="202">
        <v>0</v>
      </c>
      <c r="M196" s="202">
        <v>8.0371345499999993</v>
      </c>
      <c r="N196" s="202">
        <f t="shared" si="14"/>
        <v>1416.1580564199999</v>
      </c>
      <c r="O196" s="202">
        <f t="shared" si="11"/>
        <v>220.2458570736633</v>
      </c>
      <c r="P196" s="59">
        <f>[4]ENERO!O193+[4]FEBRERO!O193+[4]MARZO!O193+[4]ABRIL!O193+[4]MAYO!O193+[4]JUNIO!O193+[4]JULIO!O193+[4]AGOSTO!O193+[4]SEPTIEMBRE!O193+[4]OCTUBRE!O193+[4]NOVIEMBRE!O193+[4]DICIEMBRE!O193</f>
        <v>0</v>
      </c>
      <c r="Q196" s="59">
        <f>[4]ENERO!P193+[4]FEBRERO!P193+[4]MARZO!P193+[4]ABRIL!P193+[4]MAYO!P193+[4]JUNIO!P193+[4]JULIO!P193+[4]AGOSTO!P193+[4]SEPTIEMBRE!P193+[4]OCTUBRE!P193+[4]NOVIEMBRE!P193+[4]DICIEMBRE!P193</f>
        <v>0</v>
      </c>
      <c r="R196" s="60">
        <f t="shared" si="12"/>
        <v>0</v>
      </c>
      <c r="S196" s="59">
        <f>[4]ENERO!R193+[4]FEBRERO!R193+[4]MARZO!R193+[4]ABRIL!R193+[4]MAYO!R193+[4]JUNIO!R193+[4]JULIO!R193+[4]AGOSTO!R193+[4]SEPTIEMBRE!R193+[4]OCTUBRE!R193+[4]NOVIEMBRE!R193+[4]DICIEMBRE!R193</f>
        <v>1.8210041400000001</v>
      </c>
      <c r="T196" s="59">
        <f>[4]ENERO!S193+[4]FEBRERO!S193+[4]MARZO!S193+[4]ABRIL!S193+[4]MAYO!S193+[4]JUNIO!S193+[4]JULIO!S193+[4]AGOSTO!S193+[4]SEPTIEMBRE!S193+[4]OCTUBRE!S193+[4]NOVIEMBRE!S193+[4]DICIEMBRE!S193</f>
        <v>0</v>
      </c>
      <c r="U196" s="60">
        <f t="shared" si="15"/>
        <v>1.8210041400000001</v>
      </c>
    </row>
    <row r="197" spans="1:21" s="58" customFormat="1" ht="18" customHeight="1">
      <c r="A197" s="249">
        <v>218</v>
      </c>
      <c r="B197" s="250" t="s">
        <v>136</v>
      </c>
      <c r="C197" s="249" t="s">
        <v>322</v>
      </c>
      <c r="D197" s="202">
        <v>94.106345000000005</v>
      </c>
      <c r="E197" s="202">
        <v>19.475954999999999</v>
      </c>
      <c r="F197" s="202">
        <v>0</v>
      </c>
      <c r="G197" s="202">
        <v>0.15337127</v>
      </c>
      <c r="H197" s="202">
        <f t="shared" si="13"/>
        <v>74.477018730000012</v>
      </c>
      <c r="I197" s="202"/>
      <c r="J197" s="202">
        <v>0.2973909865042963</v>
      </c>
      <c r="K197" s="202">
        <v>0.22281445069048653</v>
      </c>
      <c r="L197" s="202">
        <v>0</v>
      </c>
      <c r="M197" s="202">
        <v>0.19418334000000004</v>
      </c>
      <c r="N197" s="202">
        <f t="shared" si="14"/>
        <v>-0.11960680418619027</v>
      </c>
      <c r="O197" s="202">
        <f t="shared" si="11"/>
        <v>-100.16059558535741</v>
      </c>
      <c r="P197" s="59">
        <f>[4]ENERO!O194+[4]FEBRERO!O194+[4]MARZO!O194+[4]ABRIL!O194+[4]MAYO!O194+[4]JUNIO!O194+[4]JULIO!O194+[4]AGOSTO!O194+[4]SEPTIEMBRE!O194+[4]OCTUBRE!O194+[4]NOVIEMBRE!O194+[4]DICIEMBRE!O194</f>
        <v>0</v>
      </c>
      <c r="Q197" s="59">
        <f>[4]ENERO!P194+[4]FEBRERO!P194+[4]MARZO!P194+[4]ABRIL!P194+[4]MAYO!P194+[4]JUNIO!P194+[4]JULIO!P194+[4]AGOSTO!P194+[4]SEPTIEMBRE!P194+[4]OCTUBRE!P194+[4]NOVIEMBRE!P194+[4]DICIEMBRE!P194</f>
        <v>19.475954999999999</v>
      </c>
      <c r="R197" s="60">
        <f t="shared" si="12"/>
        <v>19.475954999999999</v>
      </c>
      <c r="S197" s="59">
        <f>[4]ENERO!R194+[4]FEBRERO!R194+[4]MARZO!R194+[4]ABRIL!R194+[4]MAYO!R194+[4]JUNIO!R194+[4]JULIO!R194+[4]AGOSTO!R194+[4]SEPTIEMBRE!R194+[4]OCTUBRE!R194+[4]NOVIEMBRE!R194+[4]DICIEMBRE!R194</f>
        <v>4.4552220000000003E-2</v>
      </c>
      <c r="T197" s="59">
        <f>[4]ENERO!S194+[4]FEBRERO!S194+[4]MARZO!S194+[4]ABRIL!S194+[4]MAYO!S194+[4]JUNIO!S194+[4]JULIO!S194+[4]AGOSTO!S194+[4]SEPTIEMBRE!S194+[4]OCTUBRE!S194+[4]NOVIEMBRE!S194+[4]DICIEMBRE!S194</f>
        <v>0.17826223069048652</v>
      </c>
      <c r="U197" s="60">
        <f t="shared" si="15"/>
        <v>0.22281445069048653</v>
      </c>
    </row>
    <row r="198" spans="1:21" s="58" customFormat="1" ht="18" customHeight="1">
      <c r="A198" s="249">
        <v>219</v>
      </c>
      <c r="B198" s="250" t="s">
        <v>228</v>
      </c>
      <c r="C198" s="249" t="s">
        <v>323</v>
      </c>
      <c r="D198" s="202">
        <v>76.784510000000012</v>
      </c>
      <c r="E198" s="202">
        <v>0.21530500000000002</v>
      </c>
      <c r="F198" s="202">
        <v>0</v>
      </c>
      <c r="G198" s="202">
        <v>2.6662555000000001</v>
      </c>
      <c r="H198" s="202">
        <f t="shared" si="13"/>
        <v>73.902949500000005</v>
      </c>
      <c r="I198" s="202"/>
      <c r="J198" s="202">
        <v>3.9290901419935964</v>
      </c>
      <c r="K198" s="202">
        <v>1.758019965716036</v>
      </c>
      <c r="L198" s="202">
        <v>0</v>
      </c>
      <c r="M198" s="202">
        <v>2.8391234599999997</v>
      </c>
      <c r="N198" s="202">
        <f t="shared" si="14"/>
        <v>-0.66805328372243933</v>
      </c>
      <c r="O198" s="202">
        <f t="shared" si="11"/>
        <v>-100.90396024548716</v>
      </c>
      <c r="P198" s="59">
        <f>[4]ENERO!O195+[4]FEBRERO!O195+[4]MARZO!O195+[4]ABRIL!O195+[4]MAYO!O195+[4]JUNIO!O195+[4]JULIO!O195+[4]AGOSTO!O195+[4]SEPTIEMBRE!O195+[4]OCTUBRE!O195+[4]NOVIEMBRE!O195+[4]DICIEMBRE!O195</f>
        <v>0</v>
      </c>
      <c r="Q198" s="59">
        <f>[4]ENERO!P195+[4]FEBRERO!P195+[4]MARZO!P195+[4]ABRIL!P195+[4]MAYO!P195+[4]JUNIO!P195+[4]JULIO!P195+[4]AGOSTO!P195+[4]SEPTIEMBRE!P195+[4]OCTUBRE!P195+[4]NOVIEMBRE!P195+[4]DICIEMBRE!P195</f>
        <v>0.21530500000000002</v>
      </c>
      <c r="R198" s="60">
        <f t="shared" si="12"/>
        <v>0.21530500000000002</v>
      </c>
      <c r="S198" s="59">
        <f>[4]ENERO!R195+[4]FEBRERO!R195+[4]MARZO!R195+[4]ABRIL!R195+[4]MAYO!R195+[4]JUNIO!R195+[4]JULIO!R195+[4]AGOSTO!R195+[4]SEPTIEMBRE!R195+[4]OCTUBRE!R195+[4]NOVIEMBRE!R195+[4]DICIEMBRE!R195</f>
        <v>1.0126559099999999</v>
      </c>
      <c r="T198" s="59">
        <f>[4]ENERO!S195+[4]FEBRERO!S195+[4]MARZO!S195+[4]ABRIL!S195+[4]MAYO!S195+[4]JUNIO!S195+[4]JULIO!S195+[4]AGOSTO!S195+[4]SEPTIEMBRE!S195+[4]OCTUBRE!S195+[4]NOVIEMBRE!S195+[4]DICIEMBRE!S195</f>
        <v>0.74536405571603614</v>
      </c>
      <c r="U198" s="60">
        <f t="shared" si="15"/>
        <v>1.758019965716036</v>
      </c>
    </row>
    <row r="199" spans="1:21" s="58" customFormat="1" ht="18" customHeight="1">
      <c r="A199" s="249">
        <v>222</v>
      </c>
      <c r="B199" s="250" t="s">
        <v>126</v>
      </c>
      <c r="C199" s="249" t="s">
        <v>324</v>
      </c>
      <c r="D199" s="202">
        <v>1799.7587599999999</v>
      </c>
      <c r="E199" s="202">
        <v>29.493365000000004</v>
      </c>
      <c r="F199" s="202">
        <v>0</v>
      </c>
      <c r="G199" s="202">
        <v>26.754809110000004</v>
      </c>
      <c r="H199" s="202">
        <f t="shared" si="13"/>
        <v>1743.5105858899999</v>
      </c>
      <c r="I199" s="202"/>
      <c r="J199" s="202">
        <v>3138.1586116788403</v>
      </c>
      <c r="K199" s="202">
        <v>1808.2899072459998</v>
      </c>
      <c r="L199" s="202">
        <v>0</v>
      </c>
      <c r="M199" s="202">
        <v>27.88218737</v>
      </c>
      <c r="N199" s="202">
        <f t="shared" si="14"/>
        <v>1301.9865170628404</v>
      </c>
      <c r="O199" s="202">
        <f t="shared" si="11"/>
        <v>-25.323853631882436</v>
      </c>
      <c r="P199" s="59">
        <f>[4]ENERO!O196+[4]FEBRERO!O196+[4]MARZO!O196+[4]ABRIL!O196+[4]MAYO!O196+[4]JUNIO!O196+[4]JULIO!O196+[4]AGOSTO!O196+[4]SEPTIEMBRE!O196+[4]OCTUBRE!O196+[4]NOVIEMBRE!O196+[4]DICIEMBRE!O196</f>
        <v>2.2903799999999999</v>
      </c>
      <c r="Q199" s="59">
        <f>[4]ENERO!P196+[4]FEBRERO!P196+[4]MARZO!P196+[4]ABRIL!P196+[4]MAYO!P196+[4]JUNIO!P196+[4]JULIO!P196+[4]AGOSTO!P196+[4]SEPTIEMBRE!P196+[4]OCTUBRE!P196+[4]NOVIEMBRE!P196+[4]DICIEMBRE!P196</f>
        <v>27.202985000000005</v>
      </c>
      <c r="R199" s="60">
        <f t="shared" si="12"/>
        <v>29.493365000000004</v>
      </c>
      <c r="S199" s="59">
        <f>[4]ENERO!R196+[4]FEBRERO!R196+[4]MARZO!R196+[4]ABRIL!R196+[4]MAYO!R196+[4]JUNIO!R196+[4]JULIO!R196+[4]AGOSTO!R196+[4]SEPTIEMBRE!R196+[4]OCTUBRE!R196+[4]NOVIEMBRE!R196+[4]DICIEMBRE!R196</f>
        <v>11.861231230000001</v>
      </c>
      <c r="T199" s="59">
        <f>[4]ENERO!S196+[4]FEBRERO!S196+[4]MARZO!S196+[4]ABRIL!S196+[4]MAYO!S196+[4]JUNIO!S196+[4]JULIO!S196+[4]AGOSTO!S196+[4]SEPTIEMBRE!S196+[4]OCTUBRE!S196+[4]NOVIEMBRE!S196+[4]DICIEMBRE!S196</f>
        <v>1796.4286760159998</v>
      </c>
      <c r="U199" s="60">
        <f t="shared" si="15"/>
        <v>1808.2899072459998</v>
      </c>
    </row>
    <row r="200" spans="1:21" s="58" customFormat="1" ht="18" customHeight="1">
      <c r="A200" s="249">
        <v>223</v>
      </c>
      <c r="B200" s="250" t="s">
        <v>136</v>
      </c>
      <c r="C200" s="249" t="s">
        <v>325</v>
      </c>
      <c r="D200" s="202">
        <v>6.3552250000000008</v>
      </c>
      <c r="E200" s="202">
        <v>0.239925</v>
      </c>
      <c r="F200" s="202">
        <v>0</v>
      </c>
      <c r="G200" s="202">
        <v>7.1550090000000011E-2</v>
      </c>
      <c r="H200" s="202">
        <f t="shared" si="13"/>
        <v>6.0437499100000007</v>
      </c>
      <c r="I200" s="202"/>
      <c r="J200" s="202">
        <v>6.5223160028225924E-2</v>
      </c>
      <c r="K200" s="202">
        <v>0.43313557665658969</v>
      </c>
      <c r="L200" s="202">
        <v>0</v>
      </c>
      <c r="M200" s="202">
        <v>6.364475E-2</v>
      </c>
      <c r="N200" s="202">
        <f t="shared" si="14"/>
        <v>-0.43155716662836374</v>
      </c>
      <c r="O200" s="202">
        <f t="shared" si="11"/>
        <v>-107.14055301848788</v>
      </c>
      <c r="P200" s="59">
        <f>[4]ENERO!O197+[4]FEBRERO!O197+[4]MARZO!O197+[4]ABRIL!O197+[4]MAYO!O197+[4]JUNIO!O197+[4]JULIO!O197+[4]AGOSTO!O197+[4]SEPTIEMBRE!O197+[4]OCTUBRE!O197+[4]NOVIEMBRE!O197+[4]DICIEMBRE!O197</f>
        <v>0</v>
      </c>
      <c r="Q200" s="59">
        <f>[4]ENERO!P197+[4]FEBRERO!P197+[4]MARZO!P197+[4]ABRIL!P197+[4]MAYO!P197+[4]JUNIO!P197+[4]JULIO!P197+[4]AGOSTO!P197+[4]SEPTIEMBRE!P197+[4]OCTUBRE!P197+[4]NOVIEMBRE!P197+[4]DICIEMBRE!P197</f>
        <v>0.239925</v>
      </c>
      <c r="R200" s="60">
        <f t="shared" si="12"/>
        <v>0.239925</v>
      </c>
      <c r="S200" s="59">
        <f>[4]ENERO!R197+[4]FEBRERO!R197+[4]MARZO!R197+[4]ABRIL!R197+[4]MAYO!R197+[4]JUNIO!R197+[4]JULIO!R197+[4]AGOSTO!R197+[4]SEPTIEMBRE!R197+[4]OCTUBRE!R197+[4]NOVIEMBRE!R197+[4]DICIEMBRE!R197</f>
        <v>0</v>
      </c>
      <c r="T200" s="59">
        <f>[4]ENERO!S197+[4]FEBRERO!S197+[4]MARZO!S197+[4]ABRIL!S197+[4]MAYO!S197+[4]JUNIO!S197+[4]JULIO!S197+[4]AGOSTO!S197+[4]SEPTIEMBRE!S197+[4]OCTUBRE!S197+[4]NOVIEMBRE!S197+[4]DICIEMBRE!S197</f>
        <v>0.43313557665658969</v>
      </c>
      <c r="U200" s="60">
        <f t="shared" si="15"/>
        <v>0.43313557665658969</v>
      </c>
    </row>
    <row r="201" spans="1:21" s="58" customFormat="1" ht="18" customHeight="1">
      <c r="A201" s="249">
        <v>225</v>
      </c>
      <c r="B201" s="250" t="s">
        <v>136</v>
      </c>
      <c r="C201" s="249" t="s">
        <v>326</v>
      </c>
      <c r="D201" s="202">
        <v>1.522875</v>
      </c>
      <c r="E201" s="202">
        <v>0.83543699999999999</v>
      </c>
      <c r="F201" s="202">
        <v>0</v>
      </c>
      <c r="G201" s="202">
        <v>3.8776949999999998E-2</v>
      </c>
      <c r="H201" s="202">
        <f t="shared" si="13"/>
        <v>0.64866104999999996</v>
      </c>
      <c r="I201" s="202"/>
      <c r="J201" s="202">
        <v>0.79759831264599823</v>
      </c>
      <c r="K201" s="202">
        <v>0.94393283748490064</v>
      </c>
      <c r="L201" s="202">
        <v>0</v>
      </c>
      <c r="M201" s="202">
        <v>3.8776949999999998E-2</v>
      </c>
      <c r="N201" s="202">
        <f t="shared" si="14"/>
        <v>-0.18511147483890242</v>
      </c>
      <c r="O201" s="202">
        <f t="shared" si="11"/>
        <v>-128.53747343684384</v>
      </c>
      <c r="P201" s="59">
        <f>[4]ENERO!O198+[4]FEBRERO!O198+[4]MARZO!O198+[4]ABRIL!O198+[4]MAYO!O198+[4]JUNIO!O198+[4]JULIO!O198+[4]AGOSTO!O198+[4]SEPTIEMBRE!O198+[4]OCTUBRE!O198+[4]NOVIEMBRE!O198+[4]DICIEMBRE!O198</f>
        <v>0.74306700000000003</v>
      </c>
      <c r="Q201" s="59">
        <f>[4]ENERO!P198+[4]FEBRERO!P198+[4]MARZO!P198+[4]ABRIL!P198+[4]MAYO!P198+[4]JUNIO!P198+[4]JULIO!P198+[4]AGOSTO!P198+[4]SEPTIEMBRE!P198+[4]OCTUBRE!P198+[4]NOVIEMBRE!P198+[4]DICIEMBRE!P198</f>
        <v>9.2369999999999994E-2</v>
      </c>
      <c r="R201" s="60">
        <f t="shared" si="12"/>
        <v>0.83543699999999999</v>
      </c>
      <c r="S201" s="59">
        <f>[4]ENERO!R198+[4]FEBRERO!R198+[4]MARZO!R198+[4]ABRIL!R198+[4]MAYO!R198+[4]JUNIO!R198+[4]JULIO!R198+[4]AGOSTO!R198+[4]SEPTIEMBRE!R198+[4]OCTUBRE!R198+[4]NOVIEMBRE!R198+[4]DICIEMBRE!R198</f>
        <v>0.74306693999999995</v>
      </c>
      <c r="T201" s="59">
        <f>[4]ENERO!S198+[4]FEBRERO!S198+[4]MARZO!S198+[4]ABRIL!S198+[4]MAYO!S198+[4]JUNIO!S198+[4]JULIO!S198+[4]AGOSTO!S198+[4]SEPTIEMBRE!S198+[4]OCTUBRE!S198+[4]NOVIEMBRE!S198+[4]DICIEMBRE!S198</f>
        <v>0.20086589748490066</v>
      </c>
      <c r="U201" s="60">
        <f t="shared" si="15"/>
        <v>0.94393283748490064</v>
      </c>
    </row>
    <row r="202" spans="1:21" s="58" customFormat="1" ht="18" customHeight="1">
      <c r="A202" s="249">
        <v>226</v>
      </c>
      <c r="B202" s="250" t="s">
        <v>128</v>
      </c>
      <c r="C202" s="249" t="s">
        <v>327</v>
      </c>
      <c r="D202" s="202">
        <v>105.419715</v>
      </c>
      <c r="E202" s="202">
        <v>8.3189250000000001</v>
      </c>
      <c r="F202" s="202">
        <v>0</v>
      </c>
      <c r="G202" s="202">
        <v>7.5036907699999995</v>
      </c>
      <c r="H202" s="202">
        <f t="shared" si="13"/>
        <v>89.597099229999984</v>
      </c>
      <c r="I202" s="202"/>
      <c r="J202" s="202">
        <v>21.544294540000006</v>
      </c>
      <c r="K202" s="202">
        <v>7.9100962500000005</v>
      </c>
      <c r="L202" s="202">
        <v>0</v>
      </c>
      <c r="M202" s="202">
        <v>6.6795048899999987</v>
      </c>
      <c r="N202" s="202">
        <f t="shared" si="14"/>
        <v>6.9546934000000071</v>
      </c>
      <c r="O202" s="202">
        <f t="shared" si="11"/>
        <v>-92.237814103616259</v>
      </c>
      <c r="P202" s="59">
        <f>[4]ENERO!O199+[4]FEBRERO!O199+[4]MARZO!O199+[4]ABRIL!O199+[4]MAYO!O199+[4]JUNIO!O199+[4]JULIO!O199+[4]AGOSTO!O199+[4]SEPTIEMBRE!O199+[4]OCTUBRE!O199+[4]NOVIEMBRE!O199+[4]DICIEMBRE!O199</f>
        <v>0</v>
      </c>
      <c r="Q202" s="59">
        <f>[4]ENERO!P199+[4]FEBRERO!P199+[4]MARZO!P199+[4]ABRIL!P199+[4]MAYO!P199+[4]JUNIO!P199+[4]JULIO!P199+[4]AGOSTO!P199+[4]SEPTIEMBRE!P199+[4]OCTUBRE!P199+[4]NOVIEMBRE!P199+[4]DICIEMBRE!P199</f>
        <v>8.3189250000000001</v>
      </c>
      <c r="R202" s="60">
        <f t="shared" si="12"/>
        <v>8.3189250000000001</v>
      </c>
      <c r="S202" s="59">
        <f>[4]ENERO!R199+[4]FEBRERO!R199+[4]MARZO!R199+[4]ABRIL!R199+[4]MAYO!R199+[4]JUNIO!R199+[4]JULIO!R199+[4]AGOSTO!R199+[4]SEPTIEMBRE!R199+[4]OCTUBRE!R199+[4]NOVIEMBRE!R199+[4]DICIEMBRE!R199</f>
        <v>0</v>
      </c>
      <c r="T202" s="59">
        <f>[4]ENERO!S199+[4]FEBRERO!S199+[4]MARZO!S199+[4]ABRIL!S199+[4]MAYO!S199+[4]JUNIO!S199+[4]JULIO!S199+[4]AGOSTO!S199+[4]SEPTIEMBRE!S199+[4]OCTUBRE!S199+[4]NOVIEMBRE!S199+[4]DICIEMBRE!S199</f>
        <v>7.9100962500000005</v>
      </c>
      <c r="U202" s="60">
        <f t="shared" si="15"/>
        <v>7.9100962500000005</v>
      </c>
    </row>
    <row r="203" spans="1:21" s="58" customFormat="1" ht="18" customHeight="1">
      <c r="A203" s="249">
        <v>227</v>
      </c>
      <c r="B203" s="250" t="s">
        <v>124</v>
      </c>
      <c r="C203" s="249" t="s">
        <v>328</v>
      </c>
      <c r="D203" s="202">
        <v>164.27244000000002</v>
      </c>
      <c r="E203" s="202">
        <v>24.532910000000001</v>
      </c>
      <c r="F203" s="202">
        <v>0</v>
      </c>
      <c r="G203" s="202">
        <v>0</v>
      </c>
      <c r="H203" s="202">
        <f t="shared" si="13"/>
        <v>139.73953</v>
      </c>
      <c r="I203" s="202"/>
      <c r="J203" s="202">
        <v>89.448585339306319</v>
      </c>
      <c r="K203" s="202">
        <v>15.897161232276</v>
      </c>
      <c r="L203" s="202">
        <v>0</v>
      </c>
      <c r="M203" s="202">
        <v>0</v>
      </c>
      <c r="N203" s="202">
        <f t="shared" si="14"/>
        <v>73.551424107030314</v>
      </c>
      <c r="O203" s="202">
        <f t="shared" si="11"/>
        <v>-47.365341713235829</v>
      </c>
      <c r="P203" s="59">
        <f>[4]ENERO!O200+[4]FEBRERO!O200+[4]MARZO!O200+[4]ABRIL!O200+[4]MAYO!O200+[4]JUNIO!O200+[4]JULIO!O200+[4]AGOSTO!O200+[4]SEPTIEMBRE!O200+[4]OCTUBRE!O200+[4]NOVIEMBRE!O200+[4]DICIEMBRE!O200</f>
        <v>0</v>
      </c>
      <c r="Q203" s="59">
        <f>[4]ENERO!P200+[4]FEBRERO!P200+[4]MARZO!P200+[4]ABRIL!P200+[4]MAYO!P200+[4]JUNIO!P200+[4]JULIO!P200+[4]AGOSTO!P200+[4]SEPTIEMBRE!P200+[4]OCTUBRE!P200+[4]NOVIEMBRE!P200+[4]DICIEMBRE!P200</f>
        <v>24.532910000000001</v>
      </c>
      <c r="R203" s="60">
        <f t="shared" si="12"/>
        <v>24.532910000000001</v>
      </c>
      <c r="S203" s="59">
        <f>[4]ENERO!R200+[4]FEBRERO!R200+[4]MARZO!R200+[4]ABRIL!R200+[4]MAYO!R200+[4]JUNIO!R200+[4]JULIO!R200+[4]AGOSTO!R200+[4]SEPTIEMBRE!R200+[4]OCTUBRE!R200+[4]NOVIEMBRE!R200+[4]DICIEMBRE!R200</f>
        <v>0</v>
      </c>
      <c r="T203" s="59">
        <f>[4]ENERO!S200+[4]FEBRERO!S200+[4]MARZO!S200+[4]ABRIL!S200+[4]MAYO!S200+[4]JUNIO!S200+[4]JULIO!S200+[4]AGOSTO!S200+[4]SEPTIEMBRE!S200+[4]OCTUBRE!S200+[4]NOVIEMBRE!S200+[4]DICIEMBRE!S200</f>
        <v>15.897161232276</v>
      </c>
      <c r="U203" s="60">
        <f t="shared" si="15"/>
        <v>15.897161232276</v>
      </c>
    </row>
    <row r="204" spans="1:21" s="58" customFormat="1" ht="18" customHeight="1">
      <c r="A204" s="249">
        <v>228</v>
      </c>
      <c r="B204" s="250" t="s">
        <v>136</v>
      </c>
      <c r="C204" s="249" t="s">
        <v>329</v>
      </c>
      <c r="D204" s="202">
        <v>28.336559999999999</v>
      </c>
      <c r="E204" s="202">
        <v>0.57859499999999997</v>
      </c>
      <c r="F204" s="202">
        <v>0</v>
      </c>
      <c r="G204" s="202">
        <v>0</v>
      </c>
      <c r="H204" s="202">
        <f t="shared" si="13"/>
        <v>27.757964999999999</v>
      </c>
      <c r="I204" s="202"/>
      <c r="J204" s="202">
        <v>7.3569240189952367E-4</v>
      </c>
      <c r="K204" s="202">
        <v>2.9603271178473096</v>
      </c>
      <c r="L204" s="202">
        <v>0</v>
      </c>
      <c r="M204" s="202">
        <v>0</v>
      </c>
      <c r="N204" s="202">
        <f t="shared" si="14"/>
        <v>-2.9595914254454101</v>
      </c>
      <c r="O204" s="202">
        <f t="shared" si="11"/>
        <v>-110.6621340053041</v>
      </c>
      <c r="P204" s="59">
        <f>[4]ENERO!O201+[4]FEBRERO!O201+[4]MARZO!O201+[4]ABRIL!O201+[4]MAYO!O201+[4]JUNIO!O201+[4]JULIO!O201+[4]AGOSTO!O201+[4]SEPTIEMBRE!O201+[4]OCTUBRE!O201+[4]NOVIEMBRE!O201+[4]DICIEMBRE!O201</f>
        <v>0</v>
      </c>
      <c r="Q204" s="59">
        <f>[4]ENERO!P201+[4]FEBRERO!P201+[4]MARZO!P201+[4]ABRIL!P201+[4]MAYO!P201+[4]JUNIO!P201+[4]JULIO!P201+[4]AGOSTO!P201+[4]SEPTIEMBRE!P201+[4]OCTUBRE!P201+[4]NOVIEMBRE!P201+[4]DICIEMBRE!P201</f>
        <v>0.57859499999999997</v>
      </c>
      <c r="R204" s="60">
        <f t="shared" si="12"/>
        <v>0.57859499999999997</v>
      </c>
      <c r="S204" s="59">
        <f>[4]ENERO!R201+[4]FEBRERO!R201+[4]MARZO!R201+[4]ABRIL!R201+[4]MAYO!R201+[4]JUNIO!R201+[4]JULIO!R201+[4]AGOSTO!R201+[4]SEPTIEMBRE!R201+[4]OCTUBRE!R201+[4]NOVIEMBRE!R201+[4]DICIEMBRE!R201</f>
        <v>0</v>
      </c>
      <c r="T204" s="59">
        <f>[4]ENERO!S201+[4]FEBRERO!S201+[4]MARZO!S201+[4]ABRIL!S201+[4]MAYO!S201+[4]JUNIO!S201+[4]JULIO!S201+[4]AGOSTO!S201+[4]SEPTIEMBRE!S201+[4]OCTUBRE!S201+[4]NOVIEMBRE!S201+[4]DICIEMBRE!S201</f>
        <v>2.9603271178473096</v>
      </c>
      <c r="U204" s="60">
        <f t="shared" si="15"/>
        <v>2.9603271178473096</v>
      </c>
    </row>
    <row r="205" spans="1:21" s="58" customFormat="1" ht="18" customHeight="1">
      <c r="A205" s="249">
        <v>229</v>
      </c>
      <c r="B205" s="250" t="s">
        <v>134</v>
      </c>
      <c r="C205" s="249" t="s">
        <v>330</v>
      </c>
      <c r="D205" s="202">
        <v>209.030755</v>
      </c>
      <c r="E205" s="202">
        <v>8.9299300000000006</v>
      </c>
      <c r="F205" s="202">
        <v>0</v>
      </c>
      <c r="G205" s="202">
        <v>6.2593467300000007</v>
      </c>
      <c r="H205" s="202">
        <f t="shared" si="13"/>
        <v>193.84147826999998</v>
      </c>
      <c r="I205" s="202"/>
      <c r="J205" s="202">
        <v>76.900444358333317</v>
      </c>
      <c r="K205" s="202">
        <v>16.156799684000003</v>
      </c>
      <c r="L205" s="202">
        <v>0</v>
      </c>
      <c r="M205" s="202">
        <v>6.2884472699999989</v>
      </c>
      <c r="N205" s="202">
        <f t="shared" si="14"/>
        <v>54.455197404333312</v>
      </c>
      <c r="O205" s="202">
        <f t="shared" si="11"/>
        <v>-71.90735548947724</v>
      </c>
      <c r="P205" s="59">
        <f>[4]ENERO!O202+[4]FEBRERO!O202+[4]MARZO!O202+[4]ABRIL!O202+[4]MAYO!O202+[4]JUNIO!O202+[4]JULIO!O202+[4]AGOSTO!O202+[4]SEPTIEMBRE!O202+[4]OCTUBRE!O202+[4]NOVIEMBRE!O202+[4]DICIEMBRE!O202</f>
        <v>0</v>
      </c>
      <c r="Q205" s="59">
        <f>[4]ENERO!P202+[4]FEBRERO!P202+[4]MARZO!P202+[4]ABRIL!P202+[4]MAYO!P202+[4]JUNIO!P202+[4]JULIO!P202+[4]AGOSTO!P202+[4]SEPTIEMBRE!P202+[4]OCTUBRE!P202+[4]NOVIEMBRE!P202+[4]DICIEMBRE!P202</f>
        <v>8.9299300000000006</v>
      </c>
      <c r="R205" s="60">
        <f t="shared" si="12"/>
        <v>8.9299300000000006</v>
      </c>
      <c r="S205" s="59">
        <f>[4]ENERO!R202+[4]FEBRERO!R202+[4]MARZO!R202+[4]ABRIL!R202+[4]MAYO!R202+[4]JUNIO!R202+[4]JULIO!R202+[4]AGOSTO!R202+[4]SEPTIEMBRE!R202+[4]OCTUBRE!R202+[4]NOVIEMBRE!R202+[4]DICIEMBRE!R202</f>
        <v>2.2429575000000002</v>
      </c>
      <c r="T205" s="59">
        <f>[4]ENERO!S202+[4]FEBRERO!S202+[4]MARZO!S202+[4]ABRIL!S202+[4]MAYO!S202+[4]JUNIO!S202+[4]JULIO!S202+[4]AGOSTO!S202+[4]SEPTIEMBRE!S202+[4]OCTUBRE!S202+[4]NOVIEMBRE!S202+[4]DICIEMBRE!S202</f>
        <v>13.913842184000002</v>
      </c>
      <c r="U205" s="60">
        <f t="shared" si="15"/>
        <v>16.156799684000003</v>
      </c>
    </row>
    <row r="206" spans="1:21" s="58" customFormat="1" ht="18" customHeight="1">
      <c r="A206" s="249">
        <v>231</v>
      </c>
      <c r="B206" s="250" t="s">
        <v>228</v>
      </c>
      <c r="C206" s="249" t="s">
        <v>331</v>
      </c>
      <c r="D206" s="202">
        <v>16.588660000000001</v>
      </c>
      <c r="E206" s="202">
        <v>5.4190899999999997</v>
      </c>
      <c r="F206" s="202">
        <v>0</v>
      </c>
      <c r="G206" s="202">
        <v>0.1027845</v>
      </c>
      <c r="H206" s="202">
        <f t="shared" si="13"/>
        <v>11.0667855</v>
      </c>
      <c r="I206" s="202"/>
      <c r="J206" s="202">
        <v>7.2257235881075594</v>
      </c>
      <c r="K206" s="202">
        <v>18.774451267077271</v>
      </c>
      <c r="L206" s="202">
        <v>0</v>
      </c>
      <c r="M206" s="202">
        <v>0.17006714000000001</v>
      </c>
      <c r="N206" s="202">
        <f t="shared" si="14"/>
        <v>-11.718794818969712</v>
      </c>
      <c r="O206" s="202">
        <f t="shared" si="11"/>
        <v>-205.89158720903836</v>
      </c>
      <c r="P206" s="59">
        <f>[4]ENERO!O203+[4]FEBRERO!O203+[4]MARZO!O203+[4]ABRIL!O203+[4]MAYO!O203+[4]JUNIO!O203+[4]JULIO!O203+[4]AGOSTO!O203+[4]SEPTIEMBRE!O203+[4]OCTUBRE!O203+[4]NOVIEMBRE!O203+[4]DICIEMBRE!O203</f>
        <v>0</v>
      </c>
      <c r="Q206" s="59">
        <f>[4]ENERO!P203+[4]FEBRERO!P203+[4]MARZO!P203+[4]ABRIL!P203+[4]MAYO!P203+[4]JUNIO!P203+[4]JULIO!P203+[4]AGOSTO!P203+[4]SEPTIEMBRE!P203+[4]OCTUBRE!P203+[4]NOVIEMBRE!P203+[4]DICIEMBRE!P203</f>
        <v>5.4190899999999997</v>
      </c>
      <c r="R206" s="60">
        <f t="shared" si="12"/>
        <v>5.4190899999999997</v>
      </c>
      <c r="S206" s="59">
        <f>[4]ENERO!R203+[4]FEBRERO!R203+[4]MARZO!R203+[4]ABRIL!R203+[4]MAYO!R203+[4]JUNIO!R203+[4]JULIO!R203+[4]AGOSTO!R203+[4]SEPTIEMBRE!R203+[4]OCTUBRE!R203+[4]NOVIEMBRE!R203+[4]DICIEMBRE!R203</f>
        <v>6.0659370000000004E-2</v>
      </c>
      <c r="T206" s="59">
        <f>[4]ENERO!S203+[4]FEBRERO!S203+[4]MARZO!S203+[4]ABRIL!S203+[4]MAYO!S203+[4]JUNIO!S203+[4]JULIO!S203+[4]AGOSTO!S203+[4]SEPTIEMBRE!S203+[4]OCTUBRE!S203+[4]NOVIEMBRE!S203+[4]DICIEMBRE!S203</f>
        <v>18.713791897077272</v>
      </c>
      <c r="U206" s="60">
        <f t="shared" si="15"/>
        <v>18.774451267077271</v>
      </c>
    </row>
    <row r="207" spans="1:21" s="58" customFormat="1" ht="18" customHeight="1">
      <c r="A207" s="249">
        <v>233</v>
      </c>
      <c r="B207" s="250" t="s">
        <v>228</v>
      </c>
      <c r="C207" s="249" t="s">
        <v>332</v>
      </c>
      <c r="D207" s="202">
        <v>16.37668</v>
      </c>
      <c r="E207" s="202">
        <v>2.0635750000000002</v>
      </c>
      <c r="F207" s="202">
        <v>0</v>
      </c>
      <c r="G207" s="202">
        <v>0.13733152999999998</v>
      </c>
      <c r="H207" s="202">
        <f t="shared" si="13"/>
        <v>14.175773469999999</v>
      </c>
      <c r="I207" s="202"/>
      <c r="J207" s="202">
        <v>3.0396408223781592</v>
      </c>
      <c r="K207" s="202">
        <v>7.2372733633990745</v>
      </c>
      <c r="L207" s="202">
        <v>0</v>
      </c>
      <c r="M207" s="202">
        <v>0.22722853999999998</v>
      </c>
      <c r="N207" s="202">
        <f t="shared" si="14"/>
        <v>-4.4248610810209152</v>
      </c>
      <c r="O207" s="202">
        <f t="shared" si="11"/>
        <v>-131.21424795892221</v>
      </c>
      <c r="P207" s="59">
        <f>[4]ENERO!O204+[4]FEBRERO!O204+[4]MARZO!O204+[4]ABRIL!O204+[4]MAYO!O204+[4]JUNIO!O204+[4]JULIO!O204+[4]AGOSTO!O204+[4]SEPTIEMBRE!O204+[4]OCTUBRE!O204+[4]NOVIEMBRE!O204+[4]DICIEMBRE!O204</f>
        <v>0</v>
      </c>
      <c r="Q207" s="59">
        <f>[4]ENERO!P204+[4]FEBRERO!P204+[4]MARZO!P204+[4]ABRIL!P204+[4]MAYO!P204+[4]JUNIO!P204+[4]JULIO!P204+[4]AGOSTO!P204+[4]SEPTIEMBRE!P204+[4]OCTUBRE!P204+[4]NOVIEMBRE!P204+[4]DICIEMBRE!P204</f>
        <v>2.0635750000000002</v>
      </c>
      <c r="R207" s="60">
        <f t="shared" si="12"/>
        <v>2.0635750000000002</v>
      </c>
      <c r="S207" s="59">
        <f>[4]ENERO!R204+[4]FEBRERO!R204+[4]MARZO!R204+[4]ABRIL!R204+[4]MAYO!R204+[4]JUNIO!R204+[4]JULIO!R204+[4]AGOSTO!R204+[4]SEPTIEMBRE!R204+[4]OCTUBRE!R204+[4]NOVIEMBRE!R204+[4]DICIEMBRE!R204</f>
        <v>8.1047690000000006E-2</v>
      </c>
      <c r="T207" s="59">
        <f>[4]ENERO!S204+[4]FEBRERO!S204+[4]MARZO!S204+[4]ABRIL!S204+[4]MAYO!S204+[4]JUNIO!S204+[4]JULIO!S204+[4]AGOSTO!S204+[4]SEPTIEMBRE!S204+[4]OCTUBRE!S204+[4]NOVIEMBRE!S204+[4]DICIEMBRE!S204</f>
        <v>7.1562256733990743</v>
      </c>
      <c r="U207" s="60">
        <f t="shared" si="15"/>
        <v>7.2372733633990745</v>
      </c>
    </row>
    <row r="208" spans="1:21" s="58" customFormat="1" ht="18" customHeight="1">
      <c r="A208" s="249">
        <v>234</v>
      </c>
      <c r="B208" s="250" t="s">
        <v>228</v>
      </c>
      <c r="C208" s="249" t="s">
        <v>333</v>
      </c>
      <c r="D208" s="202">
        <v>43.905704999999998</v>
      </c>
      <c r="E208" s="202">
        <v>0</v>
      </c>
      <c r="F208" s="202">
        <v>0</v>
      </c>
      <c r="G208" s="202">
        <v>16.349637219999998</v>
      </c>
      <c r="H208" s="202">
        <f t="shared" si="13"/>
        <v>27.556067779999999</v>
      </c>
      <c r="I208" s="202"/>
      <c r="J208" s="202">
        <v>17.009067701399992</v>
      </c>
      <c r="K208" s="202">
        <v>5.7046450799999997</v>
      </c>
      <c r="L208" s="202">
        <v>0</v>
      </c>
      <c r="M208" s="202">
        <v>15.260911489999998</v>
      </c>
      <c r="N208" s="202">
        <f t="shared" si="14"/>
        <v>-3.9564888686000046</v>
      </c>
      <c r="O208" s="202">
        <f t="shared" si="11"/>
        <v>-114.35795883573634</v>
      </c>
      <c r="P208" s="59">
        <f>[4]ENERO!O205+[4]FEBRERO!O205+[4]MARZO!O205+[4]ABRIL!O205+[4]MAYO!O205+[4]JUNIO!O205+[4]JULIO!O205+[4]AGOSTO!O205+[4]SEPTIEMBRE!O205+[4]OCTUBRE!O205+[4]NOVIEMBRE!O205+[4]DICIEMBRE!O205</f>
        <v>0</v>
      </c>
      <c r="Q208" s="59">
        <f>[4]ENERO!P205+[4]FEBRERO!P205+[4]MARZO!P205+[4]ABRIL!P205+[4]MAYO!P205+[4]JUNIO!P205+[4]JULIO!P205+[4]AGOSTO!P205+[4]SEPTIEMBRE!P205+[4]OCTUBRE!P205+[4]NOVIEMBRE!P205+[4]DICIEMBRE!P205</f>
        <v>0</v>
      </c>
      <c r="R208" s="60">
        <f t="shared" si="12"/>
        <v>0</v>
      </c>
      <c r="S208" s="59">
        <f>[4]ENERO!R205+[4]FEBRERO!R205+[4]MARZO!R205+[4]ABRIL!R205+[4]MAYO!R205+[4]JUNIO!R205+[4]JULIO!R205+[4]AGOSTO!R205+[4]SEPTIEMBRE!R205+[4]OCTUBRE!R205+[4]NOVIEMBRE!R205+[4]DICIEMBRE!R205</f>
        <v>0.64258218</v>
      </c>
      <c r="T208" s="59">
        <f>[4]ENERO!S205+[4]FEBRERO!S205+[4]MARZO!S205+[4]ABRIL!S205+[4]MAYO!S205+[4]JUNIO!S205+[4]JULIO!S205+[4]AGOSTO!S205+[4]SEPTIEMBRE!S205+[4]OCTUBRE!S205+[4]NOVIEMBRE!S205+[4]DICIEMBRE!S205</f>
        <v>5.0620628999999999</v>
      </c>
      <c r="U208" s="60">
        <f t="shared" si="15"/>
        <v>5.7046450799999997</v>
      </c>
    </row>
    <row r="209" spans="1:21" s="58" customFormat="1" ht="18" customHeight="1">
      <c r="A209" s="249">
        <v>235</v>
      </c>
      <c r="B209" s="250" t="s">
        <v>128</v>
      </c>
      <c r="C209" s="249" t="s">
        <v>334</v>
      </c>
      <c r="D209" s="202">
        <v>264.66617499999995</v>
      </c>
      <c r="E209" s="202">
        <v>5.8247200000000001</v>
      </c>
      <c r="F209" s="202">
        <v>0</v>
      </c>
      <c r="G209" s="202">
        <v>13.766047610000001</v>
      </c>
      <c r="H209" s="202">
        <f t="shared" si="13"/>
        <v>245.07540738999995</v>
      </c>
      <c r="I209" s="202"/>
      <c r="J209" s="202">
        <v>102.91487113750001</v>
      </c>
      <c r="K209" s="202">
        <v>34.396446789999999</v>
      </c>
      <c r="L209" s="202">
        <v>0</v>
      </c>
      <c r="M209" s="202">
        <v>13.514226220000001</v>
      </c>
      <c r="N209" s="202">
        <f t="shared" si="14"/>
        <v>55.004198127500018</v>
      </c>
      <c r="O209" s="202">
        <f t="shared" ref="O209:O272" si="16">IF(OR(H209=0,N209=0),"N.A.",IF((((N209-H209)/H209))*100&gt;=500,"500&lt;",IF((((N209-H209)/H209))*100&lt;=-500,"&lt;-500",(((N209-H209)/H209))*100)))</f>
        <v>-77.556214753131357</v>
      </c>
      <c r="P209" s="59">
        <f>[4]ENERO!O206+[4]FEBRERO!O206+[4]MARZO!O206+[4]ABRIL!O206+[4]MAYO!O206+[4]JUNIO!O206+[4]JULIO!O206+[4]AGOSTO!O206+[4]SEPTIEMBRE!O206+[4]OCTUBRE!O206+[4]NOVIEMBRE!O206+[4]DICIEMBRE!O206</f>
        <v>0</v>
      </c>
      <c r="Q209" s="59">
        <f>[4]ENERO!P206+[4]FEBRERO!P206+[4]MARZO!P206+[4]ABRIL!P206+[4]MAYO!P206+[4]JUNIO!P206+[4]JULIO!P206+[4]AGOSTO!P206+[4]SEPTIEMBRE!P206+[4]OCTUBRE!P206+[4]NOVIEMBRE!P206+[4]DICIEMBRE!P206</f>
        <v>5.8247200000000001</v>
      </c>
      <c r="R209" s="60">
        <f t="shared" si="12"/>
        <v>5.8247200000000001</v>
      </c>
      <c r="S209" s="59">
        <f>[4]ENERO!R206+[4]FEBRERO!R206+[4]MARZO!R206+[4]ABRIL!R206+[4]MAYO!R206+[4]JUNIO!R206+[4]JULIO!R206+[4]AGOSTO!R206+[4]SEPTIEMBRE!R206+[4]OCTUBRE!R206+[4]NOVIEMBRE!R206+[4]DICIEMBRE!R206</f>
        <v>4.8202415900000002</v>
      </c>
      <c r="T209" s="59">
        <f>[4]ENERO!S206+[4]FEBRERO!S206+[4]MARZO!S206+[4]ABRIL!S206+[4]MAYO!S206+[4]JUNIO!S206+[4]JULIO!S206+[4]AGOSTO!S206+[4]SEPTIEMBRE!S206+[4]OCTUBRE!S206+[4]NOVIEMBRE!S206+[4]DICIEMBRE!S206</f>
        <v>29.576205199999997</v>
      </c>
      <c r="U209" s="60">
        <f t="shared" si="15"/>
        <v>34.396446789999999</v>
      </c>
    </row>
    <row r="210" spans="1:21" s="58" customFormat="1" ht="18" customHeight="1">
      <c r="A210" s="249">
        <v>236</v>
      </c>
      <c r="B210" s="250" t="s">
        <v>128</v>
      </c>
      <c r="C210" s="249" t="s">
        <v>335</v>
      </c>
      <c r="D210" s="202">
        <v>176.32215000000002</v>
      </c>
      <c r="E210" s="202">
        <v>5.8247200000000001</v>
      </c>
      <c r="F210" s="202">
        <v>0</v>
      </c>
      <c r="G210" s="202">
        <v>5.4775601199999997</v>
      </c>
      <c r="H210" s="202">
        <f t="shared" si="13"/>
        <v>165.01986988000002</v>
      </c>
      <c r="I210" s="202"/>
      <c r="J210" s="202">
        <v>69.0066409075</v>
      </c>
      <c r="K210" s="202">
        <v>29.576205199999997</v>
      </c>
      <c r="L210" s="202">
        <v>0</v>
      </c>
      <c r="M210" s="202">
        <v>5.4775601199999997</v>
      </c>
      <c r="N210" s="202">
        <f t="shared" si="14"/>
        <v>33.952875587500003</v>
      </c>
      <c r="O210" s="202">
        <f t="shared" si="16"/>
        <v>-79.424977360489962</v>
      </c>
      <c r="P210" s="59">
        <f>[4]ENERO!O207+[4]FEBRERO!O207+[4]MARZO!O207+[4]ABRIL!O207+[4]MAYO!O207+[4]JUNIO!O207+[4]JULIO!O207+[4]AGOSTO!O207+[4]SEPTIEMBRE!O207+[4]OCTUBRE!O207+[4]NOVIEMBRE!O207+[4]DICIEMBRE!O207</f>
        <v>0</v>
      </c>
      <c r="Q210" s="59">
        <f>[4]ENERO!P207+[4]FEBRERO!P207+[4]MARZO!P207+[4]ABRIL!P207+[4]MAYO!P207+[4]JUNIO!P207+[4]JULIO!P207+[4]AGOSTO!P207+[4]SEPTIEMBRE!P207+[4]OCTUBRE!P207+[4]NOVIEMBRE!P207+[4]DICIEMBRE!P207</f>
        <v>5.8247200000000001</v>
      </c>
      <c r="R210" s="60">
        <f t="shared" ref="R210:R273" si="17">P210+Q210</f>
        <v>5.8247200000000001</v>
      </c>
      <c r="S210" s="59">
        <f>[4]ENERO!R207+[4]FEBRERO!R207+[4]MARZO!R207+[4]ABRIL!R207+[4]MAYO!R207+[4]JUNIO!R207+[4]JULIO!R207+[4]AGOSTO!R207+[4]SEPTIEMBRE!R207+[4]OCTUBRE!R207+[4]NOVIEMBRE!R207+[4]DICIEMBRE!R207</f>
        <v>0</v>
      </c>
      <c r="T210" s="59">
        <f>[4]ENERO!S207+[4]FEBRERO!S207+[4]MARZO!S207+[4]ABRIL!S207+[4]MAYO!S207+[4]JUNIO!S207+[4]JULIO!S207+[4]AGOSTO!S207+[4]SEPTIEMBRE!S207+[4]OCTUBRE!S207+[4]NOVIEMBRE!S207+[4]DICIEMBRE!S207</f>
        <v>29.576205199999997</v>
      </c>
      <c r="U210" s="60">
        <f t="shared" si="15"/>
        <v>29.576205199999997</v>
      </c>
    </row>
    <row r="211" spans="1:21" s="58" customFormat="1" ht="18" customHeight="1">
      <c r="A211" s="249">
        <v>237</v>
      </c>
      <c r="B211" s="250" t="s">
        <v>136</v>
      </c>
      <c r="C211" s="249" t="s">
        <v>336</v>
      </c>
      <c r="D211" s="202">
        <v>30.65822</v>
      </c>
      <c r="E211" s="202">
        <v>0.27645500000000001</v>
      </c>
      <c r="F211" s="202">
        <v>0</v>
      </c>
      <c r="G211" s="202">
        <v>1.1449861399999999</v>
      </c>
      <c r="H211" s="202">
        <f t="shared" ref="H211:H274" si="18">D211-E211-G211</f>
        <v>29.236778860000001</v>
      </c>
      <c r="I211" s="202"/>
      <c r="J211" s="202">
        <v>1.0370958449081282</v>
      </c>
      <c r="K211" s="202">
        <v>0.5977301478768775</v>
      </c>
      <c r="L211" s="202">
        <v>0</v>
      </c>
      <c r="M211" s="202">
        <v>1.01641655</v>
      </c>
      <c r="N211" s="202">
        <f t="shared" ref="N211:N274" si="19">J211-K211-M211</f>
        <v>-0.57705085296874925</v>
      </c>
      <c r="O211" s="202">
        <f t="shared" si="16"/>
        <v>-101.97371555783197</v>
      </c>
      <c r="P211" s="59">
        <f>[4]ENERO!O208+[4]FEBRERO!O208+[4]MARZO!O208+[4]ABRIL!O208+[4]MAYO!O208+[4]JUNIO!O208+[4]JULIO!O208+[4]AGOSTO!O208+[4]SEPTIEMBRE!O208+[4]OCTUBRE!O208+[4]NOVIEMBRE!O208+[4]DICIEMBRE!O208</f>
        <v>0</v>
      </c>
      <c r="Q211" s="59">
        <f>[4]ENERO!P208+[4]FEBRERO!P208+[4]MARZO!P208+[4]ABRIL!P208+[4]MAYO!P208+[4]JUNIO!P208+[4]JULIO!P208+[4]AGOSTO!P208+[4]SEPTIEMBRE!P208+[4]OCTUBRE!P208+[4]NOVIEMBRE!P208+[4]DICIEMBRE!P208</f>
        <v>0.27645500000000001</v>
      </c>
      <c r="R211" s="60">
        <f t="shared" si="17"/>
        <v>0.27645500000000001</v>
      </c>
      <c r="S211" s="59">
        <f>[4]ENERO!R208+[4]FEBRERO!R208+[4]MARZO!R208+[4]ABRIL!R208+[4]MAYO!R208+[4]JUNIO!R208+[4]JULIO!R208+[4]AGOSTO!R208+[4]SEPTIEMBRE!R208+[4]OCTUBRE!R208+[4]NOVIEMBRE!R208+[4]DICIEMBRE!R208</f>
        <v>0</v>
      </c>
      <c r="T211" s="59">
        <f>[4]ENERO!S208+[4]FEBRERO!S208+[4]MARZO!S208+[4]ABRIL!S208+[4]MAYO!S208+[4]JUNIO!S208+[4]JULIO!S208+[4]AGOSTO!S208+[4]SEPTIEMBRE!S208+[4]OCTUBRE!S208+[4]NOVIEMBRE!S208+[4]DICIEMBRE!S208</f>
        <v>0.5977301478768775</v>
      </c>
      <c r="U211" s="60">
        <f t="shared" ref="U211:U274" si="20">S211+T211</f>
        <v>0.5977301478768775</v>
      </c>
    </row>
    <row r="212" spans="1:21" s="58" customFormat="1" ht="18" customHeight="1">
      <c r="A212" s="249">
        <v>242</v>
      </c>
      <c r="B212" s="250" t="s">
        <v>140</v>
      </c>
      <c r="C212" s="249" t="s">
        <v>337</v>
      </c>
      <c r="D212" s="202">
        <v>25.440345000000001</v>
      </c>
      <c r="E212" s="202">
        <v>12.429033</v>
      </c>
      <c r="F212" s="202">
        <v>0</v>
      </c>
      <c r="G212" s="202">
        <v>4.91645793</v>
      </c>
      <c r="H212" s="202">
        <f t="shared" si="18"/>
        <v>8.0948540700000002</v>
      </c>
      <c r="I212" s="202"/>
      <c r="J212" s="202">
        <v>19.891991125871243</v>
      </c>
      <c r="K212" s="202">
        <v>27.280208612606199</v>
      </c>
      <c r="L212" s="202">
        <v>0</v>
      </c>
      <c r="M212" s="202">
        <v>5.15741885</v>
      </c>
      <c r="N212" s="202">
        <f t="shared" si="19"/>
        <v>-12.545636336734955</v>
      </c>
      <c r="O212" s="202">
        <f t="shared" si="16"/>
        <v>-254.98285982979993</v>
      </c>
      <c r="P212" s="59">
        <f>[4]ENERO!O209+[4]FEBRERO!O209+[4]MARZO!O209+[4]ABRIL!O209+[4]MAYO!O209+[4]JUNIO!O209+[4]JULIO!O209+[4]AGOSTO!O209+[4]SEPTIEMBRE!O209+[4]OCTUBRE!O209+[4]NOVIEMBRE!O209+[4]DICIEMBRE!O209</f>
        <v>6.4962330000000001</v>
      </c>
      <c r="Q212" s="59">
        <f>[4]ENERO!P209+[4]FEBRERO!P209+[4]MARZO!P209+[4]ABRIL!P209+[4]MAYO!P209+[4]JUNIO!P209+[4]JULIO!P209+[4]AGOSTO!P209+[4]SEPTIEMBRE!P209+[4]OCTUBRE!P209+[4]NOVIEMBRE!P209+[4]DICIEMBRE!P209</f>
        <v>5.9328000000000003</v>
      </c>
      <c r="R212" s="60">
        <f t="shared" si="17"/>
        <v>12.429033</v>
      </c>
      <c r="S212" s="59">
        <f>[4]ENERO!R209+[4]FEBRERO!R209+[4]MARZO!R209+[4]ABRIL!R209+[4]MAYO!R209+[4]JUNIO!R209+[4]JULIO!R209+[4]AGOSTO!R209+[4]SEPTIEMBRE!R209+[4]OCTUBRE!R209+[4]NOVIEMBRE!R209+[4]DICIEMBRE!R209</f>
        <v>6.8749028700000006</v>
      </c>
      <c r="T212" s="59">
        <f>[4]ENERO!S209+[4]FEBRERO!S209+[4]MARZO!S209+[4]ABRIL!S209+[4]MAYO!S209+[4]JUNIO!S209+[4]JULIO!S209+[4]AGOSTO!S209+[4]SEPTIEMBRE!S209+[4]OCTUBRE!S209+[4]NOVIEMBRE!S209+[4]DICIEMBRE!S209</f>
        <v>20.405305742606199</v>
      </c>
      <c r="U212" s="60">
        <f t="shared" si="20"/>
        <v>27.280208612606199</v>
      </c>
    </row>
    <row r="213" spans="1:21" s="58" customFormat="1" ht="18" customHeight="1">
      <c r="A213" s="249">
        <v>243</v>
      </c>
      <c r="B213" s="250" t="s">
        <v>140</v>
      </c>
      <c r="C213" s="249" t="s">
        <v>338</v>
      </c>
      <c r="D213" s="202">
        <v>179.81860999999998</v>
      </c>
      <c r="E213" s="202">
        <v>35.443764000000002</v>
      </c>
      <c r="F213" s="202">
        <v>0</v>
      </c>
      <c r="G213" s="202">
        <v>14.403509390000002</v>
      </c>
      <c r="H213" s="202">
        <f t="shared" si="18"/>
        <v>129.97133660999998</v>
      </c>
      <c r="I213" s="202"/>
      <c r="J213" s="202">
        <v>50.244076738422919</v>
      </c>
      <c r="K213" s="202">
        <v>42.107663902588492</v>
      </c>
      <c r="L213" s="202">
        <v>0</v>
      </c>
      <c r="M213" s="202">
        <v>13.108256589999998</v>
      </c>
      <c r="N213" s="202">
        <f t="shared" si="19"/>
        <v>-4.9718437541655707</v>
      </c>
      <c r="O213" s="202">
        <f t="shared" si="16"/>
        <v>-103.82533863530571</v>
      </c>
      <c r="P213" s="59">
        <f>[4]ENERO!O210+[4]FEBRERO!O210+[4]MARZO!O210+[4]ABRIL!O210+[4]MAYO!O210+[4]JUNIO!O210+[4]JULIO!O210+[4]AGOSTO!O210+[4]SEPTIEMBRE!O210+[4]OCTUBRE!O210+[4]NOVIEMBRE!O210+[4]DICIEMBRE!O210</f>
        <v>32.729669000000001</v>
      </c>
      <c r="Q213" s="59">
        <f>[4]ENERO!P210+[4]FEBRERO!P210+[4]MARZO!P210+[4]ABRIL!P210+[4]MAYO!P210+[4]JUNIO!P210+[4]JULIO!P210+[4]AGOSTO!P210+[4]SEPTIEMBRE!P210+[4]OCTUBRE!P210+[4]NOVIEMBRE!P210+[4]DICIEMBRE!P210</f>
        <v>2.7140949999999999</v>
      </c>
      <c r="R213" s="60">
        <f t="shared" si="17"/>
        <v>35.443764000000002</v>
      </c>
      <c r="S213" s="59">
        <f>[4]ENERO!R210+[4]FEBRERO!R210+[4]MARZO!R210+[4]ABRIL!R210+[4]MAYO!R210+[4]JUNIO!R210+[4]JULIO!R210+[4]AGOSTO!R210+[4]SEPTIEMBRE!R210+[4]OCTUBRE!R210+[4]NOVIEMBRE!R210+[4]DICIEMBRE!R210</f>
        <v>32.729669890000004</v>
      </c>
      <c r="T213" s="59">
        <f>[4]ENERO!S210+[4]FEBRERO!S210+[4]MARZO!S210+[4]ABRIL!S210+[4]MAYO!S210+[4]JUNIO!S210+[4]JULIO!S210+[4]AGOSTO!S210+[4]SEPTIEMBRE!S210+[4]OCTUBRE!S210+[4]NOVIEMBRE!S210+[4]DICIEMBRE!S210</f>
        <v>9.377994012588486</v>
      </c>
      <c r="U213" s="60">
        <f t="shared" si="20"/>
        <v>42.107663902588492</v>
      </c>
    </row>
    <row r="214" spans="1:21" s="58" customFormat="1" ht="18" customHeight="1">
      <c r="A214" s="249">
        <v>244</v>
      </c>
      <c r="B214" s="250" t="s">
        <v>140</v>
      </c>
      <c r="C214" s="249" t="s">
        <v>339</v>
      </c>
      <c r="D214" s="202">
        <v>113.22513499999999</v>
      </c>
      <c r="E214" s="202">
        <v>12.332713999999999</v>
      </c>
      <c r="F214" s="202">
        <v>0</v>
      </c>
      <c r="G214" s="202">
        <v>5.0548379800000003</v>
      </c>
      <c r="H214" s="202">
        <f t="shared" si="18"/>
        <v>95.837583019999997</v>
      </c>
      <c r="I214" s="202"/>
      <c r="J214" s="202">
        <v>21.463078563146926</v>
      </c>
      <c r="K214" s="202">
        <v>28.34733905067813</v>
      </c>
      <c r="L214" s="202">
        <v>0</v>
      </c>
      <c r="M214" s="202">
        <v>4.8435212299999995</v>
      </c>
      <c r="N214" s="202">
        <f t="shared" si="19"/>
        <v>-11.727781717531204</v>
      </c>
      <c r="O214" s="202">
        <f t="shared" si="16"/>
        <v>-112.23714261980477</v>
      </c>
      <c r="P214" s="59">
        <f>[4]ENERO!O211+[4]FEBRERO!O211+[4]MARZO!O211+[4]ABRIL!O211+[4]MAYO!O211+[4]JUNIO!O211+[4]JULIO!O211+[4]AGOSTO!O211+[4]SEPTIEMBRE!O211+[4]OCTUBRE!O211+[4]NOVIEMBRE!O211+[4]DICIEMBRE!O211</f>
        <v>6.769889</v>
      </c>
      <c r="Q214" s="59">
        <f>[4]ENERO!P211+[4]FEBRERO!P211+[4]MARZO!P211+[4]ABRIL!P211+[4]MAYO!P211+[4]JUNIO!P211+[4]JULIO!P211+[4]AGOSTO!P211+[4]SEPTIEMBRE!P211+[4]OCTUBRE!P211+[4]NOVIEMBRE!P211+[4]DICIEMBRE!P211</f>
        <v>5.5628250000000001</v>
      </c>
      <c r="R214" s="60">
        <f t="shared" si="17"/>
        <v>12.332713999999999</v>
      </c>
      <c r="S214" s="59">
        <f>[4]ENERO!R211+[4]FEBRERO!R211+[4]MARZO!R211+[4]ABRIL!R211+[4]MAYO!R211+[4]JUNIO!R211+[4]JULIO!R211+[4]AGOSTO!R211+[4]SEPTIEMBRE!R211+[4]OCTUBRE!R211+[4]NOVIEMBRE!R211+[4]DICIEMBRE!R211</f>
        <v>7.8487635099999995</v>
      </c>
      <c r="T214" s="59">
        <f>[4]ENERO!S211+[4]FEBRERO!S211+[4]MARZO!S211+[4]ABRIL!S211+[4]MAYO!S211+[4]JUNIO!S211+[4]JULIO!S211+[4]AGOSTO!S211+[4]SEPTIEMBRE!S211+[4]OCTUBRE!S211+[4]NOVIEMBRE!S211+[4]DICIEMBRE!S211</f>
        <v>20.498575540678129</v>
      </c>
      <c r="U214" s="60">
        <f t="shared" si="20"/>
        <v>28.34733905067813</v>
      </c>
    </row>
    <row r="215" spans="1:21" s="58" customFormat="1" ht="18" customHeight="1">
      <c r="A215" s="249">
        <v>245</v>
      </c>
      <c r="B215" s="250" t="s">
        <v>140</v>
      </c>
      <c r="C215" s="249" t="s">
        <v>340</v>
      </c>
      <c r="D215" s="202">
        <v>91.167860000000005</v>
      </c>
      <c r="E215" s="202">
        <v>6.7880700000000003</v>
      </c>
      <c r="F215" s="202">
        <v>0</v>
      </c>
      <c r="G215" s="202">
        <v>3.8208805999999993</v>
      </c>
      <c r="H215" s="202">
        <f t="shared" si="18"/>
        <v>80.558909400000005</v>
      </c>
      <c r="I215" s="202"/>
      <c r="J215" s="202">
        <v>10.534260211216317</v>
      </c>
      <c r="K215" s="202">
        <v>17.839518614014636</v>
      </c>
      <c r="L215" s="202">
        <v>0</v>
      </c>
      <c r="M215" s="202">
        <v>3.5448058200000006</v>
      </c>
      <c r="N215" s="202">
        <f t="shared" si="19"/>
        <v>-10.85006422279832</v>
      </c>
      <c r="O215" s="202">
        <f t="shared" si="16"/>
        <v>-113.46848449613982</v>
      </c>
      <c r="P215" s="59">
        <f>[4]ENERO!O212+[4]FEBRERO!O212+[4]MARZO!O212+[4]ABRIL!O212+[4]MAYO!O212+[4]JUNIO!O212+[4]JULIO!O212+[4]AGOSTO!O212+[4]SEPTIEMBRE!O212+[4]OCTUBRE!O212+[4]NOVIEMBRE!O212+[4]DICIEMBRE!O212</f>
        <v>0</v>
      </c>
      <c r="Q215" s="59">
        <f>[4]ENERO!P212+[4]FEBRERO!P212+[4]MARZO!P212+[4]ABRIL!P212+[4]MAYO!P212+[4]JUNIO!P212+[4]JULIO!P212+[4]AGOSTO!P212+[4]SEPTIEMBRE!P212+[4]OCTUBRE!P212+[4]NOVIEMBRE!P212+[4]DICIEMBRE!P212</f>
        <v>6.7880700000000003</v>
      </c>
      <c r="R215" s="60">
        <f t="shared" si="17"/>
        <v>6.7880700000000003</v>
      </c>
      <c r="S215" s="59">
        <f>[4]ENERO!R212+[4]FEBRERO!R212+[4]MARZO!R212+[4]ABRIL!R212+[4]MAYO!R212+[4]JUNIO!R212+[4]JULIO!R212+[4]AGOSTO!R212+[4]SEPTIEMBRE!R212+[4]OCTUBRE!R212+[4]NOVIEMBRE!R212+[4]DICIEMBRE!R212</f>
        <v>0.1967005</v>
      </c>
      <c r="T215" s="59">
        <f>[4]ENERO!S212+[4]FEBRERO!S212+[4]MARZO!S212+[4]ABRIL!S212+[4]MAYO!S212+[4]JUNIO!S212+[4]JULIO!S212+[4]AGOSTO!S212+[4]SEPTIEMBRE!S212+[4]OCTUBRE!S212+[4]NOVIEMBRE!S212+[4]DICIEMBRE!S212</f>
        <v>17.642818114014638</v>
      </c>
      <c r="U215" s="60">
        <f t="shared" si="20"/>
        <v>17.839518614014636</v>
      </c>
    </row>
    <row r="216" spans="1:21" s="58" customFormat="1" ht="18" customHeight="1">
      <c r="A216" s="249">
        <v>247</v>
      </c>
      <c r="B216" s="250" t="s">
        <v>228</v>
      </c>
      <c r="C216" s="249" t="s">
        <v>341</v>
      </c>
      <c r="D216" s="202">
        <v>39.860905000000002</v>
      </c>
      <c r="E216" s="202">
        <v>4.8901649999999997</v>
      </c>
      <c r="F216" s="202">
        <v>0</v>
      </c>
      <c r="G216" s="202">
        <v>1.6684082399999998</v>
      </c>
      <c r="H216" s="202">
        <f t="shared" si="18"/>
        <v>33.302331760000008</v>
      </c>
      <c r="I216" s="202"/>
      <c r="J216" s="202">
        <v>8.5745682627972855</v>
      </c>
      <c r="K216" s="202">
        <v>17.475282494930763</v>
      </c>
      <c r="L216" s="202">
        <v>0</v>
      </c>
      <c r="M216" s="202">
        <v>1.6534647199999999</v>
      </c>
      <c r="N216" s="202">
        <f t="shared" si="19"/>
        <v>-10.554178952133478</v>
      </c>
      <c r="O216" s="202">
        <f t="shared" si="16"/>
        <v>-131.69201192335208</v>
      </c>
      <c r="P216" s="59">
        <f>[4]ENERO!O213+[4]FEBRERO!O213+[4]MARZO!O213+[4]ABRIL!O213+[4]MAYO!O213+[4]JUNIO!O213+[4]JULIO!O213+[4]AGOSTO!O213+[4]SEPTIEMBRE!O213+[4]OCTUBRE!O213+[4]NOVIEMBRE!O213+[4]DICIEMBRE!O213</f>
        <v>0</v>
      </c>
      <c r="Q216" s="59">
        <f>[4]ENERO!P213+[4]FEBRERO!P213+[4]MARZO!P213+[4]ABRIL!P213+[4]MAYO!P213+[4]JUNIO!P213+[4]JULIO!P213+[4]AGOSTO!P213+[4]SEPTIEMBRE!P213+[4]OCTUBRE!P213+[4]NOVIEMBRE!P213+[4]DICIEMBRE!P213</f>
        <v>4.8901649999999997</v>
      </c>
      <c r="R216" s="60">
        <f t="shared" si="17"/>
        <v>4.8901649999999997</v>
      </c>
      <c r="S216" s="59">
        <f>[4]ENERO!R213+[4]FEBRERO!R213+[4]MARZO!R213+[4]ABRIL!R213+[4]MAYO!R213+[4]JUNIO!R213+[4]JULIO!R213+[4]AGOSTO!R213+[4]SEPTIEMBRE!R213+[4]OCTUBRE!R213+[4]NOVIEMBRE!R213+[4]DICIEMBRE!R213</f>
        <v>0.28604133999999998</v>
      </c>
      <c r="T216" s="59">
        <f>[4]ENERO!S213+[4]FEBRERO!S213+[4]MARZO!S213+[4]ABRIL!S213+[4]MAYO!S213+[4]JUNIO!S213+[4]JULIO!S213+[4]AGOSTO!S213+[4]SEPTIEMBRE!S213+[4]OCTUBRE!S213+[4]NOVIEMBRE!S213+[4]DICIEMBRE!S213</f>
        <v>17.189241154930762</v>
      </c>
      <c r="U216" s="60">
        <f t="shared" si="20"/>
        <v>17.475282494930763</v>
      </c>
    </row>
    <row r="217" spans="1:21" s="58" customFormat="1" ht="18" customHeight="1">
      <c r="A217" s="249">
        <v>248</v>
      </c>
      <c r="B217" s="250" t="s">
        <v>228</v>
      </c>
      <c r="C217" s="249" t="s">
        <v>342</v>
      </c>
      <c r="D217" s="202">
        <v>154.73928999999998</v>
      </c>
      <c r="E217" s="202">
        <v>11.036860000000001</v>
      </c>
      <c r="F217" s="202">
        <v>0</v>
      </c>
      <c r="G217" s="202">
        <v>3.0535613599999998</v>
      </c>
      <c r="H217" s="202">
        <f t="shared" si="18"/>
        <v>140.64886863999999</v>
      </c>
      <c r="I217" s="202"/>
      <c r="J217" s="202">
        <v>18.593348201315731</v>
      </c>
      <c r="K217" s="202">
        <v>39.280640291436903</v>
      </c>
      <c r="L217" s="202">
        <v>0</v>
      </c>
      <c r="M217" s="202">
        <v>3.1194154299999997</v>
      </c>
      <c r="N217" s="202">
        <f t="shared" si="19"/>
        <v>-23.806707520121172</v>
      </c>
      <c r="O217" s="202">
        <f t="shared" si="16"/>
        <v>-116.92634128544326</v>
      </c>
      <c r="P217" s="59">
        <f>[4]ENERO!O214+[4]FEBRERO!O214+[4]MARZO!O214+[4]ABRIL!O214+[4]MAYO!O214+[4]JUNIO!O214+[4]JULIO!O214+[4]AGOSTO!O214+[4]SEPTIEMBRE!O214+[4]OCTUBRE!O214+[4]NOVIEMBRE!O214+[4]DICIEMBRE!O214</f>
        <v>0</v>
      </c>
      <c r="Q217" s="59">
        <f>[4]ENERO!P214+[4]FEBRERO!P214+[4]MARZO!P214+[4]ABRIL!P214+[4]MAYO!P214+[4]JUNIO!P214+[4]JULIO!P214+[4]AGOSTO!P214+[4]SEPTIEMBRE!P214+[4]OCTUBRE!P214+[4]NOVIEMBRE!P214+[4]DICIEMBRE!P214</f>
        <v>11.036860000000001</v>
      </c>
      <c r="R217" s="60">
        <f t="shared" si="17"/>
        <v>11.036860000000001</v>
      </c>
      <c r="S217" s="59">
        <f>[4]ENERO!R214+[4]FEBRERO!R214+[4]MARZO!R214+[4]ABRIL!R214+[4]MAYO!R214+[4]JUNIO!R214+[4]JULIO!R214+[4]AGOSTO!R214+[4]SEPTIEMBRE!R214+[4]OCTUBRE!R214+[4]NOVIEMBRE!R214+[4]DICIEMBRE!R214</f>
        <v>0.57404319999999998</v>
      </c>
      <c r="T217" s="59">
        <f>[4]ENERO!S214+[4]FEBRERO!S214+[4]MARZO!S214+[4]ABRIL!S214+[4]MAYO!S214+[4]JUNIO!S214+[4]JULIO!S214+[4]AGOSTO!S214+[4]SEPTIEMBRE!S214+[4]OCTUBRE!S214+[4]NOVIEMBRE!S214+[4]DICIEMBRE!S214</f>
        <v>38.706597091436905</v>
      </c>
      <c r="U217" s="60">
        <f t="shared" si="20"/>
        <v>39.280640291436903</v>
      </c>
    </row>
    <row r="218" spans="1:21" s="58" customFormat="1" ht="18" customHeight="1">
      <c r="A218" s="249">
        <v>249</v>
      </c>
      <c r="B218" s="250" t="s">
        <v>228</v>
      </c>
      <c r="C218" s="249" t="s">
        <v>343</v>
      </c>
      <c r="D218" s="202">
        <v>227.60607500000003</v>
      </c>
      <c r="E218" s="202">
        <v>18.559732</v>
      </c>
      <c r="F218" s="202">
        <v>0</v>
      </c>
      <c r="G218" s="202">
        <v>6.7903779599999989</v>
      </c>
      <c r="H218" s="202">
        <f t="shared" si="18"/>
        <v>202.25596504000004</v>
      </c>
      <c r="I218" s="202"/>
      <c r="J218" s="202">
        <v>27.675249630775134</v>
      </c>
      <c r="K218" s="202">
        <v>22.340549627230526</v>
      </c>
      <c r="L218" s="202">
        <v>0</v>
      </c>
      <c r="M218" s="202">
        <v>6.4972840500000011</v>
      </c>
      <c r="N218" s="202">
        <f t="shared" si="19"/>
        <v>-1.1625840464553931</v>
      </c>
      <c r="O218" s="202">
        <f t="shared" si="16"/>
        <v>-100.57480828623544</v>
      </c>
      <c r="P218" s="59">
        <f>[4]ENERO!O215+[4]FEBRERO!O215+[4]MARZO!O215+[4]ABRIL!O215+[4]MAYO!O215+[4]JUNIO!O215+[4]JULIO!O215+[4]AGOSTO!O215+[4]SEPTIEMBRE!O215+[4]OCTUBRE!O215+[4]NOVIEMBRE!O215+[4]DICIEMBRE!O215</f>
        <v>16.566717000000001</v>
      </c>
      <c r="Q218" s="59">
        <f>[4]ENERO!P215+[4]FEBRERO!P215+[4]MARZO!P215+[4]ABRIL!P215+[4]MAYO!P215+[4]JUNIO!P215+[4]JULIO!P215+[4]AGOSTO!P215+[4]SEPTIEMBRE!P215+[4]OCTUBRE!P215+[4]NOVIEMBRE!P215+[4]DICIEMBRE!P215</f>
        <v>1.9930150000000002</v>
      </c>
      <c r="R218" s="60">
        <f t="shared" si="17"/>
        <v>18.559732</v>
      </c>
      <c r="S218" s="59">
        <f>[4]ENERO!R215+[4]FEBRERO!R215+[4]MARZO!R215+[4]ABRIL!R215+[4]MAYO!R215+[4]JUNIO!R215+[4]JULIO!R215+[4]AGOSTO!R215+[4]SEPTIEMBRE!R215+[4]OCTUBRE!R215+[4]NOVIEMBRE!R215+[4]DICIEMBRE!R215</f>
        <v>17.577551560000003</v>
      </c>
      <c r="T218" s="59">
        <f>[4]ENERO!S215+[4]FEBRERO!S215+[4]MARZO!S215+[4]ABRIL!S215+[4]MAYO!S215+[4]JUNIO!S215+[4]JULIO!S215+[4]AGOSTO!S215+[4]SEPTIEMBRE!S215+[4]OCTUBRE!S215+[4]NOVIEMBRE!S215+[4]DICIEMBRE!S215</f>
        <v>4.762998067230523</v>
      </c>
      <c r="U218" s="60">
        <f t="shared" si="20"/>
        <v>22.340549627230526</v>
      </c>
    </row>
    <row r="219" spans="1:21" s="58" customFormat="1" ht="18" customHeight="1">
      <c r="A219" s="249">
        <v>250</v>
      </c>
      <c r="B219" s="250" t="s">
        <v>228</v>
      </c>
      <c r="C219" s="249" t="s">
        <v>344</v>
      </c>
      <c r="D219" s="202">
        <v>99.075294999999997</v>
      </c>
      <c r="E219" s="202">
        <v>10.65371</v>
      </c>
      <c r="F219" s="202">
        <v>0</v>
      </c>
      <c r="G219" s="202">
        <v>1.4289119099999998</v>
      </c>
      <c r="H219" s="202">
        <f t="shared" si="18"/>
        <v>86.992673089999997</v>
      </c>
      <c r="I219" s="202"/>
      <c r="J219" s="202">
        <v>16.016224925569738</v>
      </c>
      <c r="K219" s="202">
        <v>24.199504118680753</v>
      </c>
      <c r="L219" s="202">
        <v>0</v>
      </c>
      <c r="M219" s="202">
        <v>1.4353623799999999</v>
      </c>
      <c r="N219" s="202">
        <f t="shared" si="19"/>
        <v>-9.6186415731110166</v>
      </c>
      <c r="O219" s="202">
        <f t="shared" si="16"/>
        <v>-111.05684103207159</v>
      </c>
      <c r="P219" s="59">
        <f>[4]ENERO!O216+[4]FEBRERO!O216+[4]MARZO!O216+[4]ABRIL!O216+[4]MAYO!O216+[4]JUNIO!O216+[4]JULIO!O216+[4]AGOSTO!O216+[4]SEPTIEMBRE!O216+[4]OCTUBRE!O216+[4]NOVIEMBRE!O216+[4]DICIEMBRE!O216</f>
        <v>0</v>
      </c>
      <c r="Q219" s="59">
        <f>[4]ENERO!P216+[4]FEBRERO!P216+[4]MARZO!P216+[4]ABRIL!P216+[4]MAYO!P216+[4]JUNIO!P216+[4]JULIO!P216+[4]AGOSTO!P216+[4]SEPTIEMBRE!P216+[4]OCTUBRE!P216+[4]NOVIEMBRE!P216+[4]DICIEMBRE!P216</f>
        <v>10.65371</v>
      </c>
      <c r="R219" s="60">
        <f t="shared" si="17"/>
        <v>10.65371</v>
      </c>
      <c r="S219" s="59">
        <f>[4]ENERO!R216+[4]FEBRERO!R216+[4]MARZO!R216+[4]ABRIL!R216+[4]MAYO!R216+[4]JUNIO!R216+[4]JULIO!R216+[4]AGOSTO!R216+[4]SEPTIEMBRE!R216+[4]OCTUBRE!R216+[4]NOVIEMBRE!R216+[4]DICIEMBRE!R216</f>
        <v>0.35598388999999997</v>
      </c>
      <c r="T219" s="59">
        <f>[4]ENERO!S216+[4]FEBRERO!S216+[4]MARZO!S216+[4]ABRIL!S216+[4]MAYO!S216+[4]JUNIO!S216+[4]JULIO!S216+[4]AGOSTO!S216+[4]SEPTIEMBRE!S216+[4]OCTUBRE!S216+[4]NOVIEMBRE!S216+[4]DICIEMBRE!S216</f>
        <v>23.843520228680752</v>
      </c>
      <c r="U219" s="60">
        <f t="shared" si="20"/>
        <v>24.199504118680753</v>
      </c>
    </row>
    <row r="220" spans="1:21" s="58" customFormat="1" ht="18" customHeight="1">
      <c r="A220" s="249">
        <v>251</v>
      </c>
      <c r="B220" s="250" t="s">
        <v>140</v>
      </c>
      <c r="C220" s="249" t="s">
        <v>345</v>
      </c>
      <c r="D220" s="202">
        <v>40.028940000000006</v>
      </c>
      <c r="E220" s="202">
        <v>10.333148</v>
      </c>
      <c r="F220" s="202">
        <v>0</v>
      </c>
      <c r="G220" s="202">
        <v>4.8492582099999995</v>
      </c>
      <c r="H220" s="202">
        <f t="shared" si="18"/>
        <v>24.846533790000006</v>
      </c>
      <c r="I220" s="202"/>
      <c r="J220" s="202">
        <v>16.977515133838512</v>
      </c>
      <c r="K220" s="202">
        <v>16.939035062551596</v>
      </c>
      <c r="L220" s="202">
        <v>0</v>
      </c>
      <c r="M220" s="202">
        <v>5.2125883800000006</v>
      </c>
      <c r="N220" s="202">
        <f t="shared" si="19"/>
        <v>-5.1741083087130848</v>
      </c>
      <c r="O220" s="202">
        <f t="shared" si="16"/>
        <v>-120.82426608252096</v>
      </c>
      <c r="P220" s="59">
        <f>[4]ENERO!O217+[4]FEBRERO!O217+[4]MARZO!O217+[4]ABRIL!O217+[4]MAYO!O217+[4]JUNIO!O217+[4]JULIO!O217+[4]AGOSTO!O217+[4]SEPTIEMBRE!O217+[4]OCTUBRE!O217+[4]NOVIEMBRE!O217+[4]DICIEMBRE!O217</f>
        <v>7.822228</v>
      </c>
      <c r="Q220" s="59">
        <f>[4]ENERO!P217+[4]FEBRERO!P217+[4]MARZO!P217+[4]ABRIL!P217+[4]MAYO!P217+[4]JUNIO!P217+[4]JULIO!P217+[4]AGOSTO!P217+[4]SEPTIEMBRE!P217+[4]OCTUBRE!P217+[4]NOVIEMBRE!P217+[4]DICIEMBRE!P217</f>
        <v>2.51092</v>
      </c>
      <c r="R220" s="60">
        <f t="shared" si="17"/>
        <v>10.333148</v>
      </c>
      <c r="S220" s="59">
        <f>[4]ENERO!R217+[4]FEBRERO!R217+[4]MARZO!R217+[4]ABRIL!R217+[4]MAYO!R217+[4]JUNIO!R217+[4]JULIO!R217+[4]AGOSTO!R217+[4]SEPTIEMBRE!R217+[4]OCTUBRE!R217+[4]NOVIEMBRE!R217+[4]DICIEMBRE!R217</f>
        <v>8.033623369999999</v>
      </c>
      <c r="T220" s="59">
        <f>[4]ENERO!S217+[4]FEBRERO!S217+[4]MARZO!S217+[4]ABRIL!S217+[4]MAYO!S217+[4]JUNIO!S217+[4]JULIO!S217+[4]AGOSTO!S217+[4]SEPTIEMBRE!S217+[4]OCTUBRE!S217+[4]NOVIEMBRE!S217+[4]DICIEMBRE!S217</f>
        <v>8.9054116925515956</v>
      </c>
      <c r="U220" s="60">
        <f t="shared" si="20"/>
        <v>16.939035062551596</v>
      </c>
    </row>
    <row r="221" spans="1:21" s="58" customFormat="1" ht="18" customHeight="1">
      <c r="A221" s="249">
        <v>252</v>
      </c>
      <c r="B221" s="250" t="s">
        <v>140</v>
      </c>
      <c r="C221" s="249" t="s">
        <v>346</v>
      </c>
      <c r="D221" s="202">
        <v>13.912200000000002</v>
      </c>
      <c r="E221" s="202">
        <v>4.7434700000000003</v>
      </c>
      <c r="F221" s="202">
        <v>0</v>
      </c>
      <c r="G221" s="202">
        <v>0.10102389000000001</v>
      </c>
      <c r="H221" s="202">
        <f t="shared" si="18"/>
        <v>9.0677061100000014</v>
      </c>
      <c r="I221" s="202"/>
      <c r="J221" s="202">
        <v>6.1850786214785582</v>
      </c>
      <c r="K221" s="202">
        <v>11.030766468940863</v>
      </c>
      <c r="L221" s="202">
        <v>0</v>
      </c>
      <c r="M221" s="202">
        <v>8.9861949999999996E-2</v>
      </c>
      <c r="N221" s="202">
        <f t="shared" si="19"/>
        <v>-4.935549797462305</v>
      </c>
      <c r="O221" s="202">
        <f t="shared" si="16"/>
        <v>-154.42997090542346</v>
      </c>
      <c r="P221" s="59">
        <f>[4]ENERO!O218+[4]FEBRERO!O218+[4]MARZO!O218+[4]ABRIL!O218+[4]MAYO!O218+[4]JUNIO!O218+[4]JULIO!O218+[4]AGOSTO!O218+[4]SEPTIEMBRE!O218+[4]OCTUBRE!O218+[4]NOVIEMBRE!O218+[4]DICIEMBRE!O218</f>
        <v>0</v>
      </c>
      <c r="Q221" s="59">
        <f>[4]ENERO!P218+[4]FEBRERO!P218+[4]MARZO!P218+[4]ABRIL!P218+[4]MAYO!P218+[4]JUNIO!P218+[4]JULIO!P218+[4]AGOSTO!P218+[4]SEPTIEMBRE!P218+[4]OCTUBRE!P218+[4]NOVIEMBRE!P218+[4]DICIEMBRE!P218</f>
        <v>4.7434700000000003</v>
      </c>
      <c r="R221" s="60">
        <f t="shared" si="17"/>
        <v>4.7434700000000003</v>
      </c>
      <c r="S221" s="59">
        <f>[4]ENERO!R218+[4]FEBRERO!R218+[4]MARZO!R218+[4]ABRIL!R218+[4]MAYO!R218+[4]JUNIO!R218+[4]JULIO!R218+[4]AGOSTO!R218+[4]SEPTIEMBRE!R218+[4]OCTUBRE!R218+[4]NOVIEMBRE!R218+[4]DICIEMBRE!R218</f>
        <v>0</v>
      </c>
      <c r="T221" s="59">
        <f>[4]ENERO!S218+[4]FEBRERO!S218+[4]MARZO!S218+[4]ABRIL!S218+[4]MAYO!S218+[4]JUNIO!S218+[4]JULIO!S218+[4]AGOSTO!S218+[4]SEPTIEMBRE!S218+[4]OCTUBRE!S218+[4]NOVIEMBRE!S218+[4]DICIEMBRE!S218</f>
        <v>11.030766468940863</v>
      </c>
      <c r="U221" s="60">
        <f t="shared" si="20"/>
        <v>11.030766468940863</v>
      </c>
    </row>
    <row r="222" spans="1:21" s="58" customFormat="1" ht="18" customHeight="1">
      <c r="A222" s="249">
        <v>253</v>
      </c>
      <c r="B222" s="250" t="s">
        <v>140</v>
      </c>
      <c r="C222" s="249" t="s">
        <v>347</v>
      </c>
      <c r="D222" s="202">
        <v>75.680799999999991</v>
      </c>
      <c r="E222" s="202">
        <v>7.2109839999999998</v>
      </c>
      <c r="F222" s="202">
        <v>0</v>
      </c>
      <c r="G222" s="202">
        <v>4.6711227300000004</v>
      </c>
      <c r="H222" s="202">
        <f t="shared" si="18"/>
        <v>63.798693269999994</v>
      </c>
      <c r="I222" s="202"/>
      <c r="J222" s="202">
        <v>14.389804807287232</v>
      </c>
      <c r="K222" s="202">
        <v>20.839718774535395</v>
      </c>
      <c r="L222" s="202">
        <v>0</v>
      </c>
      <c r="M222" s="202">
        <v>4.4303068700000008</v>
      </c>
      <c r="N222" s="202">
        <f t="shared" si="19"/>
        <v>-10.880220837248164</v>
      </c>
      <c r="O222" s="202">
        <f t="shared" si="16"/>
        <v>-117.05398696992492</v>
      </c>
      <c r="P222" s="59">
        <f>[4]ENERO!O219+[4]FEBRERO!O219+[4]MARZO!O219+[4]ABRIL!O219+[4]MAYO!O219+[4]JUNIO!O219+[4]JULIO!O219+[4]AGOSTO!O219+[4]SEPTIEMBRE!O219+[4]OCTUBRE!O219+[4]NOVIEMBRE!O219+[4]DICIEMBRE!O219</f>
        <v>2.1255440000000001</v>
      </c>
      <c r="Q222" s="59">
        <f>[4]ENERO!P219+[4]FEBRERO!P219+[4]MARZO!P219+[4]ABRIL!P219+[4]MAYO!P219+[4]JUNIO!P219+[4]JULIO!P219+[4]AGOSTO!P219+[4]SEPTIEMBRE!P219+[4]OCTUBRE!P219+[4]NOVIEMBRE!P219+[4]DICIEMBRE!P219</f>
        <v>5.0854400000000002</v>
      </c>
      <c r="R222" s="60">
        <f t="shared" si="17"/>
        <v>7.2109839999999998</v>
      </c>
      <c r="S222" s="59">
        <f>[4]ENERO!R219+[4]FEBRERO!R219+[4]MARZO!R219+[4]ABRIL!R219+[4]MAYO!R219+[4]JUNIO!R219+[4]JULIO!R219+[4]AGOSTO!R219+[4]SEPTIEMBRE!R219+[4]OCTUBRE!R219+[4]NOVIEMBRE!R219+[4]DICIEMBRE!R219</f>
        <v>2.66362729</v>
      </c>
      <c r="T222" s="59">
        <f>[4]ENERO!S219+[4]FEBRERO!S219+[4]MARZO!S219+[4]ABRIL!S219+[4]MAYO!S219+[4]JUNIO!S219+[4]JULIO!S219+[4]AGOSTO!S219+[4]SEPTIEMBRE!S219+[4]OCTUBRE!S219+[4]NOVIEMBRE!S219+[4]DICIEMBRE!S219</f>
        <v>18.176091484535394</v>
      </c>
      <c r="U222" s="60">
        <f t="shared" si="20"/>
        <v>20.839718774535395</v>
      </c>
    </row>
    <row r="223" spans="1:21" s="58" customFormat="1" ht="18" customHeight="1">
      <c r="A223" s="249">
        <v>258</v>
      </c>
      <c r="B223" s="250" t="s">
        <v>205</v>
      </c>
      <c r="C223" s="249" t="s">
        <v>348</v>
      </c>
      <c r="D223" s="202">
        <v>0</v>
      </c>
      <c r="E223" s="202">
        <v>0</v>
      </c>
      <c r="F223" s="202">
        <v>0</v>
      </c>
      <c r="G223" s="202">
        <v>0</v>
      </c>
      <c r="H223" s="202">
        <f t="shared" si="18"/>
        <v>0</v>
      </c>
      <c r="I223" s="202"/>
      <c r="J223" s="202">
        <v>0</v>
      </c>
      <c r="K223" s="202">
        <v>0</v>
      </c>
      <c r="L223" s="202">
        <v>0</v>
      </c>
      <c r="M223" s="202">
        <v>0</v>
      </c>
      <c r="N223" s="202">
        <f t="shared" si="19"/>
        <v>0</v>
      </c>
      <c r="O223" s="202" t="str">
        <f t="shared" si="16"/>
        <v>N.A.</v>
      </c>
      <c r="P223" s="59">
        <f>[4]ENERO!O220+[4]FEBRERO!O220+[4]MARZO!O220+[4]ABRIL!O220+[4]MAYO!O220+[4]JUNIO!O220+[4]JULIO!O220+[4]AGOSTO!O220+[4]SEPTIEMBRE!O220+[4]OCTUBRE!O220+[4]NOVIEMBRE!O220+[4]DICIEMBRE!O220</f>
        <v>0</v>
      </c>
      <c r="Q223" s="59">
        <f>[4]ENERO!P220+[4]FEBRERO!P220+[4]MARZO!P220+[4]ABRIL!P220+[4]MAYO!P220+[4]JUNIO!P220+[4]JULIO!P220+[4]AGOSTO!P220+[4]SEPTIEMBRE!P220+[4]OCTUBRE!P220+[4]NOVIEMBRE!P220+[4]DICIEMBRE!P220</f>
        <v>0</v>
      </c>
      <c r="R223" s="60">
        <f t="shared" si="17"/>
        <v>0</v>
      </c>
      <c r="S223" s="59">
        <f>[4]ENERO!R220+[4]FEBRERO!R220+[4]MARZO!R220+[4]ABRIL!R220+[4]MAYO!R220+[4]JUNIO!R220+[4]JULIO!R220+[4]AGOSTO!R220+[4]SEPTIEMBRE!R220+[4]OCTUBRE!R220+[4]NOVIEMBRE!R220+[4]DICIEMBRE!R220</f>
        <v>0</v>
      </c>
      <c r="T223" s="59">
        <f>[4]ENERO!S220+[4]FEBRERO!S220+[4]MARZO!S220+[4]ABRIL!S220+[4]MAYO!S220+[4]JUNIO!S220+[4]JULIO!S220+[4]AGOSTO!S220+[4]SEPTIEMBRE!S220+[4]OCTUBRE!S220+[4]NOVIEMBRE!S220+[4]DICIEMBRE!S220</f>
        <v>0</v>
      </c>
      <c r="U223" s="60">
        <f t="shared" si="20"/>
        <v>0</v>
      </c>
    </row>
    <row r="224" spans="1:21" s="58" customFormat="1" ht="18" customHeight="1">
      <c r="A224" s="249">
        <v>259</v>
      </c>
      <c r="B224" s="250" t="s">
        <v>140</v>
      </c>
      <c r="C224" s="249" t="s">
        <v>349</v>
      </c>
      <c r="D224" s="202">
        <v>55.332599999999999</v>
      </c>
      <c r="E224" s="202">
        <v>13.424551000000001</v>
      </c>
      <c r="F224" s="202">
        <v>0</v>
      </c>
      <c r="G224" s="202">
        <v>8.5775819700000007</v>
      </c>
      <c r="H224" s="202">
        <f t="shared" si="18"/>
        <v>33.330467029999994</v>
      </c>
      <c r="I224" s="202"/>
      <c r="J224" s="202">
        <v>23.958062712125709</v>
      </c>
      <c r="K224" s="202">
        <v>25.110690363897373</v>
      </c>
      <c r="L224" s="202">
        <v>0</v>
      </c>
      <c r="M224" s="202">
        <v>8.3265530099999996</v>
      </c>
      <c r="N224" s="202">
        <f t="shared" si="19"/>
        <v>-9.4791806617716627</v>
      </c>
      <c r="O224" s="202">
        <f t="shared" si="16"/>
        <v>-128.43998751424536</v>
      </c>
      <c r="P224" s="59">
        <f>[4]ENERO!O221+[4]FEBRERO!O221+[4]MARZO!O221+[4]ABRIL!O221+[4]MAYO!O221+[4]JUNIO!O221+[4]JULIO!O221+[4]AGOSTO!O221+[4]SEPTIEMBRE!O221+[4]OCTUBRE!O221+[4]NOVIEMBRE!O221+[4]DICIEMBRE!O221</f>
        <v>8.8867510000000003</v>
      </c>
      <c r="Q224" s="59">
        <f>[4]ENERO!P221+[4]FEBRERO!P221+[4]MARZO!P221+[4]ABRIL!P221+[4]MAYO!P221+[4]JUNIO!P221+[4]JULIO!P221+[4]AGOSTO!P221+[4]SEPTIEMBRE!P221+[4]OCTUBRE!P221+[4]NOVIEMBRE!P221+[4]DICIEMBRE!P221</f>
        <v>4.5377999999999998</v>
      </c>
      <c r="R224" s="60">
        <f t="shared" si="17"/>
        <v>13.424551000000001</v>
      </c>
      <c r="S224" s="59">
        <f>[4]ENERO!R221+[4]FEBRERO!R221+[4]MARZO!R221+[4]ABRIL!R221+[4]MAYO!R221+[4]JUNIO!R221+[4]JULIO!R221+[4]AGOSTO!R221+[4]SEPTIEMBRE!R221+[4]OCTUBRE!R221+[4]NOVIEMBRE!R221+[4]DICIEMBRE!R221</f>
        <v>9.2509245500000006</v>
      </c>
      <c r="T224" s="59">
        <f>[4]ENERO!S221+[4]FEBRERO!S221+[4]MARZO!S221+[4]ABRIL!S221+[4]MAYO!S221+[4]JUNIO!S221+[4]JULIO!S221+[4]AGOSTO!S221+[4]SEPTIEMBRE!S221+[4]OCTUBRE!S221+[4]NOVIEMBRE!S221+[4]DICIEMBRE!S221</f>
        <v>15.859765813897372</v>
      </c>
      <c r="U224" s="60">
        <f t="shared" si="20"/>
        <v>25.110690363897373</v>
      </c>
    </row>
    <row r="225" spans="1:21" s="58" customFormat="1" ht="18" customHeight="1">
      <c r="A225" s="249">
        <v>260</v>
      </c>
      <c r="B225" s="250" t="s">
        <v>140</v>
      </c>
      <c r="C225" s="249" t="s">
        <v>350</v>
      </c>
      <c r="D225" s="202">
        <v>11.374165</v>
      </c>
      <c r="E225" s="202">
        <v>3.2494999999999998</v>
      </c>
      <c r="F225" s="202">
        <v>0</v>
      </c>
      <c r="G225" s="202">
        <v>4.7325817799999994</v>
      </c>
      <c r="H225" s="202">
        <f t="shared" si="18"/>
        <v>3.3920832200000008</v>
      </c>
      <c r="I225" s="202"/>
      <c r="J225" s="202">
        <v>8.7087029978313417</v>
      </c>
      <c r="K225" s="202">
        <v>11.225340607788416</v>
      </c>
      <c r="L225" s="202">
        <v>0</v>
      </c>
      <c r="M225" s="202">
        <v>4.44663758</v>
      </c>
      <c r="N225" s="202">
        <f t="shared" si="19"/>
        <v>-6.9632751899570744</v>
      </c>
      <c r="O225" s="202">
        <f t="shared" si="16"/>
        <v>-305.28019916790464</v>
      </c>
      <c r="P225" s="59">
        <f>[4]ENERO!O222+[4]FEBRERO!O222+[4]MARZO!O222+[4]ABRIL!O222+[4]MAYO!O222+[4]JUNIO!O222+[4]JULIO!O222+[4]AGOSTO!O222+[4]SEPTIEMBRE!O222+[4]OCTUBRE!O222+[4]NOVIEMBRE!O222+[4]DICIEMBRE!O222</f>
        <v>0</v>
      </c>
      <c r="Q225" s="59">
        <f>[4]ENERO!P222+[4]FEBRERO!P222+[4]MARZO!P222+[4]ABRIL!P222+[4]MAYO!P222+[4]JUNIO!P222+[4]JULIO!P222+[4]AGOSTO!P222+[4]SEPTIEMBRE!P222+[4]OCTUBRE!P222+[4]NOVIEMBRE!P222+[4]DICIEMBRE!P222</f>
        <v>3.2494999999999998</v>
      </c>
      <c r="R225" s="60">
        <f t="shared" si="17"/>
        <v>3.2494999999999998</v>
      </c>
      <c r="S225" s="59">
        <f>[4]ENERO!R222+[4]FEBRERO!R222+[4]MARZO!R222+[4]ABRIL!R222+[4]MAYO!R222+[4]JUNIO!R222+[4]JULIO!R222+[4]AGOSTO!R222+[4]SEPTIEMBRE!R222+[4]OCTUBRE!R222+[4]NOVIEMBRE!R222+[4]DICIEMBRE!R222</f>
        <v>9.2050900000000008E-3</v>
      </c>
      <c r="T225" s="59">
        <f>[4]ENERO!S222+[4]FEBRERO!S222+[4]MARZO!S222+[4]ABRIL!S222+[4]MAYO!S222+[4]JUNIO!S222+[4]JULIO!S222+[4]AGOSTO!S222+[4]SEPTIEMBRE!S222+[4]OCTUBRE!S222+[4]NOVIEMBRE!S222+[4]DICIEMBRE!S222</f>
        <v>11.216135517788416</v>
      </c>
      <c r="U225" s="60">
        <f t="shared" si="20"/>
        <v>11.225340607788416</v>
      </c>
    </row>
    <row r="226" spans="1:21" s="58" customFormat="1" ht="18" customHeight="1">
      <c r="A226" s="249">
        <v>261</v>
      </c>
      <c r="B226" s="250" t="s">
        <v>192</v>
      </c>
      <c r="C226" s="249" t="s">
        <v>351</v>
      </c>
      <c r="D226" s="202">
        <v>1025.73504</v>
      </c>
      <c r="E226" s="202">
        <v>433.95850400000006</v>
      </c>
      <c r="F226" s="202">
        <v>0</v>
      </c>
      <c r="G226" s="202">
        <v>78.175298589999997</v>
      </c>
      <c r="H226" s="202">
        <f t="shared" si="18"/>
        <v>513.60123740999995</v>
      </c>
      <c r="I226" s="202"/>
      <c r="J226" s="202">
        <v>344.89521526999999</v>
      </c>
      <c r="K226" s="202">
        <v>434.19885265000005</v>
      </c>
      <c r="L226" s="202">
        <v>0</v>
      </c>
      <c r="M226" s="202">
        <v>74.857372120000008</v>
      </c>
      <c r="N226" s="202">
        <f t="shared" si="19"/>
        <v>-164.16100950000006</v>
      </c>
      <c r="O226" s="202">
        <f t="shared" si="16"/>
        <v>-131.96273636875077</v>
      </c>
      <c r="P226" s="59">
        <f>[4]ENERO!O223+[4]FEBRERO!O223+[4]MARZO!O223+[4]ABRIL!O223+[4]MAYO!O223+[4]JUNIO!O223+[4]JULIO!O223+[4]AGOSTO!O223+[4]SEPTIEMBRE!O223+[4]OCTUBRE!O223+[4]NOVIEMBRE!O223+[4]DICIEMBRE!O223</f>
        <v>184.127984</v>
      </c>
      <c r="Q226" s="59">
        <f>[4]ENERO!P223+[4]FEBRERO!P223+[4]MARZO!P223+[4]ABRIL!P223+[4]MAYO!P223+[4]JUNIO!P223+[4]JULIO!P223+[4]AGOSTO!P223+[4]SEPTIEMBRE!P223+[4]OCTUBRE!P223+[4]NOVIEMBRE!P223+[4]DICIEMBRE!P223</f>
        <v>249.83052000000004</v>
      </c>
      <c r="R226" s="60">
        <f t="shared" si="17"/>
        <v>433.95850400000006</v>
      </c>
      <c r="S226" s="59">
        <f>[4]ENERO!R223+[4]FEBRERO!R223+[4]MARZO!R223+[4]ABRIL!R223+[4]MAYO!R223+[4]JUNIO!R223+[4]JULIO!R223+[4]AGOSTO!R223+[4]SEPTIEMBRE!R223+[4]OCTUBRE!R223+[4]NOVIEMBRE!R223+[4]DICIEMBRE!R223</f>
        <v>188.17616165000001</v>
      </c>
      <c r="T226" s="59">
        <f>[4]ENERO!S223+[4]FEBRERO!S223+[4]MARZO!S223+[4]ABRIL!S223+[4]MAYO!S223+[4]JUNIO!S223+[4]JULIO!S223+[4]AGOSTO!S223+[4]SEPTIEMBRE!S223+[4]OCTUBRE!S223+[4]NOVIEMBRE!S223+[4]DICIEMBRE!S223</f>
        <v>246.02269100000001</v>
      </c>
      <c r="U226" s="60">
        <f t="shared" si="20"/>
        <v>434.19885265000005</v>
      </c>
    </row>
    <row r="227" spans="1:21" s="58" customFormat="1" ht="18" customHeight="1">
      <c r="A227" s="249">
        <v>262</v>
      </c>
      <c r="B227" s="250" t="s">
        <v>228</v>
      </c>
      <c r="C227" s="249" t="s">
        <v>352</v>
      </c>
      <c r="D227" s="202">
        <v>75.393335000000008</v>
      </c>
      <c r="E227" s="202">
        <v>3.7504350000000004</v>
      </c>
      <c r="F227" s="202">
        <v>0</v>
      </c>
      <c r="G227" s="202">
        <v>3.1098463400000003</v>
      </c>
      <c r="H227" s="202">
        <f t="shared" si="18"/>
        <v>68.533053660000007</v>
      </c>
      <c r="I227" s="202"/>
      <c r="J227" s="202">
        <v>9.7662512660147236</v>
      </c>
      <c r="K227" s="202">
        <v>14.622245179871774</v>
      </c>
      <c r="L227" s="202">
        <v>0</v>
      </c>
      <c r="M227" s="202">
        <v>3.1202864699999999</v>
      </c>
      <c r="N227" s="202">
        <f t="shared" si="19"/>
        <v>-7.9762803838570502</v>
      </c>
      <c r="O227" s="202">
        <f t="shared" si="16"/>
        <v>-111.63858891131314</v>
      </c>
      <c r="P227" s="59">
        <f>[4]ENERO!O224+[4]FEBRERO!O224+[4]MARZO!O224+[4]ABRIL!O224+[4]MAYO!O224+[4]JUNIO!O224+[4]JULIO!O224+[4]AGOSTO!O224+[4]SEPTIEMBRE!O224+[4]OCTUBRE!O224+[4]NOVIEMBRE!O224+[4]DICIEMBRE!O224</f>
        <v>0</v>
      </c>
      <c r="Q227" s="59">
        <f>[4]ENERO!P224+[4]FEBRERO!P224+[4]MARZO!P224+[4]ABRIL!P224+[4]MAYO!P224+[4]JUNIO!P224+[4]JULIO!P224+[4]AGOSTO!P224+[4]SEPTIEMBRE!P224+[4]OCTUBRE!P224+[4]NOVIEMBRE!P224+[4]DICIEMBRE!P224</f>
        <v>3.7504350000000004</v>
      </c>
      <c r="R227" s="60">
        <f t="shared" si="17"/>
        <v>3.7504350000000004</v>
      </c>
      <c r="S227" s="59">
        <f>[4]ENERO!R224+[4]FEBRERO!R224+[4]MARZO!R224+[4]ABRIL!R224+[4]MAYO!R224+[4]JUNIO!R224+[4]JULIO!R224+[4]AGOSTO!R224+[4]SEPTIEMBRE!R224+[4]OCTUBRE!R224+[4]NOVIEMBRE!R224+[4]DICIEMBRE!R224</f>
        <v>0.80468424000000005</v>
      </c>
      <c r="T227" s="59">
        <f>[4]ENERO!S224+[4]FEBRERO!S224+[4]MARZO!S224+[4]ABRIL!S224+[4]MAYO!S224+[4]JUNIO!S224+[4]JULIO!S224+[4]AGOSTO!S224+[4]SEPTIEMBRE!S224+[4]OCTUBRE!S224+[4]NOVIEMBRE!S224+[4]DICIEMBRE!S224</f>
        <v>13.817560939871774</v>
      </c>
      <c r="U227" s="60">
        <f t="shared" si="20"/>
        <v>14.622245179871774</v>
      </c>
    </row>
    <row r="228" spans="1:21" s="58" customFormat="1" ht="18" customHeight="1">
      <c r="A228" s="249">
        <v>264</v>
      </c>
      <c r="B228" s="250" t="s">
        <v>126</v>
      </c>
      <c r="C228" s="249" t="s">
        <v>353</v>
      </c>
      <c r="D228" s="202">
        <v>424.79184000000004</v>
      </c>
      <c r="E228" s="202">
        <v>6.2964900000000004</v>
      </c>
      <c r="F228" s="202">
        <v>0</v>
      </c>
      <c r="G228" s="202">
        <v>119.57894045</v>
      </c>
      <c r="H228" s="202">
        <f t="shared" si="18"/>
        <v>298.91640955000003</v>
      </c>
      <c r="I228" s="202"/>
      <c r="J228" s="202">
        <v>0</v>
      </c>
      <c r="K228" s="202">
        <v>44.312404960000009</v>
      </c>
      <c r="L228" s="202">
        <v>0</v>
      </c>
      <c r="M228" s="202">
        <v>111.90115691</v>
      </c>
      <c r="N228" s="202">
        <f t="shared" si="19"/>
        <v>-156.21356187000001</v>
      </c>
      <c r="O228" s="202">
        <f t="shared" si="16"/>
        <v>-152.25994856059251</v>
      </c>
      <c r="P228" s="59">
        <f>[4]ENERO!O225+[4]FEBRERO!O225+[4]MARZO!O225+[4]ABRIL!O225+[4]MAYO!O225+[4]JUNIO!O225+[4]JULIO!O225+[4]AGOSTO!O225+[4]SEPTIEMBRE!O225+[4]OCTUBRE!O225+[4]NOVIEMBRE!O225+[4]DICIEMBRE!O225</f>
        <v>0</v>
      </c>
      <c r="Q228" s="59">
        <f>[4]ENERO!P225+[4]FEBRERO!P225+[4]MARZO!P225+[4]ABRIL!P225+[4]MAYO!P225+[4]JUNIO!P225+[4]JULIO!P225+[4]AGOSTO!P225+[4]SEPTIEMBRE!P225+[4]OCTUBRE!P225+[4]NOVIEMBRE!P225+[4]DICIEMBRE!P225</f>
        <v>6.2964900000000004</v>
      </c>
      <c r="R228" s="60">
        <f t="shared" si="17"/>
        <v>6.2964900000000004</v>
      </c>
      <c r="S228" s="59">
        <f>[4]ENERO!R225+[4]FEBRERO!R225+[4]MARZO!R225+[4]ABRIL!R225+[4]MAYO!R225+[4]JUNIO!R225+[4]JULIO!R225+[4]AGOSTO!R225+[4]SEPTIEMBRE!R225+[4]OCTUBRE!R225+[4]NOVIEMBRE!R225+[4]DICIEMBRE!R225</f>
        <v>10.881819250000003</v>
      </c>
      <c r="T228" s="59">
        <f>[4]ENERO!S225+[4]FEBRERO!S225+[4]MARZO!S225+[4]ABRIL!S225+[4]MAYO!S225+[4]JUNIO!S225+[4]JULIO!S225+[4]AGOSTO!S225+[4]SEPTIEMBRE!S225+[4]OCTUBRE!S225+[4]NOVIEMBRE!S225+[4]DICIEMBRE!S225</f>
        <v>33.430585710000003</v>
      </c>
      <c r="U228" s="60">
        <f t="shared" si="20"/>
        <v>44.312404960000009</v>
      </c>
    </row>
    <row r="229" spans="1:21" s="58" customFormat="1" ht="18" customHeight="1">
      <c r="A229" s="249">
        <v>266</v>
      </c>
      <c r="B229" s="250" t="s">
        <v>228</v>
      </c>
      <c r="C229" s="249" t="s">
        <v>354</v>
      </c>
      <c r="D229" s="202">
        <v>214.54353500000002</v>
      </c>
      <c r="E229" s="202">
        <v>33.969451000000007</v>
      </c>
      <c r="F229" s="202">
        <v>0</v>
      </c>
      <c r="G229" s="202">
        <v>14.038017610000001</v>
      </c>
      <c r="H229" s="202">
        <f t="shared" si="18"/>
        <v>166.53606639000003</v>
      </c>
      <c r="I229" s="202"/>
      <c r="J229" s="202">
        <v>52.791219164878974</v>
      </c>
      <c r="K229" s="202">
        <v>38.80199284046958</v>
      </c>
      <c r="L229" s="202">
        <v>0</v>
      </c>
      <c r="M229" s="202">
        <v>13.148240380000001</v>
      </c>
      <c r="N229" s="202">
        <f t="shared" si="19"/>
        <v>0.84098594440939323</v>
      </c>
      <c r="O229" s="202">
        <f t="shared" si="16"/>
        <v>-99.495012724486983</v>
      </c>
      <c r="P229" s="59">
        <f>[4]ENERO!O226+[4]FEBRERO!O226+[4]MARZO!O226+[4]ABRIL!O226+[4]MAYO!O226+[4]JUNIO!O226+[4]JULIO!O226+[4]AGOSTO!O226+[4]SEPTIEMBRE!O226+[4]OCTUBRE!O226+[4]NOVIEMBRE!O226+[4]DICIEMBRE!O226</f>
        <v>27.432996000000003</v>
      </c>
      <c r="Q229" s="59">
        <f>[4]ENERO!P226+[4]FEBRERO!P226+[4]MARZO!P226+[4]ABRIL!P226+[4]MAYO!P226+[4]JUNIO!P226+[4]JULIO!P226+[4]AGOSTO!P226+[4]SEPTIEMBRE!P226+[4]OCTUBRE!P226+[4]NOVIEMBRE!P226+[4]DICIEMBRE!P226</f>
        <v>6.5364550000000001</v>
      </c>
      <c r="R229" s="60">
        <f t="shared" si="17"/>
        <v>33.969451000000007</v>
      </c>
      <c r="S229" s="59">
        <f>[4]ENERO!R226+[4]FEBRERO!R226+[4]MARZO!R226+[4]ABRIL!R226+[4]MAYO!R226+[4]JUNIO!R226+[4]JULIO!R226+[4]AGOSTO!R226+[4]SEPTIEMBRE!R226+[4]OCTUBRE!R226+[4]NOVIEMBRE!R226+[4]DICIEMBRE!R226</f>
        <v>27.539421860000001</v>
      </c>
      <c r="T229" s="59">
        <f>[4]ENERO!S226+[4]FEBRERO!S226+[4]MARZO!S226+[4]ABRIL!S226+[4]MAYO!S226+[4]JUNIO!S226+[4]JULIO!S226+[4]AGOSTO!S226+[4]SEPTIEMBRE!S226+[4]OCTUBRE!S226+[4]NOVIEMBRE!S226+[4]DICIEMBRE!S226</f>
        <v>11.262570980469578</v>
      </c>
      <c r="U229" s="60">
        <f t="shared" si="20"/>
        <v>38.80199284046958</v>
      </c>
    </row>
    <row r="230" spans="1:21" s="58" customFormat="1" ht="18" customHeight="1">
      <c r="A230" s="249">
        <v>267</v>
      </c>
      <c r="B230" s="250" t="s">
        <v>228</v>
      </c>
      <c r="C230" s="249" t="s">
        <v>355</v>
      </c>
      <c r="D230" s="202">
        <v>46.700685</v>
      </c>
      <c r="E230" s="202">
        <v>21.188676999999998</v>
      </c>
      <c r="F230" s="202">
        <v>0</v>
      </c>
      <c r="G230" s="202">
        <v>4.5986178199999994</v>
      </c>
      <c r="H230" s="202">
        <f t="shared" si="18"/>
        <v>20.91339018</v>
      </c>
      <c r="I230" s="202"/>
      <c r="J230" s="202">
        <v>26.452691216063116</v>
      </c>
      <c r="K230" s="202">
        <v>23.965541479530543</v>
      </c>
      <c r="L230" s="202">
        <v>0</v>
      </c>
      <c r="M230" s="202">
        <v>4.2624532000000004</v>
      </c>
      <c r="N230" s="202">
        <f t="shared" si="19"/>
        <v>-1.7753034634674281</v>
      </c>
      <c r="O230" s="202">
        <f t="shared" si="16"/>
        <v>-108.48883633015748</v>
      </c>
      <c r="P230" s="59">
        <f>[4]ENERO!O227+[4]FEBRERO!O227+[4]MARZO!O227+[4]ABRIL!O227+[4]MAYO!O227+[4]JUNIO!O227+[4]JULIO!O227+[4]AGOSTO!O227+[4]SEPTIEMBRE!O227+[4]OCTUBRE!O227+[4]NOVIEMBRE!O227+[4]DICIEMBRE!O227</f>
        <v>19.276477</v>
      </c>
      <c r="Q230" s="59">
        <f>[4]ENERO!P227+[4]FEBRERO!P227+[4]MARZO!P227+[4]ABRIL!P227+[4]MAYO!P227+[4]JUNIO!P227+[4]JULIO!P227+[4]AGOSTO!P227+[4]SEPTIEMBRE!P227+[4]OCTUBRE!P227+[4]NOVIEMBRE!P227+[4]DICIEMBRE!P227</f>
        <v>1.9121999999999999</v>
      </c>
      <c r="R230" s="60">
        <f t="shared" si="17"/>
        <v>21.188676999999998</v>
      </c>
      <c r="S230" s="59">
        <f>[4]ENERO!R227+[4]FEBRERO!R227+[4]MARZO!R227+[4]ABRIL!R227+[4]MAYO!R227+[4]JUNIO!R227+[4]JULIO!R227+[4]AGOSTO!R227+[4]SEPTIEMBRE!R227+[4]OCTUBRE!R227+[4]NOVIEMBRE!R227+[4]DICIEMBRE!R227</f>
        <v>19.276477199999999</v>
      </c>
      <c r="T230" s="59">
        <f>[4]ENERO!S227+[4]FEBRERO!S227+[4]MARZO!S227+[4]ABRIL!S227+[4]MAYO!S227+[4]JUNIO!S227+[4]JULIO!S227+[4]AGOSTO!S227+[4]SEPTIEMBRE!S227+[4]OCTUBRE!S227+[4]NOVIEMBRE!S227+[4]DICIEMBRE!S227</f>
        <v>4.6890642795305464</v>
      </c>
      <c r="U230" s="60">
        <f t="shared" si="20"/>
        <v>23.965541479530543</v>
      </c>
    </row>
    <row r="231" spans="1:21" s="58" customFormat="1" ht="18" customHeight="1">
      <c r="A231" s="249">
        <v>268</v>
      </c>
      <c r="B231" s="250" t="s">
        <v>128</v>
      </c>
      <c r="C231" s="249" t="s">
        <v>356</v>
      </c>
      <c r="D231" s="202">
        <v>39.012259999999998</v>
      </c>
      <c r="E231" s="202">
        <v>18.191875</v>
      </c>
      <c r="F231" s="202">
        <v>0</v>
      </c>
      <c r="G231" s="202">
        <v>0</v>
      </c>
      <c r="H231" s="202">
        <f t="shared" si="18"/>
        <v>20.820384999999998</v>
      </c>
      <c r="I231" s="202"/>
      <c r="J231" s="202">
        <v>0</v>
      </c>
      <c r="K231" s="202">
        <v>7.9100962500000005</v>
      </c>
      <c r="L231" s="202">
        <v>0</v>
      </c>
      <c r="M231" s="202">
        <v>0</v>
      </c>
      <c r="N231" s="202">
        <f t="shared" si="19"/>
        <v>-7.9100962500000005</v>
      </c>
      <c r="O231" s="202">
        <f t="shared" si="16"/>
        <v>-137.99207483435106</v>
      </c>
      <c r="P231" s="59">
        <f>[4]ENERO!O228+[4]FEBRERO!O228+[4]MARZO!O228+[4]ABRIL!O228+[4]MAYO!O228+[4]JUNIO!O228+[4]JULIO!O228+[4]AGOSTO!O228+[4]SEPTIEMBRE!O228+[4]OCTUBRE!O228+[4]NOVIEMBRE!O228+[4]DICIEMBRE!O228</f>
        <v>0</v>
      </c>
      <c r="Q231" s="59">
        <f>[4]ENERO!P228+[4]FEBRERO!P228+[4]MARZO!P228+[4]ABRIL!P228+[4]MAYO!P228+[4]JUNIO!P228+[4]JULIO!P228+[4]AGOSTO!P228+[4]SEPTIEMBRE!P228+[4]OCTUBRE!P228+[4]NOVIEMBRE!P228+[4]DICIEMBRE!P228</f>
        <v>18.191875</v>
      </c>
      <c r="R231" s="60">
        <f t="shared" si="17"/>
        <v>18.191875</v>
      </c>
      <c r="S231" s="59">
        <f>[4]ENERO!R228+[4]FEBRERO!R228+[4]MARZO!R228+[4]ABRIL!R228+[4]MAYO!R228+[4]JUNIO!R228+[4]JULIO!R228+[4]AGOSTO!R228+[4]SEPTIEMBRE!R228+[4]OCTUBRE!R228+[4]NOVIEMBRE!R228+[4]DICIEMBRE!R228</f>
        <v>0</v>
      </c>
      <c r="T231" s="59">
        <f>[4]ENERO!S228+[4]FEBRERO!S228+[4]MARZO!S228+[4]ABRIL!S228+[4]MAYO!S228+[4]JUNIO!S228+[4]JULIO!S228+[4]AGOSTO!S228+[4]SEPTIEMBRE!S228+[4]OCTUBRE!S228+[4]NOVIEMBRE!S228+[4]DICIEMBRE!S228</f>
        <v>7.9100962500000005</v>
      </c>
      <c r="U231" s="60">
        <f t="shared" si="20"/>
        <v>7.9100962500000005</v>
      </c>
    </row>
    <row r="232" spans="1:21" s="58" customFormat="1" ht="18" customHeight="1">
      <c r="A232" s="249">
        <v>269</v>
      </c>
      <c r="B232" s="250" t="s">
        <v>136</v>
      </c>
      <c r="C232" s="249" t="s">
        <v>357</v>
      </c>
      <c r="D232" s="202">
        <v>5.9338949999999997</v>
      </c>
      <c r="E232" s="202">
        <v>2.7813949999999998</v>
      </c>
      <c r="F232" s="202">
        <v>0</v>
      </c>
      <c r="G232" s="202">
        <v>0.55648917999999981</v>
      </c>
      <c r="H232" s="202">
        <f t="shared" si="18"/>
        <v>2.5960108200000001</v>
      </c>
      <c r="I232" s="202"/>
      <c r="J232" s="202">
        <v>2.9060390600201167</v>
      </c>
      <c r="K232" s="202">
        <v>3.3028522992463163</v>
      </c>
      <c r="L232" s="202">
        <v>0</v>
      </c>
      <c r="M232" s="202">
        <v>0.51580914</v>
      </c>
      <c r="N232" s="202">
        <f t="shared" si="19"/>
        <v>-0.9126223792261996</v>
      </c>
      <c r="O232" s="202">
        <f t="shared" si="16"/>
        <v>-135.15479874718704</v>
      </c>
      <c r="P232" s="59">
        <f>[4]ENERO!O229+[4]FEBRERO!O229+[4]MARZO!O229+[4]ABRIL!O229+[4]MAYO!O229+[4]JUNIO!O229+[4]JULIO!O229+[4]AGOSTO!O229+[4]SEPTIEMBRE!O229+[4]OCTUBRE!O229+[4]NOVIEMBRE!O229+[4]DICIEMBRE!O229</f>
        <v>2.3326899999999999</v>
      </c>
      <c r="Q232" s="59">
        <f>[4]ENERO!P229+[4]FEBRERO!P229+[4]MARZO!P229+[4]ABRIL!P229+[4]MAYO!P229+[4]JUNIO!P229+[4]JULIO!P229+[4]AGOSTO!P229+[4]SEPTIEMBRE!P229+[4]OCTUBRE!P229+[4]NOVIEMBRE!P229+[4]DICIEMBRE!P229</f>
        <v>0.44870500000000002</v>
      </c>
      <c r="R232" s="60">
        <f t="shared" si="17"/>
        <v>2.7813949999999998</v>
      </c>
      <c r="S232" s="59">
        <f>[4]ENERO!R229+[4]FEBRERO!R229+[4]MARZO!R229+[4]ABRIL!R229+[4]MAYO!R229+[4]JUNIO!R229+[4]JULIO!R229+[4]AGOSTO!R229+[4]SEPTIEMBRE!R229+[4]OCTUBRE!R229+[4]NOVIEMBRE!R229+[4]DICIEMBRE!R229</f>
        <v>2.3326902899999995</v>
      </c>
      <c r="T232" s="59">
        <f>[4]ENERO!S229+[4]FEBRERO!S229+[4]MARZO!S229+[4]ABRIL!S229+[4]MAYO!S229+[4]JUNIO!S229+[4]JULIO!S229+[4]AGOSTO!S229+[4]SEPTIEMBRE!S229+[4]OCTUBRE!S229+[4]NOVIEMBRE!S229+[4]DICIEMBRE!S229</f>
        <v>0.97016200924631657</v>
      </c>
      <c r="U232" s="60">
        <f t="shared" si="20"/>
        <v>3.3028522992463163</v>
      </c>
    </row>
    <row r="233" spans="1:21" s="58" customFormat="1" ht="18" customHeight="1">
      <c r="A233" s="249">
        <v>273</v>
      </c>
      <c r="B233" s="250" t="s">
        <v>140</v>
      </c>
      <c r="C233" s="249" t="s">
        <v>358</v>
      </c>
      <c r="D233" s="202">
        <v>92.086839999999995</v>
      </c>
      <c r="E233" s="202">
        <v>15.011248999999999</v>
      </c>
      <c r="F233" s="202">
        <v>0</v>
      </c>
      <c r="G233" s="202">
        <v>9.1745320600000007</v>
      </c>
      <c r="H233" s="202">
        <f t="shared" si="18"/>
        <v>67.901058939999999</v>
      </c>
      <c r="I233" s="202"/>
      <c r="J233" s="202">
        <v>27.010086364612974</v>
      </c>
      <c r="K233" s="202">
        <v>34.742138940231435</v>
      </c>
      <c r="L233" s="202">
        <v>0</v>
      </c>
      <c r="M233" s="202">
        <v>8.3358534900000016</v>
      </c>
      <c r="N233" s="202">
        <f t="shared" si="19"/>
        <v>-16.067906065618462</v>
      </c>
      <c r="O233" s="202">
        <f t="shared" si="16"/>
        <v>-123.66370468510172</v>
      </c>
      <c r="P233" s="59">
        <f>[4]ENERO!O230+[4]FEBRERO!O230+[4]MARZO!O230+[4]ABRIL!O230+[4]MAYO!O230+[4]JUNIO!O230+[4]JULIO!O230+[4]AGOSTO!O230+[4]SEPTIEMBRE!O230+[4]OCTUBRE!O230+[4]NOVIEMBRE!O230+[4]DICIEMBRE!O230</f>
        <v>7.2527689999999998</v>
      </c>
      <c r="Q233" s="59">
        <f>[4]ENERO!P230+[4]FEBRERO!P230+[4]MARZO!P230+[4]ABRIL!P230+[4]MAYO!P230+[4]JUNIO!P230+[4]JULIO!P230+[4]AGOSTO!P230+[4]SEPTIEMBRE!P230+[4]OCTUBRE!P230+[4]NOVIEMBRE!P230+[4]DICIEMBRE!P230</f>
        <v>7.7584800000000005</v>
      </c>
      <c r="R233" s="60">
        <f t="shared" si="17"/>
        <v>15.011248999999999</v>
      </c>
      <c r="S233" s="59">
        <f>[4]ENERO!R230+[4]FEBRERO!R230+[4]MARZO!R230+[4]ABRIL!R230+[4]MAYO!R230+[4]JUNIO!R230+[4]JULIO!R230+[4]AGOSTO!R230+[4]SEPTIEMBRE!R230+[4]OCTUBRE!R230+[4]NOVIEMBRE!R230+[4]DICIEMBRE!R230</f>
        <v>7.8941659</v>
      </c>
      <c r="T233" s="59">
        <f>[4]ENERO!S230+[4]FEBRERO!S230+[4]MARZO!S230+[4]ABRIL!S230+[4]MAYO!S230+[4]JUNIO!S230+[4]JULIO!S230+[4]AGOSTO!S230+[4]SEPTIEMBRE!S230+[4]OCTUBRE!S230+[4]NOVIEMBRE!S230+[4]DICIEMBRE!S230</f>
        <v>26.847973040231437</v>
      </c>
      <c r="U233" s="60">
        <f t="shared" si="20"/>
        <v>34.742138940231435</v>
      </c>
    </row>
    <row r="234" spans="1:21" s="58" customFormat="1" ht="18" customHeight="1">
      <c r="A234" s="249">
        <v>274</v>
      </c>
      <c r="B234" s="250" t="s">
        <v>140</v>
      </c>
      <c r="C234" s="249" t="s">
        <v>359</v>
      </c>
      <c r="D234" s="202">
        <v>245.47779</v>
      </c>
      <c r="E234" s="202">
        <v>67.338583</v>
      </c>
      <c r="F234" s="202">
        <v>0</v>
      </c>
      <c r="G234" s="202">
        <v>13.178029070000001</v>
      </c>
      <c r="H234" s="202">
        <f t="shared" si="18"/>
        <v>164.96117792999999</v>
      </c>
      <c r="I234" s="202"/>
      <c r="J234" s="202">
        <v>91.846122299970489</v>
      </c>
      <c r="K234" s="202">
        <v>82.136686061147515</v>
      </c>
      <c r="L234" s="202">
        <v>0</v>
      </c>
      <c r="M234" s="202">
        <v>12.198531879999999</v>
      </c>
      <c r="N234" s="202">
        <f t="shared" si="19"/>
        <v>-2.4890956411770251</v>
      </c>
      <c r="O234" s="202">
        <f t="shared" si="16"/>
        <v>-101.50889783427301</v>
      </c>
      <c r="P234" s="59">
        <f>[4]ENERO!O231+[4]FEBRERO!O231+[4]MARZO!O231+[4]ABRIL!O231+[4]MAYO!O231+[4]JUNIO!O231+[4]JULIO!O231+[4]AGOSTO!O231+[4]SEPTIEMBRE!O231+[4]OCTUBRE!O231+[4]NOVIEMBRE!O231+[4]DICIEMBRE!O231</f>
        <v>38.149323000000003</v>
      </c>
      <c r="Q234" s="59">
        <f>[4]ENERO!P231+[4]FEBRERO!P231+[4]MARZO!P231+[4]ABRIL!P231+[4]MAYO!P231+[4]JUNIO!P231+[4]JULIO!P231+[4]AGOSTO!P231+[4]SEPTIEMBRE!P231+[4]OCTUBRE!P231+[4]NOVIEMBRE!P231+[4]DICIEMBRE!P231</f>
        <v>29.189259999999997</v>
      </c>
      <c r="R234" s="60">
        <f t="shared" si="17"/>
        <v>67.338583</v>
      </c>
      <c r="S234" s="59">
        <f>[4]ENERO!R231+[4]FEBRERO!R231+[4]MARZO!R231+[4]ABRIL!R231+[4]MAYO!R231+[4]JUNIO!R231+[4]JULIO!R231+[4]AGOSTO!R231+[4]SEPTIEMBRE!R231+[4]OCTUBRE!R231+[4]NOVIEMBRE!R231+[4]DICIEMBRE!R231</f>
        <v>38.493670249999987</v>
      </c>
      <c r="T234" s="59">
        <f>[4]ENERO!S231+[4]FEBRERO!S231+[4]MARZO!S231+[4]ABRIL!S231+[4]MAYO!S231+[4]JUNIO!S231+[4]JULIO!S231+[4]AGOSTO!S231+[4]SEPTIEMBRE!S231+[4]OCTUBRE!S231+[4]NOVIEMBRE!S231+[4]DICIEMBRE!S231</f>
        <v>43.643015811147535</v>
      </c>
      <c r="U234" s="60">
        <f t="shared" si="20"/>
        <v>82.136686061147515</v>
      </c>
    </row>
    <row r="235" spans="1:21" s="58" customFormat="1" ht="18" customHeight="1">
      <c r="A235" s="249">
        <v>275</v>
      </c>
      <c r="B235" s="250" t="s">
        <v>124</v>
      </c>
      <c r="C235" s="249" t="s">
        <v>360</v>
      </c>
      <c r="D235" s="202">
        <v>141.54658999999998</v>
      </c>
      <c r="E235" s="202">
        <v>132.51026899999999</v>
      </c>
      <c r="F235" s="202">
        <v>0</v>
      </c>
      <c r="G235" s="202">
        <v>13.574706800000003</v>
      </c>
      <c r="H235" s="202">
        <f t="shared" si="18"/>
        <v>-4.5383858000000163</v>
      </c>
      <c r="I235" s="202"/>
      <c r="J235" s="202">
        <v>39.363949033881852</v>
      </c>
      <c r="K235" s="202">
        <v>71.350295970000005</v>
      </c>
      <c r="L235" s="202">
        <v>0</v>
      </c>
      <c r="M235" s="202">
        <v>12.58237901</v>
      </c>
      <c r="N235" s="202">
        <f t="shared" si="19"/>
        <v>-44.56872594611815</v>
      </c>
      <c r="O235" s="202" t="str">
        <f t="shared" si="16"/>
        <v>500&lt;</v>
      </c>
      <c r="P235" s="59">
        <f>[4]ENERO!O232+[4]FEBRERO!O232+[4]MARZO!O232+[4]ABRIL!O232+[4]MAYO!O232+[4]JUNIO!O232+[4]JULIO!O232+[4]AGOSTO!O232+[4]SEPTIEMBRE!O232+[4]OCTUBRE!O232+[4]NOVIEMBRE!O232+[4]DICIEMBRE!O232</f>
        <v>56.902428999999998</v>
      </c>
      <c r="Q235" s="59">
        <f>[4]ENERO!P232+[4]FEBRERO!P232+[4]MARZO!P232+[4]ABRIL!P232+[4]MAYO!P232+[4]JUNIO!P232+[4]JULIO!P232+[4]AGOSTO!P232+[4]SEPTIEMBRE!P232+[4]OCTUBRE!P232+[4]NOVIEMBRE!P232+[4]DICIEMBRE!P232</f>
        <v>75.607839999999996</v>
      </c>
      <c r="R235" s="60">
        <f t="shared" si="17"/>
        <v>132.51026899999999</v>
      </c>
      <c r="S235" s="59">
        <f>[4]ENERO!R232+[4]FEBRERO!R232+[4]MARZO!R232+[4]ABRIL!R232+[4]MAYO!R232+[4]JUNIO!R232+[4]JULIO!R232+[4]AGOSTO!R232+[4]SEPTIEMBRE!R232+[4]OCTUBRE!R232+[4]NOVIEMBRE!R232+[4]DICIEMBRE!R232</f>
        <v>56.902429470000008</v>
      </c>
      <c r="T235" s="59">
        <f>[4]ENERO!S232+[4]FEBRERO!S232+[4]MARZO!S232+[4]ABRIL!S232+[4]MAYO!S232+[4]JUNIO!S232+[4]JULIO!S232+[4]AGOSTO!S232+[4]SEPTIEMBRE!S232+[4]OCTUBRE!S232+[4]NOVIEMBRE!S232+[4]DICIEMBRE!S232</f>
        <v>14.4478665</v>
      </c>
      <c r="U235" s="60">
        <f t="shared" si="20"/>
        <v>71.350295970000005</v>
      </c>
    </row>
    <row r="236" spans="1:21" s="58" customFormat="1" ht="18" customHeight="1">
      <c r="A236" s="249">
        <v>278</v>
      </c>
      <c r="B236" s="250" t="s">
        <v>205</v>
      </c>
      <c r="C236" s="249" t="s">
        <v>361</v>
      </c>
      <c r="D236" s="202">
        <v>157.85893999999999</v>
      </c>
      <c r="E236" s="202">
        <v>122.22066099999999</v>
      </c>
      <c r="F236" s="202">
        <v>0</v>
      </c>
      <c r="G236" s="202">
        <v>100.91788106000001</v>
      </c>
      <c r="H236" s="202">
        <f t="shared" si="18"/>
        <v>-65.279602060000016</v>
      </c>
      <c r="I236" s="202"/>
      <c r="J236" s="202">
        <v>750.15865462000022</v>
      </c>
      <c r="K236" s="202">
        <v>126.18572402000001</v>
      </c>
      <c r="L236" s="202">
        <v>0</v>
      </c>
      <c r="M236" s="202">
        <v>100.56092387999999</v>
      </c>
      <c r="N236" s="202">
        <f t="shared" si="19"/>
        <v>523.41200672000014</v>
      </c>
      <c r="O236" s="202" t="str">
        <f t="shared" si="16"/>
        <v>&lt;-500</v>
      </c>
      <c r="P236" s="59">
        <f>[4]ENERO!O233+[4]FEBRERO!O233+[4]MARZO!O233+[4]ABRIL!O233+[4]MAYO!O233+[4]JUNIO!O233+[4]JULIO!O233+[4]AGOSTO!O233+[4]SEPTIEMBRE!O233+[4]OCTUBRE!O233+[4]NOVIEMBRE!O233+[4]DICIEMBRE!O233</f>
        <v>122.22066099999999</v>
      </c>
      <c r="Q236" s="59">
        <f>[4]ENERO!P233+[4]FEBRERO!P233+[4]MARZO!P233+[4]ABRIL!P233+[4]MAYO!P233+[4]JUNIO!P233+[4]JULIO!P233+[4]AGOSTO!P233+[4]SEPTIEMBRE!P233+[4]OCTUBRE!P233+[4]NOVIEMBRE!P233+[4]DICIEMBRE!P233</f>
        <v>0</v>
      </c>
      <c r="R236" s="60">
        <f t="shared" si="17"/>
        <v>122.22066099999999</v>
      </c>
      <c r="S236" s="59">
        <f>[4]ENERO!R233+[4]FEBRERO!R233+[4]MARZO!R233+[4]ABRIL!R233+[4]MAYO!R233+[4]JUNIO!R233+[4]JULIO!R233+[4]AGOSTO!R233+[4]SEPTIEMBRE!R233+[4]OCTUBRE!R233+[4]NOVIEMBRE!R233+[4]DICIEMBRE!R233</f>
        <v>126.18572402000001</v>
      </c>
      <c r="T236" s="59">
        <f>[4]ENERO!S233+[4]FEBRERO!S233+[4]MARZO!S233+[4]ABRIL!S233+[4]MAYO!S233+[4]JUNIO!S233+[4]JULIO!S233+[4]AGOSTO!S233+[4]SEPTIEMBRE!S233+[4]OCTUBRE!S233+[4]NOVIEMBRE!S233+[4]DICIEMBRE!S233</f>
        <v>0</v>
      </c>
      <c r="U236" s="60">
        <f t="shared" si="20"/>
        <v>126.18572402000001</v>
      </c>
    </row>
    <row r="237" spans="1:21" s="58" customFormat="1" ht="18" customHeight="1">
      <c r="A237" s="249">
        <v>280</v>
      </c>
      <c r="B237" s="250" t="s">
        <v>228</v>
      </c>
      <c r="C237" s="249" t="s">
        <v>362</v>
      </c>
      <c r="D237" s="202">
        <v>56.756654999999995</v>
      </c>
      <c r="E237" s="202">
        <v>11.683759999999999</v>
      </c>
      <c r="F237" s="202">
        <v>0</v>
      </c>
      <c r="G237" s="202">
        <v>7.0198790799999999</v>
      </c>
      <c r="H237" s="202">
        <f t="shared" si="18"/>
        <v>38.053015919999993</v>
      </c>
      <c r="I237" s="202"/>
      <c r="J237" s="202">
        <v>21.553370676209227</v>
      </c>
      <c r="K237" s="202">
        <v>30.274966107868327</v>
      </c>
      <c r="L237" s="202">
        <v>0</v>
      </c>
      <c r="M237" s="202">
        <v>6.7705528200000007</v>
      </c>
      <c r="N237" s="202">
        <f t="shared" si="19"/>
        <v>-15.492148251659101</v>
      </c>
      <c r="O237" s="202">
        <f t="shared" si="16"/>
        <v>-140.71201158990584</v>
      </c>
      <c r="P237" s="59">
        <f>[4]ENERO!O234+[4]FEBRERO!O234+[4]MARZO!O234+[4]ABRIL!O234+[4]MAYO!O234+[4]JUNIO!O234+[4]JULIO!O234+[4]AGOSTO!O234+[4]SEPTIEMBRE!O234+[4]OCTUBRE!O234+[4]NOVIEMBRE!O234+[4]DICIEMBRE!O234</f>
        <v>4.8156349999999994</v>
      </c>
      <c r="Q237" s="59">
        <f>[4]ENERO!P234+[4]FEBRERO!P234+[4]MARZO!P234+[4]ABRIL!P234+[4]MAYO!P234+[4]JUNIO!P234+[4]JULIO!P234+[4]AGOSTO!P234+[4]SEPTIEMBRE!P234+[4]OCTUBRE!P234+[4]NOVIEMBRE!P234+[4]DICIEMBRE!P234</f>
        <v>6.8681250000000009</v>
      </c>
      <c r="R237" s="60">
        <f t="shared" si="17"/>
        <v>11.683759999999999</v>
      </c>
      <c r="S237" s="59">
        <f>[4]ENERO!R234+[4]FEBRERO!R234+[4]MARZO!R234+[4]ABRIL!R234+[4]MAYO!R234+[4]JUNIO!R234+[4]JULIO!R234+[4]AGOSTO!R234+[4]SEPTIEMBRE!R234+[4]OCTUBRE!R234+[4]NOVIEMBRE!R234+[4]DICIEMBRE!R234</f>
        <v>5.1477476900000001</v>
      </c>
      <c r="T237" s="59">
        <f>[4]ENERO!S234+[4]FEBRERO!S234+[4]MARZO!S234+[4]ABRIL!S234+[4]MAYO!S234+[4]JUNIO!S234+[4]JULIO!S234+[4]AGOSTO!S234+[4]SEPTIEMBRE!S234+[4]OCTUBRE!S234+[4]NOVIEMBRE!S234+[4]DICIEMBRE!S234</f>
        <v>25.127218417868328</v>
      </c>
      <c r="U237" s="60">
        <f t="shared" si="20"/>
        <v>30.274966107868327</v>
      </c>
    </row>
    <row r="238" spans="1:21" s="58" customFormat="1" ht="18" customHeight="1">
      <c r="A238" s="249">
        <v>281</v>
      </c>
      <c r="B238" s="250" t="s">
        <v>136</v>
      </c>
      <c r="C238" s="249" t="s">
        <v>363</v>
      </c>
      <c r="D238" s="202">
        <v>105.228735</v>
      </c>
      <c r="E238" s="202">
        <v>37.991669999999999</v>
      </c>
      <c r="F238" s="202">
        <v>0</v>
      </c>
      <c r="G238" s="202">
        <v>34.060800039999997</v>
      </c>
      <c r="H238" s="202">
        <f t="shared" si="18"/>
        <v>33.176264960000005</v>
      </c>
      <c r="I238" s="202"/>
      <c r="J238" s="202">
        <v>70.266110567841423</v>
      </c>
      <c r="K238" s="202">
        <v>41.404077826022238</v>
      </c>
      <c r="L238" s="202">
        <v>0</v>
      </c>
      <c r="M238" s="202">
        <v>30.733495810000001</v>
      </c>
      <c r="N238" s="202">
        <f t="shared" si="19"/>
        <v>-1.871463068180816</v>
      </c>
      <c r="O238" s="202">
        <f t="shared" si="16"/>
        <v>-105.64096974278812</v>
      </c>
      <c r="P238" s="59">
        <f>[4]ENERO!O235+[4]FEBRERO!O235+[4]MARZO!O235+[4]ABRIL!O235+[4]MAYO!O235+[4]JUNIO!O235+[4]JULIO!O235+[4]AGOSTO!O235+[4]SEPTIEMBRE!O235+[4]OCTUBRE!O235+[4]NOVIEMBRE!O235+[4]DICIEMBRE!O235</f>
        <v>33.956539999999997</v>
      </c>
      <c r="Q238" s="59">
        <f>[4]ENERO!P235+[4]FEBRERO!P235+[4]MARZO!P235+[4]ABRIL!P235+[4]MAYO!P235+[4]JUNIO!P235+[4]JULIO!P235+[4]AGOSTO!P235+[4]SEPTIEMBRE!P235+[4]OCTUBRE!P235+[4]NOVIEMBRE!P235+[4]DICIEMBRE!P235</f>
        <v>4.0351299999999997</v>
      </c>
      <c r="R238" s="60">
        <f t="shared" si="17"/>
        <v>37.991669999999999</v>
      </c>
      <c r="S238" s="59">
        <f>[4]ENERO!R235+[4]FEBRERO!R235+[4]MARZO!R235+[4]ABRIL!R235+[4]MAYO!R235+[4]JUNIO!R235+[4]JULIO!R235+[4]AGOSTO!R235+[4]SEPTIEMBRE!R235+[4]OCTUBRE!R235+[4]NOVIEMBRE!R235+[4]DICIEMBRE!R235</f>
        <v>38.153113179999991</v>
      </c>
      <c r="T238" s="59">
        <f>[4]ENERO!S235+[4]FEBRERO!S235+[4]MARZO!S235+[4]ABRIL!S235+[4]MAYO!S235+[4]JUNIO!S235+[4]JULIO!S235+[4]AGOSTO!S235+[4]SEPTIEMBRE!S235+[4]OCTUBRE!S235+[4]NOVIEMBRE!S235+[4]DICIEMBRE!S235</f>
        <v>3.2509646460222483</v>
      </c>
      <c r="U238" s="60">
        <f t="shared" si="20"/>
        <v>41.404077826022238</v>
      </c>
    </row>
    <row r="239" spans="1:21" s="58" customFormat="1" ht="18" customHeight="1">
      <c r="A239" s="249">
        <v>282</v>
      </c>
      <c r="B239" s="250" t="s">
        <v>228</v>
      </c>
      <c r="C239" s="249" t="s">
        <v>364</v>
      </c>
      <c r="D239" s="202">
        <v>125.07008999999999</v>
      </c>
      <c r="E239" s="202">
        <v>8.6605360000000005</v>
      </c>
      <c r="F239" s="202">
        <v>0</v>
      </c>
      <c r="G239" s="202">
        <v>6.1336925999999998</v>
      </c>
      <c r="H239" s="202">
        <f t="shared" si="18"/>
        <v>110.27586139999998</v>
      </c>
      <c r="I239" s="202"/>
      <c r="J239" s="202">
        <v>20.323577521797471</v>
      </c>
      <c r="K239" s="202">
        <v>21.369242669052849</v>
      </c>
      <c r="L239" s="202">
        <v>0</v>
      </c>
      <c r="M239" s="202">
        <v>6.4746339000000006</v>
      </c>
      <c r="N239" s="202">
        <f t="shared" si="19"/>
        <v>-7.5202990472553779</v>
      </c>
      <c r="O239" s="202">
        <f t="shared" si="16"/>
        <v>-106.81953326120686</v>
      </c>
      <c r="P239" s="59">
        <f>[4]ENERO!O236+[4]FEBRERO!O236+[4]MARZO!O236+[4]ABRIL!O236+[4]MAYO!O236+[4]JUNIO!O236+[4]JULIO!O236+[4]AGOSTO!O236+[4]SEPTIEMBRE!O236+[4]OCTUBRE!O236+[4]NOVIEMBRE!O236+[4]DICIEMBRE!O236</f>
        <v>8.4602660000000007</v>
      </c>
      <c r="Q239" s="59">
        <f>[4]ENERO!P236+[4]FEBRERO!P236+[4]MARZO!P236+[4]ABRIL!P236+[4]MAYO!P236+[4]JUNIO!P236+[4]JULIO!P236+[4]AGOSTO!P236+[4]SEPTIEMBRE!P236+[4]OCTUBRE!P236+[4]NOVIEMBRE!P236+[4]DICIEMBRE!P236</f>
        <v>0.20027</v>
      </c>
      <c r="R239" s="60">
        <f t="shared" si="17"/>
        <v>8.6605360000000005</v>
      </c>
      <c r="S239" s="59">
        <f>[4]ENERO!R236+[4]FEBRERO!R236+[4]MARZO!R236+[4]ABRIL!R236+[4]MAYO!R236+[4]JUNIO!R236+[4]JULIO!R236+[4]AGOSTO!R236+[4]SEPTIEMBRE!R236+[4]OCTUBRE!R236+[4]NOVIEMBRE!R236+[4]DICIEMBRE!R236</f>
        <v>8.930529469999998</v>
      </c>
      <c r="T239" s="59">
        <f>[4]ENERO!S236+[4]FEBRERO!S236+[4]MARZO!S236+[4]ABRIL!S236+[4]MAYO!S236+[4]JUNIO!S236+[4]JULIO!S236+[4]AGOSTO!S236+[4]SEPTIEMBRE!S236+[4]OCTUBRE!S236+[4]NOVIEMBRE!S236+[4]DICIEMBRE!S236</f>
        <v>12.438713199052851</v>
      </c>
      <c r="U239" s="60">
        <f t="shared" si="20"/>
        <v>21.369242669052849</v>
      </c>
    </row>
    <row r="240" spans="1:21" s="58" customFormat="1" ht="18" customHeight="1">
      <c r="A240" s="249">
        <v>283</v>
      </c>
      <c r="B240" s="250" t="s">
        <v>136</v>
      </c>
      <c r="C240" s="249" t="s">
        <v>365</v>
      </c>
      <c r="D240" s="202">
        <v>198.877655</v>
      </c>
      <c r="E240" s="202">
        <v>21.410783000000002</v>
      </c>
      <c r="F240" s="202">
        <v>0</v>
      </c>
      <c r="G240" s="202">
        <v>9.2671011399999994</v>
      </c>
      <c r="H240" s="202">
        <f t="shared" si="18"/>
        <v>168.19977086</v>
      </c>
      <c r="I240" s="202"/>
      <c r="J240" s="202">
        <v>29.255282520731829</v>
      </c>
      <c r="K240" s="202">
        <v>20.72320755002125</v>
      </c>
      <c r="L240" s="202">
        <v>0</v>
      </c>
      <c r="M240" s="202">
        <v>8.6017808199999983</v>
      </c>
      <c r="N240" s="202">
        <f t="shared" si="19"/>
        <v>-6.970584928942003E-2</v>
      </c>
      <c r="O240" s="202">
        <f t="shared" si="16"/>
        <v>-100.04144229741397</v>
      </c>
      <c r="P240" s="59">
        <f>[4]ENERO!O237+[4]FEBRERO!O237+[4]MARZO!O237+[4]ABRIL!O237+[4]MAYO!O237+[4]JUNIO!O237+[4]JULIO!O237+[4]AGOSTO!O237+[4]SEPTIEMBRE!O237+[4]OCTUBRE!O237+[4]NOVIEMBRE!O237+[4]DICIEMBRE!O237</f>
        <v>20.079498000000001</v>
      </c>
      <c r="Q240" s="59">
        <f>[4]ENERO!P237+[4]FEBRERO!P237+[4]MARZO!P237+[4]ABRIL!P237+[4]MAYO!P237+[4]JUNIO!P237+[4]JULIO!P237+[4]AGOSTO!P237+[4]SEPTIEMBRE!P237+[4]OCTUBRE!P237+[4]NOVIEMBRE!P237+[4]DICIEMBRE!P237</f>
        <v>1.3312850000000001</v>
      </c>
      <c r="R240" s="60">
        <f t="shared" si="17"/>
        <v>21.410783000000002</v>
      </c>
      <c r="S240" s="59">
        <f>[4]ENERO!R237+[4]FEBRERO!R237+[4]MARZO!R237+[4]ABRIL!R237+[4]MAYO!R237+[4]JUNIO!R237+[4]JULIO!R237+[4]AGOSTO!R237+[4]SEPTIEMBRE!R237+[4]OCTUBRE!R237+[4]NOVIEMBRE!R237+[4]DICIEMBRE!R237</f>
        <v>20.079498159999996</v>
      </c>
      <c r="T240" s="59">
        <f>[4]ENERO!S237+[4]FEBRERO!S237+[4]MARZO!S237+[4]ABRIL!S237+[4]MAYO!S237+[4]JUNIO!S237+[4]JULIO!S237+[4]AGOSTO!S237+[4]SEPTIEMBRE!S237+[4]OCTUBRE!S237+[4]NOVIEMBRE!S237+[4]DICIEMBRE!S237</f>
        <v>0.6437093900212526</v>
      </c>
      <c r="U240" s="60">
        <f t="shared" si="20"/>
        <v>20.72320755002125</v>
      </c>
    </row>
    <row r="241" spans="1:21" s="58" customFormat="1" ht="18" customHeight="1">
      <c r="A241" s="249">
        <v>284</v>
      </c>
      <c r="B241" s="250" t="s">
        <v>124</v>
      </c>
      <c r="C241" s="249" t="s">
        <v>366</v>
      </c>
      <c r="D241" s="202">
        <v>134.113765</v>
      </c>
      <c r="E241" s="202">
        <v>0</v>
      </c>
      <c r="F241" s="202">
        <v>0</v>
      </c>
      <c r="G241" s="202">
        <v>0</v>
      </c>
      <c r="H241" s="202">
        <f t="shared" si="18"/>
        <v>134.113765</v>
      </c>
      <c r="I241" s="202"/>
      <c r="J241" s="202">
        <v>49.609914663242549</v>
      </c>
      <c r="K241" s="202">
        <v>8.4384031864000004</v>
      </c>
      <c r="L241" s="202">
        <v>0</v>
      </c>
      <c r="M241" s="202">
        <v>0</v>
      </c>
      <c r="N241" s="202">
        <f t="shared" si="19"/>
        <v>41.171511476842547</v>
      </c>
      <c r="O241" s="202">
        <f t="shared" si="16"/>
        <v>-69.301054610731015</v>
      </c>
      <c r="P241" s="59">
        <f>[4]ENERO!O238+[4]FEBRERO!O238+[4]MARZO!O238+[4]ABRIL!O238+[4]MAYO!O238+[4]JUNIO!O238+[4]JULIO!O238+[4]AGOSTO!O238+[4]SEPTIEMBRE!O238+[4]OCTUBRE!O238+[4]NOVIEMBRE!O238+[4]DICIEMBRE!O238</f>
        <v>0</v>
      </c>
      <c r="Q241" s="59">
        <f>[4]ENERO!P238+[4]FEBRERO!P238+[4]MARZO!P238+[4]ABRIL!P238+[4]MAYO!P238+[4]JUNIO!P238+[4]JULIO!P238+[4]AGOSTO!P238+[4]SEPTIEMBRE!P238+[4]OCTUBRE!P238+[4]NOVIEMBRE!P238+[4]DICIEMBRE!P238</f>
        <v>0</v>
      </c>
      <c r="R241" s="60">
        <f t="shared" si="17"/>
        <v>0</v>
      </c>
      <c r="S241" s="59">
        <f>[4]ENERO!R238+[4]FEBRERO!R238+[4]MARZO!R238+[4]ABRIL!R238+[4]MAYO!R238+[4]JUNIO!R238+[4]JULIO!R238+[4]AGOSTO!R238+[4]SEPTIEMBRE!R238+[4]OCTUBRE!R238+[4]NOVIEMBRE!R238+[4]DICIEMBRE!R238</f>
        <v>0</v>
      </c>
      <c r="T241" s="59">
        <f>[4]ENERO!S238+[4]FEBRERO!S238+[4]MARZO!S238+[4]ABRIL!S238+[4]MAYO!S238+[4]JUNIO!S238+[4]JULIO!S238+[4]AGOSTO!S238+[4]SEPTIEMBRE!S238+[4]OCTUBRE!S238+[4]NOVIEMBRE!S238+[4]DICIEMBRE!S238</f>
        <v>8.4384031864000004</v>
      </c>
      <c r="U241" s="60">
        <f t="shared" si="20"/>
        <v>8.4384031864000004</v>
      </c>
    </row>
    <row r="242" spans="1:21" s="58" customFormat="1" ht="18" customHeight="1">
      <c r="A242" s="249">
        <v>286</v>
      </c>
      <c r="B242" s="250" t="s">
        <v>128</v>
      </c>
      <c r="C242" s="249" t="s">
        <v>367</v>
      </c>
      <c r="D242" s="202">
        <v>191.51680999999999</v>
      </c>
      <c r="E242" s="202">
        <v>5.8247200000000001</v>
      </c>
      <c r="F242" s="202">
        <v>0</v>
      </c>
      <c r="G242" s="202">
        <v>31.414134049999998</v>
      </c>
      <c r="H242" s="202">
        <f t="shared" si="18"/>
        <v>154.27795594999998</v>
      </c>
      <c r="I242" s="202"/>
      <c r="J242" s="202">
        <v>101.31809335999998</v>
      </c>
      <c r="K242" s="202">
        <v>29.576205199999997</v>
      </c>
      <c r="L242" s="202">
        <v>0</v>
      </c>
      <c r="M242" s="202">
        <v>27.963687219999994</v>
      </c>
      <c r="N242" s="202">
        <f t="shared" si="19"/>
        <v>43.778200939999977</v>
      </c>
      <c r="O242" s="202">
        <f t="shared" si="16"/>
        <v>-71.623813220478453</v>
      </c>
      <c r="P242" s="59">
        <f>[4]ENERO!O239+[4]FEBRERO!O239+[4]MARZO!O239+[4]ABRIL!O239+[4]MAYO!O239+[4]JUNIO!O239+[4]JULIO!O239+[4]AGOSTO!O239+[4]SEPTIEMBRE!O239+[4]OCTUBRE!O239+[4]NOVIEMBRE!O239+[4]DICIEMBRE!O239</f>
        <v>0</v>
      </c>
      <c r="Q242" s="59">
        <f>[4]ENERO!P239+[4]FEBRERO!P239+[4]MARZO!P239+[4]ABRIL!P239+[4]MAYO!P239+[4]JUNIO!P239+[4]JULIO!P239+[4]AGOSTO!P239+[4]SEPTIEMBRE!P239+[4]OCTUBRE!P239+[4]NOVIEMBRE!P239+[4]DICIEMBRE!P239</f>
        <v>5.8247200000000001</v>
      </c>
      <c r="R242" s="60">
        <f t="shared" si="17"/>
        <v>5.8247200000000001</v>
      </c>
      <c r="S242" s="59">
        <f>[4]ENERO!R239+[4]FEBRERO!R239+[4]MARZO!R239+[4]ABRIL!R239+[4]MAYO!R239+[4]JUNIO!R239+[4]JULIO!R239+[4]AGOSTO!R239+[4]SEPTIEMBRE!R239+[4]OCTUBRE!R239+[4]NOVIEMBRE!R239+[4]DICIEMBRE!R239</f>
        <v>0</v>
      </c>
      <c r="T242" s="59">
        <f>[4]ENERO!S239+[4]FEBRERO!S239+[4]MARZO!S239+[4]ABRIL!S239+[4]MAYO!S239+[4]JUNIO!S239+[4]JULIO!S239+[4]AGOSTO!S239+[4]SEPTIEMBRE!S239+[4]OCTUBRE!S239+[4]NOVIEMBRE!S239+[4]DICIEMBRE!S239</f>
        <v>29.576205199999997</v>
      </c>
      <c r="U242" s="60">
        <f t="shared" si="20"/>
        <v>29.576205199999997</v>
      </c>
    </row>
    <row r="243" spans="1:21" s="58" customFormat="1" ht="18" customHeight="1">
      <c r="A243" s="249">
        <v>288</v>
      </c>
      <c r="B243" s="250" t="s">
        <v>228</v>
      </c>
      <c r="C243" s="249" t="s">
        <v>368</v>
      </c>
      <c r="D243" s="202">
        <v>53.099615</v>
      </c>
      <c r="E243" s="202">
        <v>13.920427999999999</v>
      </c>
      <c r="F243" s="202">
        <v>0</v>
      </c>
      <c r="G243" s="202">
        <v>9.4304977500000007</v>
      </c>
      <c r="H243" s="202">
        <f t="shared" si="18"/>
        <v>29.748689249999998</v>
      </c>
      <c r="I243" s="202"/>
      <c r="J243" s="202">
        <v>23.638414215887657</v>
      </c>
      <c r="K243" s="202">
        <v>19.414394043839422</v>
      </c>
      <c r="L243" s="202">
        <v>0</v>
      </c>
      <c r="M243" s="202">
        <v>9.0259364000000009</v>
      </c>
      <c r="N243" s="202">
        <f t="shared" si="19"/>
        <v>-4.8019162279517662</v>
      </c>
      <c r="O243" s="202">
        <f t="shared" si="16"/>
        <v>-116.14160606404454</v>
      </c>
      <c r="P243" s="59">
        <f>[4]ENERO!O240+[4]FEBRERO!O240+[4]MARZO!O240+[4]ABRIL!O240+[4]MAYO!O240+[4]JUNIO!O240+[4]JULIO!O240+[4]AGOSTO!O240+[4]SEPTIEMBRE!O240+[4]OCTUBRE!O240+[4]NOVIEMBRE!O240+[4]DICIEMBRE!O240</f>
        <v>9.685967999999999</v>
      </c>
      <c r="Q243" s="59">
        <f>[4]ENERO!P240+[4]FEBRERO!P240+[4]MARZO!P240+[4]ABRIL!P240+[4]MAYO!P240+[4]JUNIO!P240+[4]JULIO!P240+[4]AGOSTO!P240+[4]SEPTIEMBRE!P240+[4]OCTUBRE!P240+[4]NOVIEMBRE!P240+[4]DICIEMBRE!P240</f>
        <v>4.2344600000000003</v>
      </c>
      <c r="R243" s="60">
        <f t="shared" si="17"/>
        <v>13.920427999999999</v>
      </c>
      <c r="S243" s="59">
        <f>[4]ENERO!R240+[4]FEBRERO!R240+[4]MARZO!R240+[4]ABRIL!R240+[4]MAYO!R240+[4]JUNIO!R240+[4]JULIO!R240+[4]AGOSTO!R240+[4]SEPTIEMBRE!R240+[4]OCTUBRE!R240+[4]NOVIEMBRE!R240+[4]DICIEMBRE!R240</f>
        <v>11.13369537</v>
      </c>
      <c r="T243" s="59">
        <f>[4]ENERO!S240+[4]FEBRERO!S240+[4]MARZO!S240+[4]ABRIL!S240+[4]MAYO!S240+[4]JUNIO!S240+[4]JULIO!S240+[4]AGOSTO!S240+[4]SEPTIEMBRE!S240+[4]OCTUBRE!S240+[4]NOVIEMBRE!S240+[4]DICIEMBRE!S240</f>
        <v>8.2806986738394244</v>
      </c>
      <c r="U243" s="60">
        <f t="shared" si="20"/>
        <v>19.414394043839422</v>
      </c>
    </row>
    <row r="244" spans="1:21" s="58" customFormat="1" ht="18" customHeight="1">
      <c r="A244" s="249">
        <v>289</v>
      </c>
      <c r="B244" s="250" t="s">
        <v>155</v>
      </c>
      <c r="C244" s="249" t="s">
        <v>369</v>
      </c>
      <c r="D244" s="202">
        <v>0</v>
      </c>
      <c r="E244" s="202">
        <v>0</v>
      </c>
      <c r="F244" s="202">
        <v>0</v>
      </c>
      <c r="G244" s="202">
        <v>0</v>
      </c>
      <c r="H244" s="202">
        <f t="shared" si="18"/>
        <v>0</v>
      </c>
      <c r="I244" s="202"/>
      <c r="J244" s="202">
        <v>0</v>
      </c>
      <c r="K244" s="202">
        <v>0</v>
      </c>
      <c r="L244" s="202">
        <v>0</v>
      </c>
      <c r="M244" s="202">
        <v>0</v>
      </c>
      <c r="N244" s="202">
        <f t="shared" si="19"/>
        <v>0</v>
      </c>
      <c r="O244" s="202" t="str">
        <f t="shared" si="16"/>
        <v>N.A.</v>
      </c>
      <c r="P244" s="59">
        <f>[4]ENERO!O241+[4]FEBRERO!O241+[4]MARZO!O241+[4]ABRIL!O241+[4]MAYO!O241+[4]JUNIO!O241+[4]JULIO!O241+[4]AGOSTO!O241+[4]SEPTIEMBRE!O241+[4]OCTUBRE!O241+[4]NOVIEMBRE!O241+[4]DICIEMBRE!O241</f>
        <v>0</v>
      </c>
      <c r="Q244" s="59">
        <f>[4]ENERO!P241+[4]FEBRERO!P241+[4]MARZO!P241+[4]ABRIL!P241+[4]MAYO!P241+[4]JUNIO!P241+[4]JULIO!P241+[4]AGOSTO!P241+[4]SEPTIEMBRE!P241+[4]OCTUBRE!P241+[4]NOVIEMBRE!P241+[4]DICIEMBRE!P241</f>
        <v>0</v>
      </c>
      <c r="R244" s="60">
        <f t="shared" si="17"/>
        <v>0</v>
      </c>
      <c r="S244" s="59">
        <f>[4]ENERO!R241+[4]FEBRERO!R241+[4]MARZO!R241+[4]ABRIL!R241+[4]MAYO!R241+[4]JUNIO!R241+[4]JULIO!R241+[4]AGOSTO!R241+[4]SEPTIEMBRE!R241+[4]OCTUBRE!R241+[4]NOVIEMBRE!R241+[4]DICIEMBRE!R241</f>
        <v>0</v>
      </c>
      <c r="T244" s="59">
        <f>[4]ENERO!S241+[4]FEBRERO!S241+[4]MARZO!S241+[4]ABRIL!S241+[4]MAYO!S241+[4]JUNIO!S241+[4]JULIO!S241+[4]AGOSTO!S241+[4]SEPTIEMBRE!S241+[4]OCTUBRE!S241+[4]NOVIEMBRE!S241+[4]DICIEMBRE!S241</f>
        <v>0</v>
      </c>
      <c r="U244" s="60">
        <f t="shared" si="20"/>
        <v>0</v>
      </c>
    </row>
    <row r="245" spans="1:21" s="58" customFormat="1" ht="18" customHeight="1">
      <c r="A245" s="249">
        <v>290</v>
      </c>
      <c r="B245" s="250" t="s">
        <v>136</v>
      </c>
      <c r="C245" s="249" t="s">
        <v>370</v>
      </c>
      <c r="D245" s="202">
        <v>0</v>
      </c>
      <c r="E245" s="202">
        <v>0</v>
      </c>
      <c r="F245" s="202">
        <v>0</v>
      </c>
      <c r="G245" s="202">
        <v>0</v>
      </c>
      <c r="H245" s="202">
        <f t="shared" si="18"/>
        <v>0</v>
      </c>
      <c r="I245" s="202"/>
      <c r="J245" s="202">
        <v>0</v>
      </c>
      <c r="K245" s="202">
        <v>0</v>
      </c>
      <c r="L245" s="202">
        <v>0</v>
      </c>
      <c r="M245" s="202">
        <v>0</v>
      </c>
      <c r="N245" s="202">
        <f t="shared" si="19"/>
        <v>0</v>
      </c>
      <c r="O245" s="202" t="str">
        <f t="shared" si="16"/>
        <v>N.A.</v>
      </c>
      <c r="P245" s="59">
        <f>[4]ENERO!O242+[4]FEBRERO!O242+[4]MARZO!O242+[4]ABRIL!O242+[4]MAYO!O242+[4]JUNIO!O242+[4]JULIO!O242+[4]AGOSTO!O242+[4]SEPTIEMBRE!O242+[4]OCTUBRE!O242+[4]NOVIEMBRE!O242+[4]DICIEMBRE!O242</f>
        <v>0</v>
      </c>
      <c r="Q245" s="59">
        <f>[4]ENERO!P242+[4]FEBRERO!P242+[4]MARZO!P242+[4]ABRIL!P242+[4]MAYO!P242+[4]JUNIO!P242+[4]JULIO!P242+[4]AGOSTO!P242+[4]SEPTIEMBRE!P242+[4]OCTUBRE!P242+[4]NOVIEMBRE!P242+[4]DICIEMBRE!P242</f>
        <v>0</v>
      </c>
      <c r="R245" s="60">
        <f t="shared" si="17"/>
        <v>0</v>
      </c>
      <c r="S245" s="59">
        <f>[4]ENERO!R242+[4]FEBRERO!R242+[4]MARZO!R242+[4]ABRIL!R242+[4]MAYO!R242+[4]JUNIO!R242+[4]JULIO!R242+[4]AGOSTO!R242+[4]SEPTIEMBRE!R242+[4]OCTUBRE!R242+[4]NOVIEMBRE!R242+[4]DICIEMBRE!R242</f>
        <v>0</v>
      </c>
      <c r="T245" s="59">
        <f>[4]ENERO!S242+[4]FEBRERO!S242+[4]MARZO!S242+[4]ABRIL!S242+[4]MAYO!S242+[4]JUNIO!S242+[4]JULIO!S242+[4]AGOSTO!S242+[4]SEPTIEMBRE!S242+[4]OCTUBRE!S242+[4]NOVIEMBRE!S242+[4]DICIEMBRE!S242</f>
        <v>0</v>
      </c>
      <c r="U245" s="60">
        <f t="shared" si="20"/>
        <v>0</v>
      </c>
    </row>
    <row r="246" spans="1:21" s="58" customFormat="1" ht="18" customHeight="1">
      <c r="A246" s="249">
        <v>292</v>
      </c>
      <c r="B246" s="250" t="s">
        <v>140</v>
      </c>
      <c r="C246" s="249" t="s">
        <v>371</v>
      </c>
      <c r="D246" s="202">
        <v>124.07149999999999</v>
      </c>
      <c r="E246" s="202">
        <v>6.9601199999999999</v>
      </c>
      <c r="F246" s="202">
        <v>0</v>
      </c>
      <c r="G246" s="202">
        <v>23.016064899999996</v>
      </c>
      <c r="H246" s="202">
        <f t="shared" si="18"/>
        <v>94.095315099999993</v>
      </c>
      <c r="I246" s="202"/>
      <c r="J246" s="202">
        <v>34.567882449252508</v>
      </c>
      <c r="K246" s="202">
        <v>23.998216793991748</v>
      </c>
      <c r="L246" s="202">
        <v>0</v>
      </c>
      <c r="M246" s="202">
        <v>25.17068055</v>
      </c>
      <c r="N246" s="202">
        <f t="shared" si="19"/>
        <v>-14.60101489473924</v>
      </c>
      <c r="O246" s="202">
        <f t="shared" si="16"/>
        <v>-115.51726021558244</v>
      </c>
      <c r="P246" s="59">
        <f>[4]ENERO!O243+[4]FEBRERO!O243+[4]MARZO!O243+[4]ABRIL!O243+[4]MAYO!O243+[4]JUNIO!O243+[4]JULIO!O243+[4]AGOSTO!O243+[4]SEPTIEMBRE!O243+[4]OCTUBRE!O243+[4]NOVIEMBRE!O243+[4]DICIEMBRE!O243</f>
        <v>0</v>
      </c>
      <c r="Q246" s="59">
        <f>[4]ENERO!P243+[4]FEBRERO!P243+[4]MARZO!P243+[4]ABRIL!P243+[4]MAYO!P243+[4]JUNIO!P243+[4]JULIO!P243+[4]AGOSTO!P243+[4]SEPTIEMBRE!P243+[4]OCTUBRE!P243+[4]NOVIEMBRE!P243+[4]DICIEMBRE!P243</f>
        <v>6.9601199999999999</v>
      </c>
      <c r="R246" s="60">
        <f t="shared" si="17"/>
        <v>6.9601199999999999</v>
      </c>
      <c r="S246" s="59">
        <f>[4]ENERO!R243+[4]FEBRERO!R243+[4]MARZO!R243+[4]ABRIL!R243+[4]MAYO!R243+[4]JUNIO!R243+[4]JULIO!R243+[4]AGOSTO!R243+[4]SEPTIEMBRE!R243+[4]OCTUBRE!R243+[4]NOVIEMBRE!R243+[4]DICIEMBRE!R243</f>
        <v>0</v>
      </c>
      <c r="T246" s="59">
        <f>[4]ENERO!S243+[4]FEBRERO!S243+[4]MARZO!S243+[4]ABRIL!S243+[4]MAYO!S243+[4]JUNIO!S243+[4]JULIO!S243+[4]AGOSTO!S243+[4]SEPTIEMBRE!S243+[4]OCTUBRE!S243+[4]NOVIEMBRE!S243+[4]DICIEMBRE!S243</f>
        <v>23.998216793991748</v>
      </c>
      <c r="U246" s="60">
        <f t="shared" si="20"/>
        <v>23.998216793991748</v>
      </c>
    </row>
    <row r="247" spans="1:21" s="58" customFormat="1" ht="18" customHeight="1">
      <c r="A247" s="249">
        <v>293</v>
      </c>
      <c r="B247" s="250" t="s">
        <v>228</v>
      </c>
      <c r="C247" s="249" t="s">
        <v>372</v>
      </c>
      <c r="D247" s="202">
        <v>148.76303999999999</v>
      </c>
      <c r="E247" s="202">
        <v>73.203450000000004</v>
      </c>
      <c r="F247" s="202">
        <v>0</v>
      </c>
      <c r="G247" s="202">
        <v>13.376060599999995</v>
      </c>
      <c r="H247" s="202">
        <f t="shared" si="18"/>
        <v>62.183529399999991</v>
      </c>
      <c r="I247" s="202"/>
      <c r="J247" s="202">
        <v>91.73470346365076</v>
      </c>
      <c r="K247" s="202">
        <v>115.16414050737666</v>
      </c>
      <c r="L247" s="202">
        <v>0</v>
      </c>
      <c r="M247" s="202">
        <v>12.398254099999999</v>
      </c>
      <c r="N247" s="202">
        <f t="shared" si="19"/>
        <v>-35.8276911437259</v>
      </c>
      <c r="O247" s="202">
        <f t="shared" si="16"/>
        <v>-157.61604638627333</v>
      </c>
      <c r="P247" s="59">
        <f>[4]ENERO!O244+[4]FEBRERO!O244+[4]MARZO!O244+[4]ABRIL!O244+[4]MAYO!O244+[4]JUNIO!O244+[4]JULIO!O244+[4]AGOSTO!O244+[4]SEPTIEMBRE!O244+[4]OCTUBRE!O244+[4]NOVIEMBRE!O244+[4]DICIEMBRE!O244</f>
        <v>56.069744999999998</v>
      </c>
      <c r="Q247" s="59">
        <f>[4]ENERO!P244+[4]FEBRERO!P244+[4]MARZO!P244+[4]ABRIL!P244+[4]MAYO!P244+[4]JUNIO!P244+[4]JULIO!P244+[4]AGOSTO!P244+[4]SEPTIEMBRE!P244+[4]OCTUBRE!P244+[4]NOVIEMBRE!P244+[4]DICIEMBRE!P244</f>
        <v>17.133704999999999</v>
      </c>
      <c r="R247" s="60">
        <f t="shared" si="17"/>
        <v>73.203450000000004</v>
      </c>
      <c r="S247" s="59">
        <f>[4]ENERO!R244+[4]FEBRERO!R244+[4]MARZO!R244+[4]ABRIL!R244+[4]MAYO!R244+[4]JUNIO!R244+[4]JULIO!R244+[4]AGOSTO!R244+[4]SEPTIEMBRE!R244+[4]OCTUBRE!R244+[4]NOVIEMBRE!R244+[4]DICIEMBRE!R244</f>
        <v>56.069744809999996</v>
      </c>
      <c r="T247" s="59">
        <f>[4]ENERO!S244+[4]FEBRERO!S244+[4]MARZO!S244+[4]ABRIL!S244+[4]MAYO!S244+[4]JUNIO!S244+[4]JULIO!S244+[4]AGOSTO!S244+[4]SEPTIEMBRE!S244+[4]OCTUBRE!S244+[4]NOVIEMBRE!S244+[4]DICIEMBRE!S244</f>
        <v>59.094395697376669</v>
      </c>
      <c r="U247" s="60">
        <f t="shared" si="20"/>
        <v>115.16414050737666</v>
      </c>
    </row>
    <row r="248" spans="1:21" s="58" customFormat="1" ht="18" customHeight="1">
      <c r="A248" s="249">
        <v>294</v>
      </c>
      <c r="B248" s="250" t="s">
        <v>228</v>
      </c>
      <c r="C248" s="249" t="s">
        <v>373</v>
      </c>
      <c r="D248" s="202">
        <v>101.87725500000001</v>
      </c>
      <c r="E248" s="202">
        <v>40.117081999999996</v>
      </c>
      <c r="F248" s="202">
        <v>0</v>
      </c>
      <c r="G248" s="202">
        <v>8.0881177700000002</v>
      </c>
      <c r="H248" s="202">
        <f t="shared" si="18"/>
        <v>53.672055230000012</v>
      </c>
      <c r="I248" s="202"/>
      <c r="J248" s="202">
        <v>51.270329494435977</v>
      </c>
      <c r="K248" s="202">
        <v>49.403725443325925</v>
      </c>
      <c r="L248" s="202">
        <v>0</v>
      </c>
      <c r="M248" s="202">
        <v>7.5286803100000013</v>
      </c>
      <c r="N248" s="202">
        <f t="shared" si="19"/>
        <v>-5.6620762588899494</v>
      </c>
      <c r="O248" s="202">
        <f t="shared" si="16"/>
        <v>-110.54939341269183</v>
      </c>
      <c r="P248" s="59">
        <f>[4]ENERO!O245+[4]FEBRERO!O245+[4]MARZO!O245+[4]ABRIL!O245+[4]MAYO!O245+[4]JUNIO!O245+[4]JULIO!O245+[4]AGOSTO!O245+[4]SEPTIEMBRE!O245+[4]OCTUBRE!O245+[4]NOVIEMBRE!O245+[4]DICIEMBRE!O245</f>
        <v>31.470592</v>
      </c>
      <c r="Q248" s="59">
        <f>[4]ENERO!P245+[4]FEBRERO!P245+[4]MARZO!P245+[4]ABRIL!P245+[4]MAYO!P245+[4]JUNIO!P245+[4]JULIO!P245+[4]AGOSTO!P245+[4]SEPTIEMBRE!P245+[4]OCTUBRE!P245+[4]NOVIEMBRE!P245+[4]DICIEMBRE!P245</f>
        <v>8.64649</v>
      </c>
      <c r="R248" s="60">
        <f t="shared" si="17"/>
        <v>40.117081999999996</v>
      </c>
      <c r="S248" s="59">
        <f>[4]ENERO!R245+[4]FEBRERO!R245+[4]MARZO!R245+[4]ABRIL!R245+[4]MAYO!R245+[4]JUNIO!R245+[4]JULIO!R245+[4]AGOSTO!R245+[4]SEPTIEMBRE!R245+[4]OCTUBRE!R245+[4]NOVIEMBRE!R245+[4]DICIEMBRE!R245</f>
        <v>31.673841420000002</v>
      </c>
      <c r="T248" s="59">
        <f>[4]ENERO!S245+[4]FEBRERO!S245+[4]MARZO!S245+[4]ABRIL!S245+[4]MAYO!S245+[4]JUNIO!S245+[4]JULIO!S245+[4]AGOSTO!S245+[4]SEPTIEMBRE!S245+[4]OCTUBRE!S245+[4]NOVIEMBRE!S245+[4]DICIEMBRE!S245</f>
        <v>17.729884023325926</v>
      </c>
      <c r="U248" s="60">
        <f t="shared" si="20"/>
        <v>49.403725443325925</v>
      </c>
    </row>
    <row r="249" spans="1:21" s="58" customFormat="1" ht="18" customHeight="1">
      <c r="A249" s="249">
        <v>295</v>
      </c>
      <c r="B249" s="250" t="s">
        <v>228</v>
      </c>
      <c r="C249" s="249" t="s">
        <v>374</v>
      </c>
      <c r="D249" s="202">
        <v>38.083519999999993</v>
      </c>
      <c r="E249" s="202">
        <v>14.317482999999999</v>
      </c>
      <c r="F249" s="202">
        <v>0</v>
      </c>
      <c r="G249" s="202">
        <v>3.5730867399999999</v>
      </c>
      <c r="H249" s="202">
        <f t="shared" si="18"/>
        <v>20.192950259999993</v>
      </c>
      <c r="I249" s="202"/>
      <c r="J249" s="202">
        <v>18.801149498913713</v>
      </c>
      <c r="K249" s="202">
        <v>18.385312270785683</v>
      </c>
      <c r="L249" s="202">
        <v>0</v>
      </c>
      <c r="M249" s="202">
        <v>3.3404339499999995</v>
      </c>
      <c r="N249" s="202">
        <f t="shared" si="19"/>
        <v>-2.9245967218719695</v>
      </c>
      <c r="O249" s="202">
        <f t="shared" si="16"/>
        <v>-114.4832562068222</v>
      </c>
      <c r="P249" s="59">
        <f>[4]ENERO!O246+[4]FEBRERO!O246+[4]MARZO!O246+[4]ABRIL!O246+[4]MAYO!O246+[4]JUNIO!O246+[4]JULIO!O246+[4]AGOSTO!O246+[4]SEPTIEMBRE!O246+[4]OCTUBRE!O246+[4]NOVIEMBRE!O246+[4]DICIEMBRE!O246</f>
        <v>12.794563</v>
      </c>
      <c r="Q249" s="59">
        <f>[4]ENERO!P246+[4]FEBRERO!P246+[4]MARZO!P246+[4]ABRIL!P246+[4]MAYO!P246+[4]JUNIO!P246+[4]JULIO!P246+[4]AGOSTO!P246+[4]SEPTIEMBRE!P246+[4]OCTUBRE!P246+[4]NOVIEMBRE!P246+[4]DICIEMBRE!P246</f>
        <v>1.5229200000000001</v>
      </c>
      <c r="R249" s="60">
        <f t="shared" si="17"/>
        <v>14.317482999999999</v>
      </c>
      <c r="S249" s="59">
        <f>[4]ENERO!R246+[4]FEBRERO!R246+[4]MARZO!R246+[4]ABRIL!R246+[4]MAYO!R246+[4]JUNIO!R246+[4]JULIO!R246+[4]AGOSTO!R246+[4]SEPTIEMBRE!R246+[4]OCTUBRE!R246+[4]NOVIEMBRE!R246+[4]DICIEMBRE!R246</f>
        <v>12.976924360000002</v>
      </c>
      <c r="T249" s="59">
        <f>[4]ENERO!S246+[4]FEBRERO!S246+[4]MARZO!S246+[4]ABRIL!S246+[4]MAYO!S246+[4]JUNIO!S246+[4]JULIO!S246+[4]AGOSTO!S246+[4]SEPTIEMBRE!S246+[4]OCTUBRE!S246+[4]NOVIEMBRE!S246+[4]DICIEMBRE!S246</f>
        <v>5.4083879107856818</v>
      </c>
      <c r="U249" s="60">
        <f t="shared" si="20"/>
        <v>18.385312270785683</v>
      </c>
    </row>
    <row r="250" spans="1:21" s="58" customFormat="1" ht="18" customHeight="1">
      <c r="A250" s="249">
        <v>296</v>
      </c>
      <c r="B250" s="250" t="s">
        <v>126</v>
      </c>
      <c r="C250" s="249" t="s">
        <v>375</v>
      </c>
      <c r="D250" s="202">
        <v>1714.4346700000001</v>
      </c>
      <c r="E250" s="202">
        <v>1338.576959</v>
      </c>
      <c r="F250" s="202">
        <v>0</v>
      </c>
      <c r="G250" s="202">
        <v>153.06000365</v>
      </c>
      <c r="H250" s="202">
        <f t="shared" si="18"/>
        <v>222.79770735000011</v>
      </c>
      <c r="I250" s="202"/>
      <c r="J250" s="202">
        <v>177.88784669</v>
      </c>
      <c r="K250" s="202">
        <v>477.82081299999999</v>
      </c>
      <c r="L250" s="202">
        <v>0</v>
      </c>
      <c r="M250" s="202">
        <v>143.18361655999999</v>
      </c>
      <c r="N250" s="202">
        <f t="shared" si="19"/>
        <v>-443.11658287</v>
      </c>
      <c r="O250" s="202">
        <f t="shared" si="16"/>
        <v>-298.88740693991696</v>
      </c>
      <c r="P250" s="59">
        <f>[4]ENERO!O247+[4]FEBRERO!O247+[4]MARZO!O247+[4]ABRIL!O247+[4]MAYO!O247+[4]JUNIO!O247+[4]JULIO!O247+[4]AGOSTO!O247+[4]SEPTIEMBRE!O247+[4]OCTUBRE!O247+[4]NOVIEMBRE!O247+[4]DICIEMBRE!O247</f>
        <v>233.91489899999999</v>
      </c>
      <c r="Q250" s="59">
        <f>[4]ENERO!P247+[4]FEBRERO!P247+[4]MARZO!P247+[4]ABRIL!P247+[4]MAYO!P247+[4]JUNIO!P247+[4]JULIO!P247+[4]AGOSTO!P247+[4]SEPTIEMBRE!P247+[4]OCTUBRE!P247+[4]NOVIEMBRE!P247+[4]DICIEMBRE!P247</f>
        <v>1104.6620600000001</v>
      </c>
      <c r="R250" s="60">
        <f t="shared" si="17"/>
        <v>1338.576959</v>
      </c>
      <c r="S250" s="59">
        <f>[4]ENERO!R247+[4]FEBRERO!R247+[4]MARZO!R247+[4]ABRIL!R247+[4]MAYO!R247+[4]JUNIO!R247+[4]JULIO!R247+[4]AGOSTO!R247+[4]SEPTIEMBRE!R247+[4]OCTUBRE!R247+[4]NOVIEMBRE!R247+[4]DICIEMBRE!R247</f>
        <v>233.914897</v>
      </c>
      <c r="T250" s="59">
        <f>[4]ENERO!S247+[4]FEBRERO!S247+[4]MARZO!S247+[4]ABRIL!S247+[4]MAYO!S247+[4]JUNIO!S247+[4]JULIO!S247+[4]AGOSTO!S247+[4]SEPTIEMBRE!S247+[4]OCTUBRE!S247+[4]NOVIEMBRE!S247+[4]DICIEMBRE!S247</f>
        <v>243.90591599999999</v>
      </c>
      <c r="U250" s="60">
        <f t="shared" si="20"/>
        <v>477.82081299999999</v>
      </c>
    </row>
    <row r="251" spans="1:21" s="58" customFormat="1" ht="18" customHeight="1">
      <c r="A251" s="249">
        <v>297</v>
      </c>
      <c r="B251" s="250" t="s">
        <v>136</v>
      </c>
      <c r="C251" s="249" t="s">
        <v>376</v>
      </c>
      <c r="D251" s="202">
        <v>134.8647</v>
      </c>
      <c r="E251" s="202">
        <v>7.4907599999999999</v>
      </c>
      <c r="F251" s="202">
        <v>0</v>
      </c>
      <c r="G251" s="202">
        <v>40.296886369999996</v>
      </c>
      <c r="H251" s="202">
        <f t="shared" si="18"/>
        <v>87.077053630000009</v>
      </c>
      <c r="I251" s="202"/>
      <c r="J251" s="202">
        <v>39.356755231545257</v>
      </c>
      <c r="K251" s="202">
        <v>12.948914211456875</v>
      </c>
      <c r="L251" s="202">
        <v>0</v>
      </c>
      <c r="M251" s="202">
        <v>37.736424459999995</v>
      </c>
      <c r="N251" s="202">
        <f t="shared" si="19"/>
        <v>-11.328583439911611</v>
      </c>
      <c r="O251" s="202">
        <f t="shared" si="16"/>
        <v>-113.00983780187144</v>
      </c>
      <c r="P251" s="59">
        <f>[4]ENERO!O248+[4]FEBRERO!O248+[4]MARZO!O248+[4]ABRIL!O248+[4]MAYO!O248+[4]JUNIO!O248+[4]JULIO!O248+[4]AGOSTO!O248+[4]SEPTIEMBRE!O248+[4]OCTUBRE!O248+[4]NOVIEMBRE!O248+[4]DICIEMBRE!O248</f>
        <v>0</v>
      </c>
      <c r="Q251" s="59">
        <f>[4]ENERO!P248+[4]FEBRERO!P248+[4]MARZO!P248+[4]ABRIL!P248+[4]MAYO!P248+[4]JUNIO!P248+[4]JULIO!P248+[4]AGOSTO!P248+[4]SEPTIEMBRE!P248+[4]OCTUBRE!P248+[4]NOVIEMBRE!P248+[4]DICIEMBRE!P248</f>
        <v>7.4907599999999999</v>
      </c>
      <c r="R251" s="60">
        <f t="shared" si="17"/>
        <v>7.4907599999999999</v>
      </c>
      <c r="S251" s="59">
        <f>[4]ENERO!R248+[4]FEBRERO!R248+[4]MARZO!R248+[4]ABRIL!R248+[4]MAYO!R248+[4]JUNIO!R248+[4]JULIO!R248+[4]AGOSTO!R248+[4]SEPTIEMBRE!R248+[4]OCTUBRE!R248+[4]NOVIEMBRE!R248+[4]DICIEMBRE!R248</f>
        <v>0.84166017000000004</v>
      </c>
      <c r="T251" s="59">
        <f>[4]ENERO!S248+[4]FEBRERO!S248+[4]MARZO!S248+[4]ABRIL!S248+[4]MAYO!S248+[4]JUNIO!S248+[4]JULIO!S248+[4]AGOSTO!S248+[4]SEPTIEMBRE!S248+[4]OCTUBRE!S248+[4]NOVIEMBRE!S248+[4]DICIEMBRE!S248</f>
        <v>12.107254041456875</v>
      </c>
      <c r="U251" s="60">
        <f t="shared" si="20"/>
        <v>12.948914211456875</v>
      </c>
    </row>
    <row r="252" spans="1:21" s="58" customFormat="1" ht="18" customHeight="1">
      <c r="A252" s="249">
        <v>298</v>
      </c>
      <c r="B252" s="250" t="s">
        <v>126</v>
      </c>
      <c r="C252" s="249" t="s">
        <v>377</v>
      </c>
      <c r="D252" s="202">
        <v>2481.5321050000002</v>
      </c>
      <c r="E252" s="202">
        <v>1248.355215</v>
      </c>
      <c r="F252" s="202">
        <v>0</v>
      </c>
      <c r="G252" s="202">
        <v>0</v>
      </c>
      <c r="H252" s="202">
        <f t="shared" si="18"/>
        <v>1233.1768900000002</v>
      </c>
      <c r="I252" s="202"/>
      <c r="J252" s="202">
        <v>263.88874116</v>
      </c>
      <c r="K252" s="202">
        <v>190.57365200000001</v>
      </c>
      <c r="L252" s="202">
        <v>0</v>
      </c>
      <c r="M252" s="202">
        <v>0</v>
      </c>
      <c r="N252" s="202">
        <f t="shared" si="19"/>
        <v>73.315089159999985</v>
      </c>
      <c r="O252" s="202">
        <f t="shared" si="16"/>
        <v>-94.054779184193109</v>
      </c>
      <c r="P252" s="59">
        <f>[4]ENERO!O249+[4]FEBRERO!O249+[4]MARZO!O249+[4]ABRIL!O249+[4]MAYO!O249+[4]JUNIO!O249+[4]JULIO!O249+[4]AGOSTO!O249+[4]SEPTIEMBRE!O249+[4]OCTUBRE!O249+[4]NOVIEMBRE!O249+[4]DICIEMBRE!O249</f>
        <v>0</v>
      </c>
      <c r="Q252" s="59">
        <f>[4]ENERO!P249+[4]FEBRERO!P249+[4]MARZO!P249+[4]ABRIL!P249+[4]MAYO!P249+[4]JUNIO!P249+[4]JULIO!P249+[4]AGOSTO!P249+[4]SEPTIEMBRE!P249+[4]OCTUBRE!P249+[4]NOVIEMBRE!P249+[4]DICIEMBRE!P249</f>
        <v>1248.355215</v>
      </c>
      <c r="R252" s="60">
        <f t="shared" si="17"/>
        <v>1248.355215</v>
      </c>
      <c r="S252" s="59">
        <f>[4]ENERO!R249+[4]FEBRERO!R249+[4]MARZO!R249+[4]ABRIL!R249+[4]MAYO!R249+[4]JUNIO!R249+[4]JULIO!R249+[4]AGOSTO!R249+[4]SEPTIEMBRE!R249+[4]OCTUBRE!R249+[4]NOVIEMBRE!R249+[4]DICIEMBRE!R249</f>
        <v>0</v>
      </c>
      <c r="T252" s="59">
        <f>[4]ENERO!S249+[4]FEBRERO!S249+[4]MARZO!S249+[4]ABRIL!S249+[4]MAYO!S249+[4]JUNIO!S249+[4]JULIO!S249+[4]AGOSTO!S249+[4]SEPTIEMBRE!S249+[4]OCTUBRE!S249+[4]NOVIEMBRE!S249+[4]DICIEMBRE!S249</f>
        <v>190.57365200000001</v>
      </c>
      <c r="U252" s="60">
        <f t="shared" si="20"/>
        <v>190.57365200000001</v>
      </c>
    </row>
    <row r="253" spans="1:21" s="58" customFormat="1" ht="18" customHeight="1">
      <c r="A253" s="249">
        <v>300</v>
      </c>
      <c r="B253" s="250" t="s">
        <v>136</v>
      </c>
      <c r="C253" s="249" t="s">
        <v>378</v>
      </c>
      <c r="D253" s="202">
        <v>29.362665</v>
      </c>
      <c r="E253" s="202">
        <v>27.987958000000003</v>
      </c>
      <c r="F253" s="202">
        <v>0</v>
      </c>
      <c r="G253" s="202">
        <v>11.374364669999999</v>
      </c>
      <c r="H253" s="202">
        <f t="shared" si="18"/>
        <v>-9.9996576700000013</v>
      </c>
      <c r="I253" s="202"/>
      <c r="J253" s="202">
        <v>35.911475609821508</v>
      </c>
      <c r="K253" s="202">
        <v>31.872430220252888</v>
      </c>
      <c r="L253" s="202">
        <v>0</v>
      </c>
      <c r="M253" s="202">
        <v>10.557755870000001</v>
      </c>
      <c r="N253" s="202">
        <f t="shared" si="19"/>
        <v>-6.5187104804313805</v>
      </c>
      <c r="O253" s="202">
        <f t="shared" si="16"/>
        <v>-34.810663569132167</v>
      </c>
      <c r="P253" s="59">
        <f>[4]ENERO!O250+[4]FEBRERO!O250+[4]MARZO!O250+[4]ABRIL!O250+[4]MAYO!O250+[4]JUNIO!O250+[4]JULIO!O250+[4]AGOSTO!O250+[4]SEPTIEMBRE!O250+[4]OCTUBRE!O250+[4]NOVIEMBRE!O250+[4]DICIEMBRE!O250</f>
        <v>24.645413000000001</v>
      </c>
      <c r="Q253" s="59">
        <f>[4]ENERO!P250+[4]FEBRERO!P250+[4]MARZO!P250+[4]ABRIL!P250+[4]MAYO!P250+[4]JUNIO!P250+[4]JULIO!P250+[4]AGOSTO!P250+[4]SEPTIEMBRE!P250+[4]OCTUBRE!P250+[4]NOVIEMBRE!P250+[4]DICIEMBRE!P250</f>
        <v>3.3425449999999999</v>
      </c>
      <c r="R253" s="60">
        <f t="shared" si="17"/>
        <v>27.987958000000003</v>
      </c>
      <c r="S253" s="59">
        <f>[4]ENERO!R250+[4]FEBRERO!R250+[4]MARZO!R250+[4]ABRIL!R250+[4]MAYO!R250+[4]JUNIO!R250+[4]JULIO!R250+[4]AGOSTO!R250+[4]SEPTIEMBRE!R250+[4]OCTUBRE!R250+[4]NOVIEMBRE!R250+[4]DICIEMBRE!R250</f>
        <v>24.645412939999996</v>
      </c>
      <c r="T253" s="59">
        <f>[4]ENERO!S250+[4]FEBRERO!S250+[4]MARZO!S250+[4]ABRIL!S250+[4]MAYO!S250+[4]JUNIO!S250+[4]JULIO!S250+[4]AGOSTO!S250+[4]SEPTIEMBRE!S250+[4]OCTUBRE!S250+[4]NOVIEMBRE!S250+[4]DICIEMBRE!S250</f>
        <v>7.2270172802528929</v>
      </c>
      <c r="U253" s="60">
        <f t="shared" si="20"/>
        <v>31.872430220252888</v>
      </c>
    </row>
    <row r="254" spans="1:21" s="58" customFormat="1" ht="18" customHeight="1">
      <c r="A254" s="249">
        <v>304</v>
      </c>
      <c r="B254" s="250" t="s">
        <v>136</v>
      </c>
      <c r="C254" s="249" t="s">
        <v>379</v>
      </c>
      <c r="D254" s="202">
        <v>454.481765</v>
      </c>
      <c r="E254" s="202">
        <v>8.9441900000000008</v>
      </c>
      <c r="F254" s="202">
        <v>0</v>
      </c>
      <c r="G254" s="202">
        <v>0</v>
      </c>
      <c r="H254" s="202">
        <f t="shared" si="18"/>
        <v>445.537575</v>
      </c>
      <c r="I254" s="202"/>
      <c r="J254" s="202">
        <v>0</v>
      </c>
      <c r="K254" s="202">
        <v>0</v>
      </c>
      <c r="L254" s="202">
        <v>0</v>
      </c>
      <c r="M254" s="202">
        <v>0</v>
      </c>
      <c r="N254" s="202">
        <f t="shared" si="19"/>
        <v>0</v>
      </c>
      <c r="O254" s="202" t="str">
        <f t="shared" si="16"/>
        <v>N.A.</v>
      </c>
      <c r="P254" s="59">
        <f>[4]ENERO!O251+[4]FEBRERO!O251+[4]MARZO!O251+[4]ABRIL!O251+[4]MAYO!O251+[4]JUNIO!O251+[4]JULIO!O251+[4]AGOSTO!O251+[4]SEPTIEMBRE!O251+[4]OCTUBRE!O251+[4]NOVIEMBRE!O251+[4]DICIEMBRE!O251</f>
        <v>0</v>
      </c>
      <c r="Q254" s="59">
        <f>[4]ENERO!P251+[4]FEBRERO!P251+[4]MARZO!P251+[4]ABRIL!P251+[4]MAYO!P251+[4]JUNIO!P251+[4]JULIO!P251+[4]AGOSTO!P251+[4]SEPTIEMBRE!P251+[4]OCTUBRE!P251+[4]NOVIEMBRE!P251+[4]DICIEMBRE!P251</f>
        <v>8.9441900000000008</v>
      </c>
      <c r="R254" s="60">
        <f t="shared" si="17"/>
        <v>8.9441900000000008</v>
      </c>
      <c r="S254" s="59">
        <f>[4]ENERO!R251+[4]FEBRERO!R251+[4]MARZO!R251+[4]ABRIL!R251+[4]MAYO!R251+[4]JUNIO!R251+[4]JULIO!R251+[4]AGOSTO!R251+[4]SEPTIEMBRE!R251+[4]OCTUBRE!R251+[4]NOVIEMBRE!R251+[4]DICIEMBRE!R251</f>
        <v>0</v>
      </c>
      <c r="T254" s="59">
        <f>[4]ENERO!S251+[4]FEBRERO!S251+[4]MARZO!S251+[4]ABRIL!S251+[4]MAYO!S251+[4]JUNIO!S251+[4]JULIO!S251+[4]AGOSTO!S251+[4]SEPTIEMBRE!S251+[4]OCTUBRE!S251+[4]NOVIEMBRE!S251+[4]DICIEMBRE!S251</f>
        <v>0</v>
      </c>
      <c r="U254" s="60">
        <f t="shared" si="20"/>
        <v>0</v>
      </c>
    </row>
    <row r="255" spans="1:21" s="58" customFormat="1" ht="18" customHeight="1">
      <c r="A255" s="249">
        <v>305</v>
      </c>
      <c r="B255" s="250" t="s">
        <v>140</v>
      </c>
      <c r="C255" s="249" t="s">
        <v>380</v>
      </c>
      <c r="D255" s="202">
        <v>18.841355</v>
      </c>
      <c r="E255" s="202">
        <v>9.9439729999999997</v>
      </c>
      <c r="F255" s="202">
        <v>0</v>
      </c>
      <c r="G255" s="202">
        <v>1.547858</v>
      </c>
      <c r="H255" s="202">
        <f t="shared" si="18"/>
        <v>7.3495240000000006</v>
      </c>
      <c r="I255" s="202"/>
      <c r="J255" s="202">
        <v>9.0004591716000011</v>
      </c>
      <c r="K255" s="202">
        <v>14.979217421176472</v>
      </c>
      <c r="L255" s="202">
        <v>0</v>
      </c>
      <c r="M255" s="202">
        <v>1.4347076599999999</v>
      </c>
      <c r="N255" s="202">
        <f t="shared" si="19"/>
        <v>-7.4134659095764706</v>
      </c>
      <c r="O255" s="202">
        <f t="shared" si="16"/>
        <v>-200.87001429720442</v>
      </c>
      <c r="P255" s="59">
        <f>[4]ENERO!O252+[4]FEBRERO!O252+[4]MARZO!O252+[4]ABRIL!O252+[4]MAYO!O252+[4]JUNIO!O252+[4]JULIO!O252+[4]AGOSTO!O252+[4]SEPTIEMBRE!O252+[4]OCTUBRE!O252+[4]NOVIEMBRE!O252+[4]DICIEMBRE!O252</f>
        <v>6.488308</v>
      </c>
      <c r="Q255" s="59">
        <f>[4]ENERO!P252+[4]FEBRERO!P252+[4]MARZO!P252+[4]ABRIL!P252+[4]MAYO!P252+[4]JUNIO!P252+[4]JULIO!P252+[4]AGOSTO!P252+[4]SEPTIEMBRE!P252+[4]OCTUBRE!P252+[4]NOVIEMBRE!P252+[4]DICIEMBRE!P252</f>
        <v>3.4556650000000002</v>
      </c>
      <c r="R255" s="60">
        <f t="shared" si="17"/>
        <v>9.9439729999999997</v>
      </c>
      <c r="S255" s="59">
        <f>[4]ENERO!R252+[4]FEBRERO!R252+[4]MARZO!R252+[4]ABRIL!R252+[4]MAYO!R252+[4]JUNIO!R252+[4]JULIO!R252+[4]AGOSTO!R252+[4]SEPTIEMBRE!R252+[4]OCTUBRE!R252+[4]NOVIEMBRE!R252+[4]DICIEMBRE!R252</f>
        <v>6.4883079199999996</v>
      </c>
      <c r="T255" s="59">
        <f>[4]ENERO!S252+[4]FEBRERO!S252+[4]MARZO!S252+[4]ABRIL!S252+[4]MAYO!S252+[4]JUNIO!S252+[4]JULIO!S252+[4]AGOSTO!S252+[4]SEPTIEMBRE!S252+[4]OCTUBRE!S252+[4]NOVIEMBRE!S252+[4]DICIEMBRE!S252</f>
        <v>8.4909095011764713</v>
      </c>
      <c r="U255" s="60">
        <f t="shared" si="20"/>
        <v>14.979217421176472</v>
      </c>
    </row>
    <row r="256" spans="1:21" s="58" customFormat="1" ht="18" customHeight="1">
      <c r="A256" s="249">
        <v>306</v>
      </c>
      <c r="B256" s="250" t="s">
        <v>140</v>
      </c>
      <c r="C256" s="249" t="s">
        <v>381</v>
      </c>
      <c r="D256" s="202">
        <v>124.40832</v>
      </c>
      <c r="E256" s="202">
        <v>14.654146999999998</v>
      </c>
      <c r="F256" s="202">
        <v>0</v>
      </c>
      <c r="G256" s="202">
        <v>17.885729219999998</v>
      </c>
      <c r="H256" s="202">
        <f t="shared" si="18"/>
        <v>91.868443780000007</v>
      </c>
      <c r="I256" s="202"/>
      <c r="J256" s="202">
        <v>26.608779739199996</v>
      </c>
      <c r="K256" s="202">
        <v>33.352352574390856</v>
      </c>
      <c r="L256" s="202">
        <v>0</v>
      </c>
      <c r="M256" s="202">
        <v>20.952666779999998</v>
      </c>
      <c r="N256" s="202">
        <f t="shared" si="19"/>
        <v>-27.696239615190859</v>
      </c>
      <c r="O256" s="202">
        <f t="shared" si="16"/>
        <v>-130.14771827583783</v>
      </c>
      <c r="P256" s="59">
        <f>[4]ENERO!O253+[4]FEBRERO!O253+[4]MARZO!O253+[4]ABRIL!O253+[4]MAYO!O253+[4]JUNIO!O253+[4]JULIO!O253+[4]AGOSTO!O253+[4]SEPTIEMBRE!O253+[4]OCTUBRE!O253+[4]NOVIEMBRE!O253+[4]DICIEMBRE!O253</f>
        <v>1.777407</v>
      </c>
      <c r="Q256" s="59">
        <f>[4]ENERO!P253+[4]FEBRERO!P253+[4]MARZO!P253+[4]ABRIL!P253+[4]MAYO!P253+[4]JUNIO!P253+[4]JULIO!P253+[4]AGOSTO!P253+[4]SEPTIEMBRE!P253+[4]OCTUBRE!P253+[4]NOVIEMBRE!P253+[4]DICIEMBRE!P253</f>
        <v>12.876739999999998</v>
      </c>
      <c r="R256" s="60">
        <f t="shared" si="17"/>
        <v>14.654146999999998</v>
      </c>
      <c r="S256" s="59">
        <f>[4]ENERO!R253+[4]FEBRERO!R253+[4]MARZO!R253+[4]ABRIL!R253+[4]MAYO!R253+[4]JUNIO!R253+[4]JULIO!R253+[4]AGOSTO!R253+[4]SEPTIEMBRE!R253+[4]OCTUBRE!R253+[4]NOVIEMBRE!R253+[4]DICIEMBRE!R253</f>
        <v>1.7774071800000002</v>
      </c>
      <c r="T256" s="59">
        <f>[4]ENERO!S253+[4]FEBRERO!S253+[4]MARZO!S253+[4]ABRIL!S253+[4]MAYO!S253+[4]JUNIO!S253+[4]JULIO!S253+[4]AGOSTO!S253+[4]SEPTIEMBRE!S253+[4]OCTUBRE!S253+[4]NOVIEMBRE!S253+[4]DICIEMBRE!S253</f>
        <v>31.574945394390859</v>
      </c>
      <c r="U256" s="60">
        <f t="shared" si="20"/>
        <v>33.352352574390856</v>
      </c>
    </row>
    <row r="257" spans="1:21" s="58" customFormat="1" ht="18" customHeight="1">
      <c r="A257" s="249">
        <v>307</v>
      </c>
      <c r="B257" s="250" t="s">
        <v>228</v>
      </c>
      <c r="C257" s="249" t="s">
        <v>382</v>
      </c>
      <c r="D257" s="202">
        <v>136.00774999999999</v>
      </c>
      <c r="E257" s="202">
        <v>3.6590250000000002</v>
      </c>
      <c r="F257" s="202">
        <v>0</v>
      </c>
      <c r="G257" s="202">
        <v>24.531967129999998</v>
      </c>
      <c r="H257" s="202">
        <f t="shared" si="18"/>
        <v>107.81675786999998</v>
      </c>
      <c r="I257" s="202"/>
      <c r="J257" s="202">
        <v>26.289951454199997</v>
      </c>
      <c r="K257" s="202">
        <v>18.724201138511649</v>
      </c>
      <c r="L257" s="202">
        <v>0</v>
      </c>
      <c r="M257" s="202">
        <v>22.65533825</v>
      </c>
      <c r="N257" s="202">
        <f t="shared" si="19"/>
        <v>-15.089587934311652</v>
      </c>
      <c r="O257" s="202">
        <f t="shared" si="16"/>
        <v>-113.99558680154891</v>
      </c>
      <c r="P257" s="59">
        <f>[4]ENERO!O254+[4]FEBRERO!O254+[4]MARZO!O254+[4]ABRIL!O254+[4]MAYO!O254+[4]JUNIO!O254+[4]JULIO!O254+[4]AGOSTO!O254+[4]SEPTIEMBRE!O254+[4]OCTUBRE!O254+[4]NOVIEMBRE!O254+[4]DICIEMBRE!O254</f>
        <v>0</v>
      </c>
      <c r="Q257" s="59">
        <f>[4]ENERO!P254+[4]FEBRERO!P254+[4]MARZO!P254+[4]ABRIL!P254+[4]MAYO!P254+[4]JUNIO!P254+[4]JULIO!P254+[4]AGOSTO!P254+[4]SEPTIEMBRE!P254+[4]OCTUBRE!P254+[4]NOVIEMBRE!P254+[4]DICIEMBRE!P254</f>
        <v>3.6590250000000002</v>
      </c>
      <c r="R257" s="60">
        <f t="shared" si="17"/>
        <v>3.6590250000000002</v>
      </c>
      <c r="S257" s="59">
        <f>[4]ENERO!R254+[4]FEBRERO!R254+[4]MARZO!R254+[4]ABRIL!R254+[4]MAYO!R254+[4]JUNIO!R254+[4]JULIO!R254+[4]AGOSTO!R254+[4]SEPTIEMBRE!R254+[4]OCTUBRE!R254+[4]NOVIEMBRE!R254+[4]DICIEMBRE!R254</f>
        <v>1.25551996</v>
      </c>
      <c r="T257" s="59">
        <f>[4]ENERO!S254+[4]FEBRERO!S254+[4]MARZO!S254+[4]ABRIL!S254+[4]MAYO!S254+[4]JUNIO!S254+[4]JULIO!S254+[4]AGOSTO!S254+[4]SEPTIEMBRE!S254+[4]OCTUBRE!S254+[4]NOVIEMBRE!S254+[4]DICIEMBRE!S254</f>
        <v>17.468681178511648</v>
      </c>
      <c r="U257" s="60">
        <f t="shared" si="20"/>
        <v>18.724201138511649</v>
      </c>
    </row>
    <row r="258" spans="1:21" s="58" customFormat="1" ht="18" customHeight="1">
      <c r="A258" s="249">
        <v>308</v>
      </c>
      <c r="B258" s="250" t="s">
        <v>228</v>
      </c>
      <c r="C258" s="249" t="s">
        <v>383</v>
      </c>
      <c r="D258" s="202">
        <v>142.06524999999999</v>
      </c>
      <c r="E258" s="202">
        <v>11.395160000000001</v>
      </c>
      <c r="F258" s="202">
        <v>0</v>
      </c>
      <c r="G258" s="202">
        <v>4.5558186699999998</v>
      </c>
      <c r="H258" s="202">
        <f t="shared" si="18"/>
        <v>126.11427132999999</v>
      </c>
      <c r="I258" s="202"/>
      <c r="J258" s="202">
        <v>7.523084276399997</v>
      </c>
      <c r="K258" s="202">
        <v>27.27605847456979</v>
      </c>
      <c r="L258" s="202">
        <v>0</v>
      </c>
      <c r="M258" s="202">
        <v>4.0543393900000009</v>
      </c>
      <c r="N258" s="202">
        <f t="shared" si="19"/>
        <v>-23.807313588169798</v>
      </c>
      <c r="O258" s="202">
        <f t="shared" si="16"/>
        <v>-118.8775729638669</v>
      </c>
      <c r="P258" s="59">
        <f>[4]ENERO!O255+[4]FEBRERO!O255+[4]MARZO!O255+[4]ABRIL!O255+[4]MAYO!O255+[4]JUNIO!O255+[4]JULIO!O255+[4]AGOSTO!O255+[4]SEPTIEMBRE!O255+[4]OCTUBRE!O255+[4]NOVIEMBRE!O255+[4]DICIEMBRE!O255</f>
        <v>0.475825</v>
      </c>
      <c r="Q258" s="59">
        <f>[4]ENERO!P255+[4]FEBRERO!P255+[4]MARZO!P255+[4]ABRIL!P255+[4]MAYO!P255+[4]JUNIO!P255+[4]JULIO!P255+[4]AGOSTO!P255+[4]SEPTIEMBRE!P255+[4]OCTUBRE!P255+[4]NOVIEMBRE!P255+[4]DICIEMBRE!P255</f>
        <v>10.919335</v>
      </c>
      <c r="R258" s="60">
        <f t="shared" si="17"/>
        <v>11.395160000000001</v>
      </c>
      <c r="S258" s="59">
        <f>[4]ENERO!R255+[4]FEBRERO!R255+[4]MARZO!R255+[4]ABRIL!R255+[4]MAYO!R255+[4]JUNIO!R255+[4]JULIO!R255+[4]AGOSTO!R255+[4]SEPTIEMBRE!R255+[4]OCTUBRE!R255+[4]NOVIEMBRE!R255+[4]DICIEMBRE!R255</f>
        <v>0.47582542999999999</v>
      </c>
      <c r="T258" s="59">
        <f>[4]ENERO!S255+[4]FEBRERO!S255+[4]MARZO!S255+[4]ABRIL!S255+[4]MAYO!S255+[4]JUNIO!S255+[4]JULIO!S255+[4]AGOSTO!S255+[4]SEPTIEMBRE!S255+[4]OCTUBRE!S255+[4]NOVIEMBRE!S255+[4]DICIEMBRE!S255</f>
        <v>26.80023304456979</v>
      </c>
      <c r="U258" s="60">
        <f t="shared" si="20"/>
        <v>27.27605847456979</v>
      </c>
    </row>
    <row r="259" spans="1:21" s="58" customFormat="1" ht="18" customHeight="1">
      <c r="A259" s="249">
        <v>309</v>
      </c>
      <c r="B259" s="250" t="s">
        <v>228</v>
      </c>
      <c r="C259" s="249" t="s">
        <v>384</v>
      </c>
      <c r="D259" s="202">
        <v>31.464214999999999</v>
      </c>
      <c r="E259" s="202">
        <v>26.916883000000002</v>
      </c>
      <c r="F259" s="202">
        <v>0</v>
      </c>
      <c r="G259" s="202">
        <v>21.889261529999999</v>
      </c>
      <c r="H259" s="202">
        <f t="shared" si="18"/>
        <v>-17.341929530000002</v>
      </c>
      <c r="I259" s="202"/>
      <c r="J259" s="202">
        <v>54.699467732999999</v>
      </c>
      <c r="K259" s="202">
        <v>31.929548969999995</v>
      </c>
      <c r="L259" s="202">
        <v>0</v>
      </c>
      <c r="M259" s="202">
        <v>22.447740179999997</v>
      </c>
      <c r="N259" s="202">
        <f t="shared" si="19"/>
        <v>0.32217858300000657</v>
      </c>
      <c r="O259" s="202">
        <f t="shared" si="16"/>
        <v>-101.85780124664137</v>
      </c>
      <c r="P259" s="59">
        <f>[4]ENERO!O256+[4]FEBRERO!O256+[4]MARZO!O256+[4]ABRIL!O256+[4]MAYO!O256+[4]JUNIO!O256+[4]JULIO!O256+[4]AGOSTO!O256+[4]SEPTIEMBRE!O256+[4]OCTUBRE!O256+[4]NOVIEMBRE!O256+[4]DICIEMBRE!O256</f>
        <v>26.916883000000002</v>
      </c>
      <c r="Q259" s="59">
        <f>[4]ENERO!P256+[4]FEBRERO!P256+[4]MARZO!P256+[4]ABRIL!P256+[4]MAYO!P256+[4]JUNIO!P256+[4]JULIO!P256+[4]AGOSTO!P256+[4]SEPTIEMBRE!P256+[4]OCTUBRE!P256+[4]NOVIEMBRE!P256+[4]DICIEMBRE!P256</f>
        <v>0</v>
      </c>
      <c r="R259" s="60">
        <f t="shared" si="17"/>
        <v>26.916883000000002</v>
      </c>
      <c r="S259" s="59">
        <f>[4]ENERO!R256+[4]FEBRERO!R256+[4]MARZO!R256+[4]ABRIL!R256+[4]MAYO!R256+[4]JUNIO!R256+[4]JULIO!R256+[4]AGOSTO!R256+[4]SEPTIEMBRE!R256+[4]OCTUBRE!R256+[4]NOVIEMBRE!R256+[4]DICIEMBRE!R256</f>
        <v>29.421360969999995</v>
      </c>
      <c r="T259" s="59">
        <f>[4]ENERO!S256+[4]FEBRERO!S256+[4]MARZO!S256+[4]ABRIL!S256+[4]MAYO!S256+[4]JUNIO!S256+[4]JULIO!S256+[4]AGOSTO!S256+[4]SEPTIEMBRE!S256+[4]OCTUBRE!S256+[4]NOVIEMBRE!S256+[4]DICIEMBRE!S256</f>
        <v>2.5081880000000001</v>
      </c>
      <c r="U259" s="60">
        <f t="shared" si="20"/>
        <v>31.929548969999995</v>
      </c>
    </row>
    <row r="260" spans="1:21" s="58" customFormat="1" ht="18" customHeight="1">
      <c r="A260" s="249">
        <v>310</v>
      </c>
      <c r="B260" s="250" t="s">
        <v>228</v>
      </c>
      <c r="C260" s="249" t="s">
        <v>385</v>
      </c>
      <c r="D260" s="202">
        <v>68.580434999999994</v>
      </c>
      <c r="E260" s="202">
        <v>10.3131</v>
      </c>
      <c r="F260" s="202">
        <v>0</v>
      </c>
      <c r="G260" s="202">
        <v>4.3499375800000006</v>
      </c>
      <c r="H260" s="202">
        <f t="shared" si="18"/>
        <v>53.917397419999993</v>
      </c>
      <c r="I260" s="202"/>
      <c r="J260" s="202">
        <v>7.2040881198000006</v>
      </c>
      <c r="K260" s="202">
        <v>2.9799862500000001</v>
      </c>
      <c r="L260" s="202">
        <v>0</v>
      </c>
      <c r="M260" s="202">
        <v>4.8531072399999999</v>
      </c>
      <c r="N260" s="202">
        <f t="shared" si="19"/>
        <v>-0.6290053701999998</v>
      </c>
      <c r="O260" s="202">
        <f t="shared" si="16"/>
        <v>-101.16660929551225</v>
      </c>
      <c r="P260" s="59">
        <f>[4]ENERO!O257+[4]FEBRERO!O257+[4]MARZO!O257+[4]ABRIL!O257+[4]MAYO!O257+[4]JUNIO!O257+[4]JULIO!O257+[4]AGOSTO!O257+[4]SEPTIEMBRE!O257+[4]OCTUBRE!O257+[4]NOVIEMBRE!O257+[4]DICIEMBRE!O257</f>
        <v>0</v>
      </c>
      <c r="Q260" s="59">
        <f>[4]ENERO!P257+[4]FEBRERO!P257+[4]MARZO!P257+[4]ABRIL!P257+[4]MAYO!P257+[4]JUNIO!P257+[4]JULIO!P257+[4]AGOSTO!P257+[4]SEPTIEMBRE!P257+[4]OCTUBRE!P257+[4]NOVIEMBRE!P257+[4]DICIEMBRE!P257</f>
        <v>10.3131</v>
      </c>
      <c r="R260" s="60">
        <f t="shared" si="17"/>
        <v>10.3131</v>
      </c>
      <c r="S260" s="59">
        <f>[4]ENERO!R257+[4]FEBRERO!R257+[4]MARZO!R257+[4]ABRIL!R257+[4]MAYO!R257+[4]JUNIO!R257+[4]JULIO!R257+[4]AGOSTO!R257+[4]SEPTIEMBRE!R257+[4]OCTUBRE!R257+[4]NOVIEMBRE!R257+[4]DICIEMBRE!R257</f>
        <v>2.4232500000000001E-3</v>
      </c>
      <c r="T260" s="59">
        <f>[4]ENERO!S257+[4]FEBRERO!S257+[4]MARZO!S257+[4]ABRIL!S257+[4]MAYO!S257+[4]JUNIO!S257+[4]JULIO!S257+[4]AGOSTO!S257+[4]SEPTIEMBRE!S257+[4]OCTUBRE!S257+[4]NOVIEMBRE!S257+[4]DICIEMBRE!S257</f>
        <v>2.977563</v>
      </c>
      <c r="U260" s="60">
        <f t="shared" si="20"/>
        <v>2.9799862500000001</v>
      </c>
    </row>
    <row r="261" spans="1:21" s="58" customFormat="1" ht="18" customHeight="1">
      <c r="A261" s="249">
        <v>311</v>
      </c>
      <c r="B261" s="250" t="s">
        <v>205</v>
      </c>
      <c r="C261" s="249" t="s">
        <v>386</v>
      </c>
      <c r="D261" s="202">
        <v>294.60365999999999</v>
      </c>
      <c r="E261" s="202">
        <v>7.2031869999999998</v>
      </c>
      <c r="F261" s="202">
        <v>0</v>
      </c>
      <c r="G261" s="202">
        <v>5.2223107999999998</v>
      </c>
      <c r="H261" s="202">
        <f t="shared" si="18"/>
        <v>282.17816219999997</v>
      </c>
      <c r="I261" s="202"/>
      <c r="J261" s="202">
        <v>222.24746155999998</v>
      </c>
      <c r="K261" s="202">
        <v>7.6035765700000004</v>
      </c>
      <c r="L261" s="202">
        <v>0</v>
      </c>
      <c r="M261" s="202">
        <v>5.5125929500000002</v>
      </c>
      <c r="N261" s="202">
        <f t="shared" si="19"/>
        <v>209.13129203999998</v>
      </c>
      <c r="O261" s="202">
        <f t="shared" si="16"/>
        <v>-25.886790668168864</v>
      </c>
      <c r="P261" s="59">
        <f>[4]ENERO!O258+[4]FEBRERO!O258+[4]MARZO!O258+[4]ABRIL!O258+[4]MAYO!O258+[4]JUNIO!O258+[4]JULIO!O258+[4]AGOSTO!O258+[4]SEPTIEMBRE!O258+[4]OCTUBRE!O258+[4]NOVIEMBRE!O258+[4]DICIEMBRE!O258</f>
        <v>7.2031869999999998</v>
      </c>
      <c r="Q261" s="59">
        <f>[4]ENERO!P258+[4]FEBRERO!P258+[4]MARZO!P258+[4]ABRIL!P258+[4]MAYO!P258+[4]JUNIO!P258+[4]JULIO!P258+[4]AGOSTO!P258+[4]SEPTIEMBRE!P258+[4]OCTUBRE!P258+[4]NOVIEMBRE!P258+[4]DICIEMBRE!P258</f>
        <v>0</v>
      </c>
      <c r="R261" s="60">
        <f t="shared" si="17"/>
        <v>7.2031869999999998</v>
      </c>
      <c r="S261" s="59">
        <f>[4]ENERO!R258+[4]FEBRERO!R258+[4]MARZO!R258+[4]ABRIL!R258+[4]MAYO!R258+[4]JUNIO!R258+[4]JULIO!R258+[4]AGOSTO!R258+[4]SEPTIEMBRE!R258+[4]OCTUBRE!R258+[4]NOVIEMBRE!R258+[4]DICIEMBRE!R258</f>
        <v>7.6035765700000004</v>
      </c>
      <c r="T261" s="59">
        <f>[4]ENERO!S258+[4]FEBRERO!S258+[4]MARZO!S258+[4]ABRIL!S258+[4]MAYO!S258+[4]JUNIO!S258+[4]JULIO!S258+[4]AGOSTO!S258+[4]SEPTIEMBRE!S258+[4]OCTUBRE!S258+[4]NOVIEMBRE!S258+[4]DICIEMBRE!S258</f>
        <v>0</v>
      </c>
      <c r="U261" s="60">
        <f t="shared" si="20"/>
        <v>7.6035765700000004</v>
      </c>
    </row>
    <row r="262" spans="1:21" s="58" customFormat="1" ht="18" customHeight="1">
      <c r="A262" s="249">
        <v>312</v>
      </c>
      <c r="B262" s="250" t="s">
        <v>205</v>
      </c>
      <c r="C262" s="249" t="s">
        <v>387</v>
      </c>
      <c r="D262" s="202">
        <v>588.37147500000003</v>
      </c>
      <c r="E262" s="202">
        <v>15.126206</v>
      </c>
      <c r="F262" s="202">
        <v>0</v>
      </c>
      <c r="G262" s="202">
        <v>11.370084480000001</v>
      </c>
      <c r="H262" s="202">
        <f t="shared" si="18"/>
        <v>561.87518452000006</v>
      </c>
      <c r="I262" s="202"/>
      <c r="J262" s="202">
        <v>261.07782538873101</v>
      </c>
      <c r="K262" s="202">
        <v>15.616638529999999</v>
      </c>
      <c r="L262" s="202">
        <v>0</v>
      </c>
      <c r="M262" s="202">
        <v>11.284999509999999</v>
      </c>
      <c r="N262" s="202">
        <f t="shared" si="19"/>
        <v>234.17618734873102</v>
      </c>
      <c r="O262" s="202">
        <f t="shared" si="16"/>
        <v>-58.322383013091503</v>
      </c>
      <c r="P262" s="59">
        <f>[4]ENERO!O259+[4]FEBRERO!O259+[4]MARZO!O259+[4]ABRIL!O259+[4]MAYO!O259+[4]JUNIO!O259+[4]JULIO!O259+[4]AGOSTO!O259+[4]SEPTIEMBRE!O259+[4]OCTUBRE!O259+[4]NOVIEMBRE!O259+[4]DICIEMBRE!O259</f>
        <v>15.126206</v>
      </c>
      <c r="Q262" s="59">
        <f>[4]ENERO!P259+[4]FEBRERO!P259+[4]MARZO!P259+[4]ABRIL!P259+[4]MAYO!P259+[4]JUNIO!P259+[4]JULIO!P259+[4]AGOSTO!P259+[4]SEPTIEMBRE!P259+[4]OCTUBRE!P259+[4]NOVIEMBRE!P259+[4]DICIEMBRE!P259</f>
        <v>0</v>
      </c>
      <c r="R262" s="60">
        <f t="shared" si="17"/>
        <v>15.126206</v>
      </c>
      <c r="S262" s="59">
        <f>[4]ENERO!R259+[4]FEBRERO!R259+[4]MARZO!R259+[4]ABRIL!R259+[4]MAYO!R259+[4]JUNIO!R259+[4]JULIO!R259+[4]AGOSTO!R259+[4]SEPTIEMBRE!R259+[4]OCTUBRE!R259+[4]NOVIEMBRE!R259+[4]DICIEMBRE!R259</f>
        <v>15.616638529999999</v>
      </c>
      <c r="T262" s="59">
        <f>[4]ENERO!S259+[4]FEBRERO!S259+[4]MARZO!S259+[4]ABRIL!S259+[4]MAYO!S259+[4]JUNIO!S259+[4]JULIO!S259+[4]AGOSTO!S259+[4]SEPTIEMBRE!S259+[4]OCTUBRE!S259+[4]NOVIEMBRE!S259+[4]DICIEMBRE!S259</f>
        <v>0</v>
      </c>
      <c r="U262" s="60">
        <f t="shared" si="20"/>
        <v>15.616638529999999</v>
      </c>
    </row>
    <row r="263" spans="1:21" s="58" customFormat="1" ht="18" customHeight="1">
      <c r="A263" s="249">
        <v>313</v>
      </c>
      <c r="B263" s="250" t="s">
        <v>126</v>
      </c>
      <c r="C263" s="249" t="s">
        <v>388</v>
      </c>
      <c r="D263" s="202">
        <v>206</v>
      </c>
      <c r="E263" s="202">
        <v>0</v>
      </c>
      <c r="F263" s="202">
        <v>0</v>
      </c>
      <c r="G263" s="202">
        <v>0</v>
      </c>
      <c r="H263" s="202">
        <f t="shared" si="18"/>
        <v>206</v>
      </c>
      <c r="I263" s="202"/>
      <c r="J263" s="202">
        <v>0</v>
      </c>
      <c r="K263" s="202">
        <v>0</v>
      </c>
      <c r="L263" s="202">
        <v>0</v>
      </c>
      <c r="M263" s="202">
        <v>184.64490136000001</v>
      </c>
      <c r="N263" s="202">
        <f t="shared" si="19"/>
        <v>-184.64490136000001</v>
      </c>
      <c r="O263" s="202">
        <f t="shared" si="16"/>
        <v>-189.63344726213595</v>
      </c>
      <c r="P263" s="59">
        <f>[4]ENERO!O260+[4]FEBRERO!O260+[4]MARZO!O260+[4]ABRIL!O260+[4]MAYO!O260+[4]JUNIO!O260+[4]JULIO!O260+[4]AGOSTO!O260+[4]SEPTIEMBRE!O260+[4]OCTUBRE!O260+[4]NOVIEMBRE!O260+[4]DICIEMBRE!O260</f>
        <v>0</v>
      </c>
      <c r="Q263" s="59">
        <f>[4]ENERO!P260+[4]FEBRERO!P260+[4]MARZO!P260+[4]ABRIL!P260+[4]MAYO!P260+[4]JUNIO!P260+[4]JULIO!P260+[4]AGOSTO!P260+[4]SEPTIEMBRE!P260+[4]OCTUBRE!P260+[4]NOVIEMBRE!P260+[4]DICIEMBRE!P260</f>
        <v>0</v>
      </c>
      <c r="R263" s="60">
        <f t="shared" si="17"/>
        <v>0</v>
      </c>
      <c r="S263" s="59">
        <f>[4]ENERO!R260+[4]FEBRERO!R260+[4]MARZO!R260+[4]ABRIL!R260+[4]MAYO!R260+[4]JUNIO!R260+[4]JULIO!R260+[4]AGOSTO!R260+[4]SEPTIEMBRE!R260+[4]OCTUBRE!R260+[4]NOVIEMBRE!R260+[4]DICIEMBRE!R260</f>
        <v>0</v>
      </c>
      <c r="T263" s="59">
        <f>[4]ENERO!S260+[4]FEBRERO!S260+[4]MARZO!S260+[4]ABRIL!S260+[4]MAYO!S260+[4]JUNIO!S260+[4]JULIO!S260+[4]AGOSTO!S260+[4]SEPTIEMBRE!S260+[4]OCTUBRE!S260+[4]NOVIEMBRE!S260+[4]DICIEMBRE!S260</f>
        <v>0</v>
      </c>
      <c r="U263" s="60">
        <f t="shared" si="20"/>
        <v>0</v>
      </c>
    </row>
    <row r="264" spans="1:21" s="58" customFormat="1" ht="18" customHeight="1">
      <c r="A264" s="249">
        <v>314</v>
      </c>
      <c r="B264" s="250" t="s">
        <v>136</v>
      </c>
      <c r="C264" s="249" t="s">
        <v>389</v>
      </c>
      <c r="D264" s="202">
        <v>68.315204999999992</v>
      </c>
      <c r="E264" s="202">
        <v>25.189898999999997</v>
      </c>
      <c r="F264" s="202">
        <v>0</v>
      </c>
      <c r="G264" s="202">
        <v>45.371409250000006</v>
      </c>
      <c r="H264" s="202">
        <f t="shared" si="18"/>
        <v>-2.2461032500000115</v>
      </c>
      <c r="I264" s="202"/>
      <c r="J264" s="202">
        <v>44.48093901072307</v>
      </c>
      <c r="K264" s="202">
        <v>55.463005499568688</v>
      </c>
      <c r="L264" s="202">
        <v>0</v>
      </c>
      <c r="M264" s="202">
        <v>42.579731370000005</v>
      </c>
      <c r="N264" s="202">
        <f t="shared" si="19"/>
        <v>-53.561797858845622</v>
      </c>
      <c r="O264" s="202" t="str">
        <f t="shared" si="16"/>
        <v>500&lt;</v>
      </c>
      <c r="P264" s="59">
        <f>[4]ENERO!O261+[4]FEBRERO!O261+[4]MARZO!O261+[4]ABRIL!O261+[4]MAYO!O261+[4]JUNIO!O261+[4]JULIO!O261+[4]AGOSTO!O261+[4]SEPTIEMBRE!O261+[4]OCTUBRE!O261+[4]NOVIEMBRE!O261+[4]DICIEMBRE!O261</f>
        <v>0.38609399999999999</v>
      </c>
      <c r="Q264" s="59">
        <f>[4]ENERO!P261+[4]FEBRERO!P261+[4]MARZO!P261+[4]ABRIL!P261+[4]MAYO!P261+[4]JUNIO!P261+[4]JULIO!P261+[4]AGOSTO!P261+[4]SEPTIEMBRE!P261+[4]OCTUBRE!P261+[4]NOVIEMBRE!P261+[4]DICIEMBRE!P261</f>
        <v>24.803804999999997</v>
      </c>
      <c r="R264" s="60">
        <f t="shared" si="17"/>
        <v>25.189898999999997</v>
      </c>
      <c r="S264" s="59">
        <f>[4]ENERO!R261+[4]FEBRERO!R261+[4]MARZO!R261+[4]ABRIL!R261+[4]MAYO!R261+[4]JUNIO!R261+[4]JULIO!R261+[4]AGOSTO!R261+[4]SEPTIEMBRE!R261+[4]OCTUBRE!R261+[4]NOVIEMBRE!R261+[4]DICIEMBRE!R261</f>
        <v>0.99796261000000008</v>
      </c>
      <c r="T264" s="59">
        <f>[4]ENERO!S261+[4]FEBRERO!S261+[4]MARZO!S261+[4]ABRIL!S261+[4]MAYO!S261+[4]JUNIO!S261+[4]JULIO!S261+[4]AGOSTO!S261+[4]SEPTIEMBRE!S261+[4]OCTUBRE!S261+[4]NOVIEMBRE!S261+[4]DICIEMBRE!S261</f>
        <v>54.465042889568686</v>
      </c>
      <c r="U264" s="60">
        <f t="shared" si="20"/>
        <v>55.463005499568688</v>
      </c>
    </row>
    <row r="265" spans="1:21" s="58" customFormat="1" ht="18" customHeight="1">
      <c r="A265" s="249">
        <v>316</v>
      </c>
      <c r="B265" s="250" t="s">
        <v>140</v>
      </c>
      <c r="C265" s="249" t="s">
        <v>390</v>
      </c>
      <c r="D265" s="202">
        <v>36.853774999999999</v>
      </c>
      <c r="E265" s="202">
        <v>4.63504</v>
      </c>
      <c r="F265" s="202">
        <v>0</v>
      </c>
      <c r="G265" s="202">
        <v>6.8143411100000018</v>
      </c>
      <c r="H265" s="202">
        <f t="shared" si="18"/>
        <v>25.404393889999994</v>
      </c>
      <c r="I265" s="202"/>
      <c r="J265" s="202">
        <v>9.4465562634000015</v>
      </c>
      <c r="K265" s="202">
        <v>11.896530386164633</v>
      </c>
      <c r="L265" s="202">
        <v>0</v>
      </c>
      <c r="M265" s="202">
        <v>7.5390566700000008</v>
      </c>
      <c r="N265" s="202">
        <f t="shared" si="19"/>
        <v>-9.9890307927646322</v>
      </c>
      <c r="O265" s="202">
        <f t="shared" si="16"/>
        <v>-139.3200909890499</v>
      </c>
      <c r="P265" s="59">
        <f>[4]ENERO!O262+[4]FEBRERO!O262+[4]MARZO!O262+[4]ABRIL!O262+[4]MAYO!O262+[4]JUNIO!O262+[4]JULIO!O262+[4]AGOSTO!O262+[4]SEPTIEMBRE!O262+[4]OCTUBRE!O262+[4]NOVIEMBRE!O262+[4]DICIEMBRE!O262</f>
        <v>0</v>
      </c>
      <c r="Q265" s="59">
        <f>[4]ENERO!P262+[4]FEBRERO!P262+[4]MARZO!P262+[4]ABRIL!P262+[4]MAYO!P262+[4]JUNIO!P262+[4]JULIO!P262+[4]AGOSTO!P262+[4]SEPTIEMBRE!P262+[4]OCTUBRE!P262+[4]NOVIEMBRE!P262+[4]DICIEMBRE!P262</f>
        <v>4.63504</v>
      </c>
      <c r="R265" s="60">
        <f t="shared" si="17"/>
        <v>4.63504</v>
      </c>
      <c r="S265" s="59">
        <f>[4]ENERO!R262+[4]FEBRERO!R262+[4]MARZO!R262+[4]ABRIL!R262+[4]MAYO!R262+[4]JUNIO!R262+[4]JULIO!R262+[4]AGOSTO!R262+[4]SEPTIEMBRE!R262+[4]OCTUBRE!R262+[4]NOVIEMBRE!R262+[4]DICIEMBRE!R262</f>
        <v>0</v>
      </c>
      <c r="T265" s="59">
        <f>[4]ENERO!S262+[4]FEBRERO!S262+[4]MARZO!S262+[4]ABRIL!S262+[4]MAYO!S262+[4]JUNIO!S262+[4]JULIO!S262+[4]AGOSTO!S262+[4]SEPTIEMBRE!S262+[4]OCTUBRE!S262+[4]NOVIEMBRE!S262+[4]DICIEMBRE!S262</f>
        <v>11.896530386164633</v>
      </c>
      <c r="U265" s="60">
        <f t="shared" si="20"/>
        <v>11.896530386164633</v>
      </c>
    </row>
    <row r="266" spans="1:21" s="58" customFormat="1" ht="18" customHeight="1">
      <c r="A266" s="249">
        <v>317</v>
      </c>
      <c r="B266" s="250" t="s">
        <v>228</v>
      </c>
      <c r="C266" s="249" t="s">
        <v>391</v>
      </c>
      <c r="D266" s="202">
        <v>134.759725</v>
      </c>
      <c r="E266" s="202">
        <v>19.886555000000001</v>
      </c>
      <c r="F266" s="202">
        <v>0</v>
      </c>
      <c r="G266" s="202">
        <v>24.735685540000002</v>
      </c>
      <c r="H266" s="202">
        <f t="shared" si="18"/>
        <v>90.137484459999996</v>
      </c>
      <c r="I266" s="202"/>
      <c r="J266" s="202">
        <v>33.407278904400002</v>
      </c>
      <c r="K266" s="202">
        <v>49.527032985378348</v>
      </c>
      <c r="L266" s="202">
        <v>0</v>
      </c>
      <c r="M266" s="202">
        <v>26.869976220000002</v>
      </c>
      <c r="N266" s="202">
        <f t="shared" si="19"/>
        <v>-42.989730300978351</v>
      </c>
      <c r="O266" s="202">
        <f t="shared" si="16"/>
        <v>-147.69351015121325</v>
      </c>
      <c r="P266" s="59">
        <f>[4]ENERO!O263+[4]FEBRERO!O263+[4]MARZO!O263+[4]ABRIL!O263+[4]MAYO!O263+[4]JUNIO!O263+[4]JULIO!O263+[4]AGOSTO!O263+[4]SEPTIEMBRE!O263+[4]OCTUBRE!O263+[4]NOVIEMBRE!O263+[4]DICIEMBRE!O263</f>
        <v>0</v>
      </c>
      <c r="Q266" s="59">
        <f>[4]ENERO!P263+[4]FEBRERO!P263+[4]MARZO!P263+[4]ABRIL!P263+[4]MAYO!P263+[4]JUNIO!P263+[4]JULIO!P263+[4]AGOSTO!P263+[4]SEPTIEMBRE!P263+[4]OCTUBRE!P263+[4]NOVIEMBRE!P263+[4]DICIEMBRE!P263</f>
        <v>19.886555000000001</v>
      </c>
      <c r="R266" s="60">
        <f t="shared" si="17"/>
        <v>19.886555000000001</v>
      </c>
      <c r="S266" s="59">
        <f>[4]ENERO!R263+[4]FEBRERO!R263+[4]MARZO!R263+[4]ABRIL!R263+[4]MAYO!R263+[4]JUNIO!R263+[4]JULIO!R263+[4]AGOSTO!R263+[4]SEPTIEMBRE!R263+[4]OCTUBRE!R263+[4]NOVIEMBRE!R263+[4]DICIEMBRE!R263</f>
        <v>0</v>
      </c>
      <c r="T266" s="59">
        <f>[4]ENERO!S263+[4]FEBRERO!S263+[4]MARZO!S263+[4]ABRIL!S263+[4]MAYO!S263+[4]JUNIO!S263+[4]JULIO!S263+[4]AGOSTO!S263+[4]SEPTIEMBRE!S263+[4]OCTUBRE!S263+[4]NOVIEMBRE!S263+[4]DICIEMBRE!S263</f>
        <v>49.527032985378348</v>
      </c>
      <c r="U266" s="60">
        <f t="shared" si="20"/>
        <v>49.527032985378348</v>
      </c>
    </row>
    <row r="267" spans="1:21" s="58" customFormat="1" ht="18" customHeight="1">
      <c r="A267" s="249">
        <v>318</v>
      </c>
      <c r="B267" s="250" t="s">
        <v>140</v>
      </c>
      <c r="C267" s="249" t="s">
        <v>392</v>
      </c>
      <c r="D267" s="202">
        <v>43.099684999999994</v>
      </c>
      <c r="E267" s="202">
        <v>7.1656649999999988</v>
      </c>
      <c r="F267" s="202">
        <v>0</v>
      </c>
      <c r="G267" s="202">
        <v>1.3721846900000001</v>
      </c>
      <c r="H267" s="202">
        <f t="shared" si="18"/>
        <v>34.561835309999999</v>
      </c>
      <c r="I267" s="202"/>
      <c r="J267" s="202">
        <v>4.042999999800001</v>
      </c>
      <c r="K267" s="202">
        <v>18.480754804425512</v>
      </c>
      <c r="L267" s="202">
        <v>0</v>
      </c>
      <c r="M267" s="202">
        <v>1.22146749</v>
      </c>
      <c r="N267" s="202">
        <f t="shared" si="19"/>
        <v>-15.659222294625511</v>
      </c>
      <c r="O267" s="202">
        <f t="shared" si="16"/>
        <v>-145.30784362048831</v>
      </c>
      <c r="P267" s="59">
        <f>[4]ENERO!O264+[4]FEBRERO!O264+[4]MARZO!O264+[4]ABRIL!O264+[4]MAYO!O264+[4]JUNIO!O264+[4]JULIO!O264+[4]AGOSTO!O264+[4]SEPTIEMBRE!O264+[4]OCTUBRE!O264+[4]NOVIEMBRE!O264+[4]DICIEMBRE!O264</f>
        <v>0</v>
      </c>
      <c r="Q267" s="59">
        <f>[4]ENERO!P264+[4]FEBRERO!P264+[4]MARZO!P264+[4]ABRIL!P264+[4]MAYO!P264+[4]JUNIO!P264+[4]JULIO!P264+[4]AGOSTO!P264+[4]SEPTIEMBRE!P264+[4]OCTUBRE!P264+[4]NOVIEMBRE!P264+[4]DICIEMBRE!P264</f>
        <v>7.1656649999999988</v>
      </c>
      <c r="R267" s="60">
        <f t="shared" si="17"/>
        <v>7.1656649999999988</v>
      </c>
      <c r="S267" s="59">
        <f>[4]ENERO!R264+[4]FEBRERO!R264+[4]MARZO!R264+[4]ABRIL!R264+[4]MAYO!R264+[4]JUNIO!R264+[4]JULIO!R264+[4]AGOSTO!R264+[4]SEPTIEMBRE!R264+[4]OCTUBRE!R264+[4]NOVIEMBRE!R264+[4]DICIEMBRE!R264</f>
        <v>0</v>
      </c>
      <c r="T267" s="59">
        <f>[4]ENERO!S264+[4]FEBRERO!S264+[4]MARZO!S264+[4]ABRIL!S264+[4]MAYO!S264+[4]JUNIO!S264+[4]JULIO!S264+[4]AGOSTO!S264+[4]SEPTIEMBRE!S264+[4]OCTUBRE!S264+[4]NOVIEMBRE!S264+[4]DICIEMBRE!S264</f>
        <v>18.480754804425512</v>
      </c>
      <c r="U267" s="60">
        <f t="shared" si="20"/>
        <v>18.480754804425512</v>
      </c>
    </row>
    <row r="268" spans="1:21" s="58" customFormat="1" ht="18" customHeight="1">
      <c r="A268" s="249">
        <v>319</v>
      </c>
      <c r="B268" s="250" t="s">
        <v>228</v>
      </c>
      <c r="C268" s="249" t="s">
        <v>393</v>
      </c>
      <c r="D268" s="202">
        <v>157.63091500000002</v>
      </c>
      <c r="E268" s="202">
        <v>2.6452249999999999</v>
      </c>
      <c r="F268" s="202">
        <v>0</v>
      </c>
      <c r="G268" s="202">
        <v>13.77255124</v>
      </c>
      <c r="H268" s="202">
        <f t="shared" si="18"/>
        <v>141.21313875999999</v>
      </c>
      <c r="I268" s="202"/>
      <c r="J268" s="202">
        <v>14.376924765599998</v>
      </c>
      <c r="K268" s="202">
        <v>2.8231069999999998</v>
      </c>
      <c r="L268" s="202">
        <v>0</v>
      </c>
      <c r="M268" s="202">
        <v>12.226042279999998</v>
      </c>
      <c r="N268" s="202">
        <f t="shared" si="19"/>
        <v>-0.67222451439999986</v>
      </c>
      <c r="O268" s="202">
        <f t="shared" si="16"/>
        <v>-100.47603538898919</v>
      </c>
      <c r="P268" s="59">
        <f>[4]ENERO!O265+[4]FEBRERO!O265+[4]MARZO!O265+[4]ABRIL!O265+[4]MAYO!O265+[4]JUNIO!O265+[4]JULIO!O265+[4]AGOSTO!O265+[4]SEPTIEMBRE!O265+[4]OCTUBRE!O265+[4]NOVIEMBRE!O265+[4]DICIEMBRE!O265</f>
        <v>0</v>
      </c>
      <c r="Q268" s="59">
        <f>[4]ENERO!P265+[4]FEBRERO!P265+[4]MARZO!P265+[4]ABRIL!P265+[4]MAYO!P265+[4]JUNIO!P265+[4]JULIO!P265+[4]AGOSTO!P265+[4]SEPTIEMBRE!P265+[4]OCTUBRE!P265+[4]NOVIEMBRE!P265+[4]DICIEMBRE!P265</f>
        <v>2.6452249999999999</v>
      </c>
      <c r="R268" s="60">
        <f t="shared" si="17"/>
        <v>2.6452249999999999</v>
      </c>
      <c r="S268" s="59">
        <f>[4]ENERO!R265+[4]FEBRERO!R265+[4]MARZO!R265+[4]ABRIL!R265+[4]MAYO!R265+[4]JUNIO!R265+[4]JULIO!R265+[4]AGOSTO!R265+[4]SEPTIEMBRE!R265+[4]OCTUBRE!R265+[4]NOVIEMBRE!R265+[4]DICIEMBRE!R265</f>
        <v>0</v>
      </c>
      <c r="T268" s="59">
        <f>[4]ENERO!S265+[4]FEBRERO!S265+[4]MARZO!S265+[4]ABRIL!S265+[4]MAYO!S265+[4]JUNIO!S265+[4]JULIO!S265+[4]AGOSTO!S265+[4]SEPTIEMBRE!S265+[4]OCTUBRE!S265+[4]NOVIEMBRE!S265+[4]DICIEMBRE!S265</f>
        <v>2.8231069999999998</v>
      </c>
      <c r="U268" s="60">
        <f t="shared" si="20"/>
        <v>2.8231069999999998</v>
      </c>
    </row>
    <row r="269" spans="1:21" s="58" customFormat="1" ht="18" customHeight="1">
      <c r="A269" s="249">
        <v>320</v>
      </c>
      <c r="B269" s="250" t="s">
        <v>136</v>
      </c>
      <c r="C269" s="249" t="s">
        <v>394</v>
      </c>
      <c r="D269" s="202">
        <v>103.03731999999999</v>
      </c>
      <c r="E269" s="202">
        <v>6.5062949999999997</v>
      </c>
      <c r="F269" s="202">
        <v>0</v>
      </c>
      <c r="G269" s="202">
        <v>19.289151559999993</v>
      </c>
      <c r="H269" s="202">
        <f t="shared" si="18"/>
        <v>77.241873440000006</v>
      </c>
      <c r="I269" s="202"/>
      <c r="J269" s="202">
        <v>28.788275275799997</v>
      </c>
      <c r="K269" s="202">
        <v>15.971778915660774</v>
      </c>
      <c r="L269" s="202">
        <v>0</v>
      </c>
      <c r="M269" s="202">
        <v>26.382062009999999</v>
      </c>
      <c r="N269" s="202">
        <f t="shared" si="19"/>
        <v>-13.565565649860776</v>
      </c>
      <c r="O269" s="202">
        <f t="shared" si="16"/>
        <v>-117.56245032093666</v>
      </c>
      <c r="P269" s="59">
        <f>[4]ENERO!O266+[4]FEBRERO!O266+[4]MARZO!O266+[4]ABRIL!O266+[4]MAYO!O266+[4]JUNIO!O266+[4]JULIO!O266+[4]AGOSTO!O266+[4]SEPTIEMBRE!O266+[4]OCTUBRE!O266+[4]NOVIEMBRE!O266+[4]DICIEMBRE!O266</f>
        <v>0</v>
      </c>
      <c r="Q269" s="59">
        <f>[4]ENERO!P266+[4]FEBRERO!P266+[4]MARZO!P266+[4]ABRIL!P266+[4]MAYO!P266+[4]JUNIO!P266+[4]JULIO!P266+[4]AGOSTO!P266+[4]SEPTIEMBRE!P266+[4]OCTUBRE!P266+[4]NOVIEMBRE!P266+[4]DICIEMBRE!P266</f>
        <v>6.5062949999999997</v>
      </c>
      <c r="R269" s="60">
        <f t="shared" si="17"/>
        <v>6.5062949999999997</v>
      </c>
      <c r="S269" s="59">
        <f>[4]ENERO!R266+[4]FEBRERO!R266+[4]MARZO!R266+[4]ABRIL!R266+[4]MAYO!R266+[4]JUNIO!R266+[4]JULIO!R266+[4]AGOSTO!R266+[4]SEPTIEMBRE!R266+[4]OCTUBRE!R266+[4]NOVIEMBRE!R266+[4]DICIEMBRE!R266</f>
        <v>0.13940727999999999</v>
      </c>
      <c r="T269" s="59">
        <f>[4]ENERO!S266+[4]FEBRERO!S266+[4]MARZO!S266+[4]ABRIL!S266+[4]MAYO!S266+[4]JUNIO!S266+[4]JULIO!S266+[4]AGOSTO!S266+[4]SEPTIEMBRE!S266+[4]OCTUBRE!S266+[4]NOVIEMBRE!S266+[4]DICIEMBRE!S266</f>
        <v>15.832371635660774</v>
      </c>
      <c r="U269" s="60">
        <f t="shared" si="20"/>
        <v>15.971778915660774</v>
      </c>
    </row>
    <row r="270" spans="1:21" s="58" customFormat="1" ht="18" customHeight="1">
      <c r="A270" s="249">
        <v>321</v>
      </c>
      <c r="B270" s="250" t="s">
        <v>228</v>
      </c>
      <c r="C270" s="249" t="s">
        <v>395</v>
      </c>
      <c r="D270" s="202">
        <v>40.647844999999997</v>
      </c>
      <c r="E270" s="202">
        <v>24.153408999999996</v>
      </c>
      <c r="F270" s="202">
        <v>0</v>
      </c>
      <c r="G270" s="202">
        <v>10.5918188</v>
      </c>
      <c r="H270" s="202">
        <f t="shared" si="18"/>
        <v>5.9026171999999999</v>
      </c>
      <c r="I270" s="202"/>
      <c r="J270" s="202">
        <v>10.641511141199999</v>
      </c>
      <c r="K270" s="202">
        <v>23.420190308351515</v>
      </c>
      <c r="L270" s="202">
        <v>0</v>
      </c>
      <c r="M270" s="202">
        <v>10.28723617</v>
      </c>
      <c r="N270" s="202">
        <f t="shared" si="19"/>
        <v>-23.065915337151516</v>
      </c>
      <c r="O270" s="202">
        <f t="shared" si="16"/>
        <v>-490.77437271642009</v>
      </c>
      <c r="P270" s="59">
        <f>[4]ENERO!O267+[4]FEBRERO!O267+[4]MARZO!O267+[4]ABRIL!O267+[4]MAYO!O267+[4]JUNIO!O267+[4]JULIO!O267+[4]AGOSTO!O267+[4]SEPTIEMBRE!O267+[4]OCTUBRE!O267+[4]NOVIEMBRE!O267+[4]DICIEMBRE!O267</f>
        <v>6.9138789999999997</v>
      </c>
      <c r="Q270" s="59">
        <f>[4]ENERO!P267+[4]FEBRERO!P267+[4]MARZO!P267+[4]ABRIL!P267+[4]MAYO!P267+[4]JUNIO!P267+[4]JULIO!P267+[4]AGOSTO!P267+[4]SEPTIEMBRE!P267+[4]OCTUBRE!P267+[4]NOVIEMBRE!P267+[4]DICIEMBRE!P267</f>
        <v>17.239529999999998</v>
      </c>
      <c r="R270" s="60">
        <f t="shared" si="17"/>
        <v>24.153408999999996</v>
      </c>
      <c r="S270" s="59">
        <f>[4]ENERO!R267+[4]FEBRERO!R267+[4]MARZO!R267+[4]ABRIL!R267+[4]MAYO!R267+[4]JUNIO!R267+[4]JULIO!R267+[4]AGOSTO!R267+[4]SEPTIEMBRE!R267+[4]OCTUBRE!R267+[4]NOVIEMBRE!R267+[4]DICIEMBRE!R267</f>
        <v>8.8864380599999997</v>
      </c>
      <c r="T270" s="59">
        <f>[4]ENERO!S267+[4]FEBRERO!S267+[4]MARZO!S267+[4]ABRIL!S267+[4]MAYO!S267+[4]JUNIO!S267+[4]JULIO!S267+[4]AGOSTO!S267+[4]SEPTIEMBRE!S267+[4]OCTUBRE!S267+[4]NOVIEMBRE!S267+[4]DICIEMBRE!S267</f>
        <v>14.533752248351515</v>
      </c>
      <c r="U270" s="60">
        <f t="shared" si="20"/>
        <v>23.420190308351515</v>
      </c>
    </row>
    <row r="271" spans="1:21" s="58" customFormat="1" ht="18" customHeight="1">
      <c r="A271" s="249">
        <v>322</v>
      </c>
      <c r="B271" s="250" t="s">
        <v>228</v>
      </c>
      <c r="C271" s="249" t="s">
        <v>396</v>
      </c>
      <c r="D271" s="202">
        <v>363.91288499999996</v>
      </c>
      <c r="E271" s="202">
        <v>88.765145000000004</v>
      </c>
      <c r="F271" s="202">
        <v>0</v>
      </c>
      <c r="G271" s="202">
        <v>148.60565396000001</v>
      </c>
      <c r="H271" s="202">
        <f t="shared" si="18"/>
        <v>126.54208603999993</v>
      </c>
      <c r="I271" s="202"/>
      <c r="J271" s="202">
        <v>245.42132608439994</v>
      </c>
      <c r="K271" s="202">
        <v>121.77834909256885</v>
      </c>
      <c r="L271" s="202">
        <v>0</v>
      </c>
      <c r="M271" s="202">
        <v>163.11491488999999</v>
      </c>
      <c r="N271" s="202">
        <f t="shared" si="19"/>
        <v>-39.471937898168903</v>
      </c>
      <c r="O271" s="202">
        <f t="shared" si="16"/>
        <v>-131.19273526571376</v>
      </c>
      <c r="P271" s="59">
        <f>[4]ENERO!O268+[4]FEBRERO!O268+[4]MARZO!O268+[4]ABRIL!O268+[4]MAYO!O268+[4]JUNIO!O268+[4]JULIO!O268+[4]AGOSTO!O268+[4]SEPTIEMBRE!O268+[4]OCTUBRE!O268+[4]NOVIEMBRE!O268+[4]DICIEMBRE!O268</f>
        <v>68.351425000000006</v>
      </c>
      <c r="Q271" s="59">
        <f>[4]ENERO!P268+[4]FEBRERO!P268+[4]MARZO!P268+[4]ABRIL!P268+[4]MAYO!P268+[4]JUNIO!P268+[4]JULIO!P268+[4]AGOSTO!P268+[4]SEPTIEMBRE!P268+[4]OCTUBRE!P268+[4]NOVIEMBRE!P268+[4]DICIEMBRE!P268</f>
        <v>20.413720000000001</v>
      </c>
      <c r="R271" s="60">
        <f t="shared" si="17"/>
        <v>88.765145000000004</v>
      </c>
      <c r="S271" s="59">
        <f>[4]ENERO!R268+[4]FEBRERO!R268+[4]MARZO!R268+[4]ABRIL!R268+[4]MAYO!R268+[4]JUNIO!R268+[4]JULIO!R268+[4]AGOSTO!R268+[4]SEPTIEMBRE!R268+[4]OCTUBRE!R268+[4]NOVIEMBRE!R268+[4]DICIEMBRE!R268</f>
        <v>72.150738329999996</v>
      </c>
      <c r="T271" s="59">
        <f>[4]ENERO!S268+[4]FEBRERO!S268+[4]MARZO!S268+[4]ABRIL!S268+[4]MAYO!S268+[4]JUNIO!S268+[4]JULIO!S268+[4]AGOSTO!S268+[4]SEPTIEMBRE!S268+[4]OCTUBRE!S268+[4]NOVIEMBRE!S268+[4]DICIEMBRE!S268</f>
        <v>49.627610762568843</v>
      </c>
      <c r="U271" s="60">
        <f t="shared" si="20"/>
        <v>121.77834909256885</v>
      </c>
    </row>
    <row r="272" spans="1:21" s="58" customFormat="1" ht="18" customHeight="1">
      <c r="A272" s="249">
        <v>327</v>
      </c>
      <c r="B272" s="250" t="s">
        <v>124</v>
      </c>
      <c r="C272" s="249" t="s">
        <v>397</v>
      </c>
      <c r="D272" s="202">
        <v>54.781190000000009</v>
      </c>
      <c r="E272" s="202">
        <v>0</v>
      </c>
      <c r="F272" s="202">
        <v>0</v>
      </c>
      <c r="G272" s="202">
        <v>0</v>
      </c>
      <c r="H272" s="202">
        <f t="shared" si="18"/>
        <v>54.781190000000009</v>
      </c>
      <c r="I272" s="202"/>
      <c r="J272" s="202">
        <v>34.85545737711486</v>
      </c>
      <c r="K272" s="202">
        <v>14.4478665</v>
      </c>
      <c r="L272" s="202">
        <v>0</v>
      </c>
      <c r="M272" s="202">
        <v>10.173026759999999</v>
      </c>
      <c r="N272" s="202">
        <f t="shared" si="19"/>
        <v>10.234564117114861</v>
      </c>
      <c r="O272" s="202">
        <f t="shared" si="16"/>
        <v>-81.317375330629261</v>
      </c>
      <c r="P272" s="59">
        <f>[4]ENERO!O269+[4]FEBRERO!O269+[4]MARZO!O269+[4]ABRIL!O269+[4]MAYO!O269+[4]JUNIO!O269+[4]JULIO!O269+[4]AGOSTO!O269+[4]SEPTIEMBRE!O269+[4]OCTUBRE!O269+[4]NOVIEMBRE!O269+[4]DICIEMBRE!O269</f>
        <v>0</v>
      </c>
      <c r="Q272" s="59">
        <f>[4]ENERO!P269+[4]FEBRERO!P269+[4]MARZO!P269+[4]ABRIL!P269+[4]MAYO!P269+[4]JUNIO!P269+[4]JULIO!P269+[4]AGOSTO!P269+[4]SEPTIEMBRE!P269+[4]OCTUBRE!P269+[4]NOVIEMBRE!P269+[4]DICIEMBRE!P269</f>
        <v>0</v>
      </c>
      <c r="R272" s="60">
        <f t="shared" si="17"/>
        <v>0</v>
      </c>
      <c r="S272" s="59">
        <f>[4]ENERO!R269+[4]FEBRERO!R269+[4]MARZO!R269+[4]ABRIL!R269+[4]MAYO!R269+[4]JUNIO!R269+[4]JULIO!R269+[4]AGOSTO!R269+[4]SEPTIEMBRE!R269+[4]OCTUBRE!R269+[4]NOVIEMBRE!R269+[4]DICIEMBRE!R269</f>
        <v>0</v>
      </c>
      <c r="T272" s="59">
        <f>[4]ENERO!S269+[4]FEBRERO!S269+[4]MARZO!S269+[4]ABRIL!S269+[4]MAYO!S269+[4]JUNIO!S269+[4]JULIO!S269+[4]AGOSTO!S269+[4]SEPTIEMBRE!S269+[4]OCTUBRE!S269+[4]NOVIEMBRE!S269+[4]DICIEMBRE!S269</f>
        <v>14.4478665</v>
      </c>
      <c r="U272" s="60">
        <f t="shared" si="20"/>
        <v>14.4478665</v>
      </c>
    </row>
    <row r="273" spans="1:21" s="58" customFormat="1" ht="18" customHeight="1">
      <c r="A273" s="249">
        <v>328</v>
      </c>
      <c r="B273" s="250" t="s">
        <v>136</v>
      </c>
      <c r="C273" s="249" t="s">
        <v>398</v>
      </c>
      <c r="D273" s="202">
        <v>23.434090000000001</v>
      </c>
      <c r="E273" s="202">
        <v>23.401356</v>
      </c>
      <c r="F273" s="202">
        <v>0</v>
      </c>
      <c r="G273" s="202">
        <v>2.18555594</v>
      </c>
      <c r="H273" s="202">
        <f t="shared" si="18"/>
        <v>-2.1528219399999986</v>
      </c>
      <c r="I273" s="202"/>
      <c r="J273" s="202">
        <v>6.1949752325999992</v>
      </c>
      <c r="K273" s="202">
        <v>4.9587340300000005</v>
      </c>
      <c r="L273" s="202">
        <v>0</v>
      </c>
      <c r="M273" s="202">
        <v>2.3037638999999999</v>
      </c>
      <c r="N273" s="202">
        <f t="shared" si="19"/>
        <v>-1.0675226974000012</v>
      </c>
      <c r="O273" s="202">
        <f t="shared" ref="O273:O280" si="21">IF(OR(H273=0,N273=0),"N.A.",IF((((N273-H273)/H273))*100&gt;=500,"500&lt;",IF((((N273-H273)/H273))*100&lt;=-500,"&lt;-500",(((N273-H273)/H273))*100)))</f>
        <v>-50.412866128631059</v>
      </c>
      <c r="P273" s="59">
        <f>[4]ENERO!O270+[4]FEBRERO!O270+[4]MARZO!O270+[4]ABRIL!O270+[4]MAYO!O270+[4]JUNIO!O270+[4]JULIO!O270+[4]AGOSTO!O270+[4]SEPTIEMBRE!O270+[4]OCTUBRE!O270+[4]NOVIEMBRE!O270+[4]DICIEMBRE!O270</f>
        <v>2.9876360000000002</v>
      </c>
      <c r="Q273" s="59">
        <f>[4]ENERO!P270+[4]FEBRERO!P270+[4]MARZO!P270+[4]ABRIL!P270+[4]MAYO!P270+[4]JUNIO!P270+[4]JULIO!P270+[4]AGOSTO!P270+[4]SEPTIEMBRE!P270+[4]OCTUBRE!P270+[4]NOVIEMBRE!P270+[4]DICIEMBRE!P270</f>
        <v>20.413720000000001</v>
      </c>
      <c r="R273" s="60">
        <f t="shared" si="17"/>
        <v>23.401356</v>
      </c>
      <c r="S273" s="59">
        <f>[4]ENERO!R270+[4]FEBRERO!R270+[4]MARZO!R270+[4]ABRIL!R270+[4]MAYO!R270+[4]JUNIO!R270+[4]JULIO!R270+[4]AGOSTO!R270+[4]SEPTIEMBRE!R270+[4]OCTUBRE!R270+[4]NOVIEMBRE!R270+[4]DICIEMBRE!R270</f>
        <v>3.1598842300000003</v>
      </c>
      <c r="T273" s="59">
        <f>[4]ENERO!S270+[4]FEBRERO!S270+[4]MARZO!S270+[4]ABRIL!S270+[4]MAYO!S270+[4]JUNIO!S270+[4]JULIO!S270+[4]AGOSTO!S270+[4]SEPTIEMBRE!S270+[4]OCTUBRE!S270+[4]NOVIEMBRE!S270+[4]DICIEMBRE!S270</f>
        <v>1.7988498000000002</v>
      </c>
      <c r="U273" s="60">
        <f t="shared" si="20"/>
        <v>4.9587340300000005</v>
      </c>
    </row>
    <row r="274" spans="1:21" s="58" customFormat="1" ht="18" customHeight="1">
      <c r="A274" s="249">
        <v>336</v>
      </c>
      <c r="B274" s="250" t="s">
        <v>228</v>
      </c>
      <c r="C274" s="249" t="s">
        <v>399</v>
      </c>
      <c r="D274" s="202">
        <v>224.73085500000002</v>
      </c>
      <c r="E274" s="202">
        <v>27.513996000000002</v>
      </c>
      <c r="F274" s="202">
        <v>0</v>
      </c>
      <c r="G274" s="202">
        <v>21.26322201</v>
      </c>
      <c r="H274" s="202">
        <f t="shared" si="18"/>
        <v>175.95363699000004</v>
      </c>
      <c r="I274" s="202"/>
      <c r="J274" s="202">
        <v>54.595200762600001</v>
      </c>
      <c r="K274" s="202">
        <v>29.049711989999992</v>
      </c>
      <c r="L274" s="202">
        <v>0</v>
      </c>
      <c r="M274" s="202">
        <v>27.805251439999999</v>
      </c>
      <c r="N274" s="202">
        <f t="shared" si="19"/>
        <v>-2.2597626673999898</v>
      </c>
      <c r="O274" s="202">
        <f t="shared" si="21"/>
        <v>-101.2842943778016</v>
      </c>
      <c r="P274" s="59">
        <f>[4]ENERO!O271+[4]FEBRERO!O271+[4]MARZO!O271+[4]ABRIL!O271+[4]MAYO!O271+[4]JUNIO!O271+[4]JULIO!O271+[4]AGOSTO!O271+[4]SEPTIEMBRE!O271+[4]OCTUBRE!O271+[4]NOVIEMBRE!O271+[4]DICIEMBRE!O271</f>
        <v>22.990391000000002</v>
      </c>
      <c r="Q274" s="59">
        <f>[4]ENERO!P271+[4]FEBRERO!P271+[4]MARZO!P271+[4]ABRIL!P271+[4]MAYO!P271+[4]JUNIO!P271+[4]JULIO!P271+[4]AGOSTO!P271+[4]SEPTIEMBRE!P271+[4]OCTUBRE!P271+[4]NOVIEMBRE!P271+[4]DICIEMBRE!P271</f>
        <v>4.5236049999999999</v>
      </c>
      <c r="R274" s="60">
        <f t="shared" ref="R274:R280" si="22">P274+Q274</f>
        <v>27.513996000000002</v>
      </c>
      <c r="S274" s="59">
        <f>[4]ENERO!R271+[4]FEBRERO!R271+[4]MARZO!R271+[4]ABRIL!R271+[4]MAYO!R271+[4]JUNIO!R271+[4]JULIO!R271+[4]AGOSTO!R271+[4]SEPTIEMBRE!R271+[4]OCTUBRE!R271+[4]NOVIEMBRE!R271+[4]DICIEMBRE!R271</f>
        <v>24.738076189999994</v>
      </c>
      <c r="T274" s="59">
        <f>[4]ENERO!S271+[4]FEBRERO!S271+[4]MARZO!S271+[4]ABRIL!S271+[4]MAYO!S271+[4]JUNIO!S271+[4]JULIO!S271+[4]AGOSTO!S271+[4]SEPTIEMBRE!S271+[4]OCTUBRE!S271+[4]NOVIEMBRE!S271+[4]DICIEMBRE!S271</f>
        <v>4.3116357999999995</v>
      </c>
      <c r="U274" s="60">
        <f t="shared" si="20"/>
        <v>29.049711989999992</v>
      </c>
    </row>
    <row r="275" spans="1:21" s="58" customFormat="1" ht="18" customHeight="1">
      <c r="A275" s="249">
        <v>337</v>
      </c>
      <c r="B275" s="250" t="s">
        <v>228</v>
      </c>
      <c r="C275" s="249" t="s">
        <v>400</v>
      </c>
      <c r="D275" s="202">
        <v>275.74178499999999</v>
      </c>
      <c r="E275" s="202">
        <v>41.143408999999998</v>
      </c>
      <c r="F275" s="202">
        <v>0</v>
      </c>
      <c r="G275" s="202">
        <v>22.305339570000001</v>
      </c>
      <c r="H275" s="202">
        <f t="shared" ref="H275:H280" si="23">D275-E275-G275</f>
        <v>212.29303643</v>
      </c>
      <c r="I275" s="202"/>
      <c r="J275" s="202">
        <v>65.380256809800002</v>
      </c>
      <c r="K275" s="202">
        <v>39.76205298</v>
      </c>
      <c r="L275" s="202">
        <v>0</v>
      </c>
      <c r="M275" s="202">
        <v>25.974202810000001</v>
      </c>
      <c r="N275" s="202">
        <f t="shared" ref="N275:N280" si="24">J275-K275-M275</f>
        <v>-0.35599898019999898</v>
      </c>
      <c r="O275" s="202">
        <f t="shared" si="21"/>
        <v>-100.1676922550954</v>
      </c>
      <c r="P275" s="59">
        <f>[4]ENERO!O272+[4]FEBRERO!O272+[4]MARZO!O272+[4]ABRIL!O272+[4]MAYO!O272+[4]JUNIO!O272+[4]JULIO!O272+[4]AGOSTO!O272+[4]SEPTIEMBRE!O272+[4]OCTUBRE!O272+[4]NOVIEMBRE!O272+[4]DICIEMBRE!O272</f>
        <v>35.719819000000001</v>
      </c>
      <c r="Q275" s="59">
        <f>[4]ENERO!P272+[4]FEBRERO!P272+[4]MARZO!P272+[4]ABRIL!P272+[4]MAYO!P272+[4]JUNIO!P272+[4]JULIO!P272+[4]AGOSTO!P272+[4]SEPTIEMBRE!P272+[4]OCTUBRE!P272+[4]NOVIEMBRE!P272+[4]DICIEMBRE!P272</f>
        <v>5.4235899999999999</v>
      </c>
      <c r="R275" s="60">
        <f t="shared" si="22"/>
        <v>41.143408999999998</v>
      </c>
      <c r="S275" s="59">
        <f>[4]ENERO!R272+[4]FEBRERO!R272+[4]MARZO!R272+[4]ABRIL!R272+[4]MAYO!R272+[4]JUNIO!R272+[4]JULIO!R272+[4]AGOSTO!R272+[4]SEPTIEMBRE!R272+[4]OCTUBRE!R272+[4]NOVIEMBRE!R272+[4]DICIEMBRE!R272</f>
        <v>37.247857179999997</v>
      </c>
      <c r="T275" s="59">
        <f>[4]ENERO!S272+[4]FEBRERO!S272+[4]MARZO!S272+[4]ABRIL!S272+[4]MAYO!S272+[4]JUNIO!S272+[4]JULIO!S272+[4]AGOSTO!S272+[4]SEPTIEMBRE!S272+[4]OCTUBRE!S272+[4]NOVIEMBRE!S272+[4]DICIEMBRE!S272</f>
        <v>2.5141958</v>
      </c>
      <c r="U275" s="60">
        <f t="shared" ref="U275:U280" si="25">S275+T275</f>
        <v>39.76205298</v>
      </c>
    </row>
    <row r="276" spans="1:21" s="58" customFormat="1" ht="18" customHeight="1">
      <c r="A276" s="249">
        <v>338</v>
      </c>
      <c r="B276" s="250" t="s">
        <v>228</v>
      </c>
      <c r="C276" s="249" t="s">
        <v>401</v>
      </c>
      <c r="D276" s="202">
        <v>66.252560000000003</v>
      </c>
      <c r="E276" s="202">
        <v>17.405614</v>
      </c>
      <c r="F276" s="202">
        <v>0</v>
      </c>
      <c r="G276" s="202">
        <v>10.449948500000001</v>
      </c>
      <c r="H276" s="202">
        <f t="shared" si="23"/>
        <v>38.396997499999998</v>
      </c>
      <c r="I276" s="202"/>
      <c r="J276" s="202">
        <v>29.729091105000002</v>
      </c>
      <c r="K276" s="202">
        <v>20.058048599999999</v>
      </c>
      <c r="L276" s="202">
        <v>0</v>
      </c>
      <c r="M276" s="202">
        <v>10.54773595</v>
      </c>
      <c r="N276" s="202">
        <f t="shared" si="24"/>
        <v>-0.87669344499999724</v>
      </c>
      <c r="O276" s="202">
        <f t="shared" si="21"/>
        <v>-102.2832343726876</v>
      </c>
      <c r="P276" s="59">
        <f>[4]ENERO!O273+[4]FEBRERO!O273+[4]MARZO!O273+[4]ABRIL!O273+[4]MAYO!O273+[4]JUNIO!O273+[4]JULIO!O273+[4]AGOSTO!O273+[4]SEPTIEMBRE!O273+[4]OCTUBRE!O273+[4]NOVIEMBRE!O273+[4]DICIEMBRE!O273</f>
        <v>17.386814000000001</v>
      </c>
      <c r="Q276" s="59">
        <f>[4]ENERO!P273+[4]FEBRERO!P273+[4]MARZO!P273+[4]ABRIL!P273+[4]MAYO!P273+[4]JUNIO!P273+[4]JULIO!P273+[4]AGOSTO!P273+[4]SEPTIEMBRE!P273+[4]OCTUBRE!P273+[4]NOVIEMBRE!P273+[4]DICIEMBRE!P273</f>
        <v>1.8800000000000001E-2</v>
      </c>
      <c r="R276" s="60">
        <f t="shared" si="22"/>
        <v>17.405614</v>
      </c>
      <c r="S276" s="59">
        <f>[4]ENERO!R273+[4]FEBRERO!R273+[4]MARZO!R273+[4]ABRIL!R273+[4]MAYO!R273+[4]JUNIO!R273+[4]JULIO!R273+[4]AGOSTO!R273+[4]SEPTIEMBRE!R273+[4]OCTUBRE!R273+[4]NOVIEMBRE!R273+[4]DICIEMBRE!R273</f>
        <v>17.897446799999997</v>
      </c>
      <c r="T276" s="59">
        <f>[4]ENERO!S273+[4]FEBRERO!S273+[4]MARZO!S273+[4]ABRIL!S273+[4]MAYO!S273+[4]JUNIO!S273+[4]JULIO!S273+[4]AGOSTO!S273+[4]SEPTIEMBRE!S273+[4]OCTUBRE!S273+[4]NOVIEMBRE!S273+[4]DICIEMBRE!S273</f>
        <v>2.1606018000000002</v>
      </c>
      <c r="U276" s="60">
        <f t="shared" si="25"/>
        <v>20.058048599999999</v>
      </c>
    </row>
    <row r="277" spans="1:21" s="58" customFormat="1" ht="18" customHeight="1">
      <c r="A277" s="249">
        <v>339</v>
      </c>
      <c r="B277" s="250" t="s">
        <v>228</v>
      </c>
      <c r="C277" s="249" t="s">
        <v>402</v>
      </c>
      <c r="D277" s="202">
        <v>344.58964000000003</v>
      </c>
      <c r="E277" s="202">
        <v>215.42695800000001</v>
      </c>
      <c r="F277" s="202">
        <v>0</v>
      </c>
      <c r="G277" s="202">
        <v>198.27244781000002</v>
      </c>
      <c r="H277" s="202">
        <f t="shared" si="23"/>
        <v>-69.109765809999999</v>
      </c>
      <c r="I277" s="202"/>
      <c r="J277" s="202">
        <v>411.04623212160004</v>
      </c>
      <c r="K277" s="202">
        <v>203.36241780999998</v>
      </c>
      <c r="L277" s="202">
        <v>0</v>
      </c>
      <c r="M277" s="202">
        <v>200.52535066999999</v>
      </c>
      <c r="N277" s="202">
        <f t="shared" si="24"/>
        <v>7.1584636416000649</v>
      </c>
      <c r="O277" s="202">
        <f t="shared" si="21"/>
        <v>-110.35810721929008</v>
      </c>
      <c r="P277" s="59">
        <f>[4]ENERO!O274+[4]FEBRERO!O274+[4]MARZO!O274+[4]ABRIL!O274+[4]MAYO!O274+[4]JUNIO!O274+[4]JULIO!O274+[4]AGOSTO!O274+[4]SEPTIEMBRE!O274+[4]OCTUBRE!O274+[4]NOVIEMBRE!O274+[4]DICIEMBRE!O274</f>
        <v>174.77033800000001</v>
      </c>
      <c r="Q277" s="59">
        <f>[4]ENERO!P274+[4]FEBRERO!P274+[4]MARZO!P274+[4]ABRIL!P274+[4]MAYO!P274+[4]JUNIO!P274+[4]JULIO!P274+[4]AGOSTO!P274+[4]SEPTIEMBRE!P274+[4]OCTUBRE!P274+[4]NOVIEMBRE!P274+[4]DICIEMBRE!P274</f>
        <v>40.656619999999997</v>
      </c>
      <c r="R277" s="60">
        <f t="shared" si="22"/>
        <v>215.42695800000001</v>
      </c>
      <c r="S277" s="59">
        <f>[4]ENERO!R274+[4]FEBRERO!R274+[4]MARZO!R274+[4]ABRIL!R274+[4]MAYO!R274+[4]JUNIO!R274+[4]JULIO!R274+[4]AGOSTO!R274+[4]SEPTIEMBRE!R274+[4]OCTUBRE!R274+[4]NOVIEMBRE!R274+[4]DICIEMBRE!R274</f>
        <v>191.81473140999998</v>
      </c>
      <c r="T277" s="59">
        <f>[4]ENERO!S274+[4]FEBRERO!S274+[4]MARZO!S274+[4]ABRIL!S274+[4]MAYO!S274+[4]JUNIO!S274+[4]JULIO!S274+[4]AGOSTO!S274+[4]SEPTIEMBRE!S274+[4]OCTUBRE!S274+[4]NOVIEMBRE!S274+[4]DICIEMBRE!S274</f>
        <v>11.547686400000002</v>
      </c>
      <c r="U277" s="60">
        <f t="shared" si="25"/>
        <v>203.36241780999998</v>
      </c>
    </row>
    <row r="278" spans="1:21" s="58" customFormat="1" ht="18" customHeight="1">
      <c r="A278" s="249">
        <v>348</v>
      </c>
      <c r="B278" s="250" t="s">
        <v>140</v>
      </c>
      <c r="C278" s="249" t="s">
        <v>403</v>
      </c>
      <c r="D278" s="202">
        <v>38.541539999999998</v>
      </c>
      <c r="E278" s="202">
        <v>0.39187499999999997</v>
      </c>
      <c r="F278" s="202">
        <v>0</v>
      </c>
      <c r="G278" s="202">
        <v>0</v>
      </c>
      <c r="H278" s="202">
        <f t="shared" si="23"/>
        <v>38.149664999999999</v>
      </c>
      <c r="I278" s="202"/>
      <c r="J278" s="202">
        <v>0</v>
      </c>
      <c r="K278" s="202">
        <v>0</v>
      </c>
      <c r="L278" s="202">
        <v>0</v>
      </c>
      <c r="M278" s="202">
        <v>0</v>
      </c>
      <c r="N278" s="202">
        <f t="shared" si="24"/>
        <v>0</v>
      </c>
      <c r="O278" s="202" t="str">
        <f t="shared" si="21"/>
        <v>N.A.</v>
      </c>
      <c r="P278" s="59">
        <f>[4]ENERO!O275+[4]FEBRERO!O275+[4]MARZO!O275+[4]ABRIL!O275+[4]MAYO!O275+[4]JUNIO!O275+[4]JULIO!O275+[4]AGOSTO!O275+[4]SEPTIEMBRE!O275+[4]OCTUBRE!O275+[4]NOVIEMBRE!O275+[4]DICIEMBRE!O275</f>
        <v>0</v>
      </c>
      <c r="Q278" s="59">
        <f>[4]ENERO!P275+[4]FEBRERO!P275+[4]MARZO!P275+[4]ABRIL!P275+[4]MAYO!P275+[4]JUNIO!P275+[4]JULIO!P275+[4]AGOSTO!P275+[4]SEPTIEMBRE!P275+[4]OCTUBRE!P275+[4]NOVIEMBRE!P275+[4]DICIEMBRE!P275</f>
        <v>0.39187499999999997</v>
      </c>
      <c r="R278" s="60">
        <f t="shared" si="22"/>
        <v>0.39187499999999997</v>
      </c>
      <c r="S278" s="59">
        <f>[4]ENERO!R275+[4]FEBRERO!R275+[4]MARZO!R275+[4]ABRIL!R275+[4]MAYO!R275+[4]JUNIO!R275+[4]JULIO!R275+[4]AGOSTO!R275+[4]SEPTIEMBRE!R275+[4]OCTUBRE!R275+[4]NOVIEMBRE!R275+[4]DICIEMBRE!R275</f>
        <v>0</v>
      </c>
      <c r="T278" s="59">
        <f>[4]ENERO!S275+[4]FEBRERO!S275+[4]MARZO!S275+[4]ABRIL!S275+[4]MAYO!S275+[4]JUNIO!S275+[4]JULIO!S275+[4]AGOSTO!S275+[4]SEPTIEMBRE!S275+[4]OCTUBRE!S275+[4]NOVIEMBRE!S275+[4]DICIEMBRE!S275</f>
        <v>0</v>
      </c>
      <c r="U278" s="60">
        <f t="shared" si="25"/>
        <v>0</v>
      </c>
    </row>
    <row r="279" spans="1:21" s="58" customFormat="1" ht="18" customHeight="1">
      <c r="A279" s="249">
        <v>349</v>
      </c>
      <c r="B279" s="250" t="s">
        <v>228</v>
      </c>
      <c r="C279" s="249" t="s">
        <v>404</v>
      </c>
      <c r="D279" s="202">
        <v>30.773274999999998</v>
      </c>
      <c r="E279" s="202">
        <v>6.5595319999999999</v>
      </c>
      <c r="F279" s="202">
        <v>0</v>
      </c>
      <c r="G279" s="202">
        <v>2.8884598499999998</v>
      </c>
      <c r="H279" s="202">
        <f t="shared" si="23"/>
        <v>21.325283149999997</v>
      </c>
      <c r="I279" s="202"/>
      <c r="J279" s="202">
        <v>7.9089820494000005</v>
      </c>
      <c r="K279" s="202">
        <v>7.5380588900000003</v>
      </c>
      <c r="L279" s="202">
        <v>0</v>
      </c>
      <c r="M279" s="202">
        <v>3.0488058800000006</v>
      </c>
      <c r="N279" s="202">
        <f t="shared" si="24"/>
        <v>-2.6778827206000004</v>
      </c>
      <c r="O279" s="202">
        <f t="shared" si="21"/>
        <v>-112.55731378460032</v>
      </c>
      <c r="P279" s="59">
        <f>[4]ENERO!O276+[4]FEBRERO!O276+[4]MARZO!O276+[4]ABRIL!O276+[4]MAYO!O276+[4]JUNIO!O276+[4]JULIO!O276+[4]AGOSTO!O276+[4]SEPTIEMBRE!O276+[4]OCTUBRE!O276+[4]NOVIEMBRE!O276+[4]DICIEMBRE!O276</f>
        <v>3.9819969999999998</v>
      </c>
      <c r="Q279" s="59">
        <f>[4]ENERO!P276+[4]FEBRERO!P276+[4]MARZO!P276+[4]ABRIL!P276+[4]MAYO!P276+[4]JUNIO!P276+[4]JULIO!P276+[4]AGOSTO!P276+[4]SEPTIEMBRE!P276+[4]OCTUBRE!P276+[4]NOVIEMBRE!P276+[4]DICIEMBRE!P276</f>
        <v>2.5775350000000001</v>
      </c>
      <c r="R279" s="60">
        <f t="shared" si="22"/>
        <v>6.5595319999999999</v>
      </c>
      <c r="S279" s="59">
        <f>[4]ENERO!R276+[4]FEBRERO!R276+[4]MARZO!R276+[4]ABRIL!R276+[4]MAYO!R276+[4]JUNIO!R276+[4]JULIO!R276+[4]AGOSTO!R276+[4]SEPTIEMBRE!R276+[4]OCTUBRE!R276+[4]NOVIEMBRE!R276+[4]DICIEMBRE!R276</f>
        <v>4.2033360899999996</v>
      </c>
      <c r="T279" s="59">
        <f>[4]ENERO!S276+[4]FEBRERO!S276+[4]MARZO!S276+[4]ABRIL!S276+[4]MAYO!S276+[4]JUNIO!S276+[4]JULIO!S276+[4]AGOSTO!S276+[4]SEPTIEMBRE!S276+[4]OCTUBRE!S276+[4]NOVIEMBRE!S276+[4]DICIEMBRE!S276</f>
        <v>3.3347228000000007</v>
      </c>
      <c r="U279" s="60">
        <f t="shared" si="25"/>
        <v>7.5380588900000003</v>
      </c>
    </row>
    <row r="280" spans="1:21" s="58" customFormat="1" ht="18" customHeight="1" thickBot="1">
      <c r="A280" s="256">
        <v>350</v>
      </c>
      <c r="B280" s="257" t="s">
        <v>228</v>
      </c>
      <c r="C280" s="256" t="s">
        <v>405</v>
      </c>
      <c r="D280" s="254">
        <v>141.71471500000001</v>
      </c>
      <c r="E280" s="254">
        <v>53.146281000000002</v>
      </c>
      <c r="F280" s="254">
        <v>0</v>
      </c>
      <c r="G280" s="254">
        <v>35.605188089999999</v>
      </c>
      <c r="H280" s="254">
        <f t="shared" si="23"/>
        <v>52.963245910000012</v>
      </c>
      <c r="I280" s="254"/>
      <c r="J280" s="254">
        <v>92.376343146000011</v>
      </c>
      <c r="K280" s="254">
        <v>54.988979409999999</v>
      </c>
      <c r="L280" s="254">
        <v>0</v>
      </c>
      <c r="M280" s="254">
        <v>37.584162090000014</v>
      </c>
      <c r="N280" s="254">
        <f t="shared" si="24"/>
        <v>-0.19679835400000201</v>
      </c>
      <c r="O280" s="254">
        <f t="shared" si="21"/>
        <v>-100.37157532666035</v>
      </c>
      <c r="P280" s="59">
        <f>[4]ENERO!O277+[4]FEBRERO!O277+[4]MARZO!O277+[4]ABRIL!O277+[4]MAYO!O277+[4]JUNIO!O277+[4]JULIO!O277+[4]AGOSTO!O277+[4]SEPTIEMBRE!O277+[4]OCTUBRE!O277+[4]NOVIEMBRE!O277+[4]DICIEMBRE!O277</f>
        <v>49.110745999999999</v>
      </c>
      <c r="Q280" s="59">
        <f>[4]ENERO!P277+[4]FEBRERO!P277+[4]MARZO!P277+[4]ABRIL!P277+[4]MAYO!P277+[4]JUNIO!P277+[4]JULIO!P277+[4]AGOSTO!P277+[4]SEPTIEMBRE!P277+[4]OCTUBRE!P277+[4]NOVIEMBRE!P277+[4]DICIEMBRE!P277</f>
        <v>4.0355350000000003</v>
      </c>
      <c r="R280" s="60">
        <f t="shared" si="22"/>
        <v>53.146281000000002</v>
      </c>
      <c r="S280" s="59">
        <f>[4]ENERO!R277+[4]FEBRERO!R277+[4]MARZO!R277+[4]ABRIL!R277+[4]MAYO!R277+[4]JUNIO!R277+[4]JULIO!R277+[4]AGOSTO!R277+[4]SEPTIEMBRE!R277+[4]OCTUBRE!R277+[4]NOVIEMBRE!R277+[4]DICIEMBRE!R277</f>
        <v>51.840486210000002</v>
      </c>
      <c r="T280" s="59">
        <f>[4]ENERO!S277+[4]FEBRERO!S277+[4]MARZO!S277+[4]ABRIL!S277+[4]MAYO!S277+[4]JUNIO!S277+[4]JULIO!S277+[4]AGOSTO!S277+[4]SEPTIEMBRE!S277+[4]OCTUBRE!S277+[4]NOVIEMBRE!S277+[4]DICIEMBRE!S277</f>
        <v>3.1484931999999999</v>
      </c>
      <c r="U280" s="60">
        <f t="shared" si="25"/>
        <v>54.988979409999999</v>
      </c>
    </row>
    <row r="281" spans="1:21">
      <c r="A281" s="237" t="s">
        <v>906</v>
      </c>
      <c r="B281" s="238"/>
      <c r="C281" s="236"/>
      <c r="D281" s="236"/>
      <c r="E281" s="236"/>
      <c r="F281" s="236"/>
      <c r="G281" s="236"/>
      <c r="H281" s="236"/>
      <c r="I281" s="236"/>
      <c r="J281" s="236"/>
      <c r="K281" s="236"/>
      <c r="L281" s="236"/>
      <c r="M281" s="236"/>
      <c r="N281" s="236"/>
      <c r="O281" s="236"/>
    </row>
    <row r="282" spans="1:21">
      <c r="A282" s="237" t="s">
        <v>908</v>
      </c>
      <c r="B282" s="238"/>
      <c r="C282" s="236"/>
      <c r="D282" s="236"/>
      <c r="E282" s="236"/>
      <c r="F282" s="236"/>
      <c r="G282" s="236"/>
      <c r="H282" s="236"/>
      <c r="I282" s="236"/>
      <c r="J282" s="236"/>
      <c r="K282" s="236"/>
      <c r="L282" s="236"/>
      <c r="M282" s="236"/>
      <c r="N282" s="236"/>
      <c r="O282" s="236"/>
    </row>
    <row r="283" spans="1:21">
      <c r="A283" s="237" t="s">
        <v>909</v>
      </c>
      <c r="B283" s="238"/>
      <c r="C283" s="236"/>
      <c r="D283" s="236"/>
      <c r="E283" s="236"/>
      <c r="F283" s="236"/>
      <c r="G283" s="236"/>
      <c r="H283" s="236"/>
      <c r="I283" s="236"/>
      <c r="J283" s="236"/>
      <c r="K283" s="236"/>
      <c r="L283" s="236"/>
      <c r="M283" s="236"/>
      <c r="N283" s="236"/>
      <c r="O283" s="236"/>
    </row>
    <row r="284" spans="1:21">
      <c r="A284" s="239" t="s">
        <v>406</v>
      </c>
      <c r="B284" s="240"/>
      <c r="C284" s="236"/>
      <c r="D284" s="236"/>
      <c r="E284" s="236"/>
      <c r="F284" s="236"/>
      <c r="G284" s="236"/>
      <c r="H284" s="236"/>
      <c r="I284" s="236"/>
      <c r="J284" s="236"/>
      <c r="K284" s="236"/>
      <c r="L284" s="236"/>
      <c r="M284" s="236"/>
      <c r="N284" s="236"/>
      <c r="O284" s="236"/>
    </row>
    <row r="285" spans="1:21">
      <c r="A285" s="241" t="s">
        <v>407</v>
      </c>
      <c r="B285" s="242"/>
      <c r="C285" s="236"/>
      <c r="D285" s="236"/>
      <c r="E285" s="236"/>
      <c r="F285" s="236"/>
      <c r="G285" s="236"/>
      <c r="H285" s="236"/>
      <c r="I285" s="236"/>
      <c r="J285" s="236"/>
      <c r="K285" s="236"/>
      <c r="L285" s="236"/>
      <c r="M285" s="236"/>
      <c r="N285" s="236"/>
      <c r="O285" s="236"/>
    </row>
    <row r="286" spans="1:21">
      <c r="A286" s="243" t="s">
        <v>408</v>
      </c>
      <c r="B286" s="244"/>
      <c r="C286" s="236"/>
      <c r="D286" s="236"/>
      <c r="E286" s="236"/>
      <c r="F286" s="236"/>
      <c r="G286" s="236"/>
      <c r="H286" s="236"/>
      <c r="I286" s="236"/>
      <c r="J286" s="236"/>
      <c r="K286" s="236"/>
      <c r="L286" s="236"/>
      <c r="M286" s="236"/>
      <c r="N286" s="236"/>
      <c r="O286" s="236"/>
    </row>
    <row r="287" spans="1:21">
      <c r="A287" s="236"/>
      <c r="B287" s="236"/>
      <c r="C287" s="236"/>
      <c r="D287" s="236"/>
      <c r="E287" s="236"/>
      <c r="F287" s="236"/>
      <c r="G287" s="236"/>
      <c r="H287" s="236"/>
      <c r="I287" s="236"/>
      <c r="J287" s="236"/>
      <c r="K287" s="236"/>
      <c r="L287" s="236"/>
      <c r="M287" s="236"/>
      <c r="N287" s="236"/>
      <c r="O287" s="236"/>
    </row>
  </sheetData>
  <mergeCells count="29">
    <mergeCell ref="S11:S14"/>
    <mergeCell ref="T11:T14"/>
    <mergeCell ref="U11:U14"/>
    <mergeCell ref="A1:D1"/>
    <mergeCell ref="A3:F3"/>
    <mergeCell ref="G3:L3"/>
    <mergeCell ref="M3:O3"/>
    <mergeCell ref="E1:O1"/>
    <mergeCell ref="A2:O2"/>
    <mergeCell ref="P10:R10"/>
    <mergeCell ref="S10:U10"/>
    <mergeCell ref="D11:D14"/>
    <mergeCell ref="H11:H14"/>
    <mergeCell ref="J11:J14"/>
    <mergeCell ref="N11:N14"/>
    <mergeCell ref="O11:O14"/>
    <mergeCell ref="P11:P14"/>
    <mergeCell ref="Q11:Q14"/>
    <mergeCell ref="R11:R14"/>
    <mergeCell ref="A4:M4"/>
    <mergeCell ref="A5:M5"/>
    <mergeCell ref="A6:M6"/>
    <mergeCell ref="A7:M7"/>
    <mergeCell ref="A8:M8"/>
    <mergeCell ref="A9:C15"/>
    <mergeCell ref="D9:H9"/>
    <mergeCell ref="J9:N9"/>
    <mergeCell ref="E10:G10"/>
    <mergeCell ref="K10:M10"/>
  </mergeCells>
  <printOptions horizontalCentered="1"/>
  <pageMargins left="0.39370078740157483" right="0.39370078740157483" top="0.59055118110236227" bottom="0.59055118110236227" header="0" footer="0"/>
  <pageSetup scale="59" orientation="landscape" verticalDpi="0" r:id="rId1"/>
  <ignoredErrors>
    <ignoredError sqref="D15:O16 D18:O18 D17:N17" numberStoredAsText="1"/>
    <ignoredError sqref="O17" numberStoredAsText="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topLeftCell="B1" zoomScale="90" zoomScaleNormal="90" workbookViewId="0">
      <selection activeCell="N1" sqref="N1"/>
    </sheetView>
  </sheetViews>
  <sheetFormatPr baseColWidth="10" defaultColWidth="11.42578125" defaultRowHeight="14.25"/>
  <cols>
    <col min="1" max="1" width="11.42578125" style="61" hidden="1" customWidth="1"/>
    <col min="2" max="2" width="4.5703125" style="61" customWidth="1"/>
    <col min="3" max="3" width="53.140625" style="61" bestFit="1" customWidth="1"/>
    <col min="4" max="4" width="15.7109375" style="61" customWidth="1"/>
    <col min="5" max="5" width="14.140625" style="61" customWidth="1"/>
    <col min="6" max="6" width="14.5703125" style="61" customWidth="1"/>
    <col min="7" max="7" width="17.140625" style="61" bestFit="1" customWidth="1"/>
    <col min="8" max="8" width="1.5703125" style="61" customWidth="1"/>
    <col min="9" max="9" width="15.140625" style="61" customWidth="1"/>
    <col min="10" max="10" width="13.7109375" style="61" customWidth="1"/>
    <col min="11" max="11" width="14.28515625" style="61" customWidth="1"/>
    <col min="12" max="13" width="13.85546875" style="61" customWidth="1"/>
    <col min="14" max="16" width="19.7109375" style="61" bestFit="1" customWidth="1"/>
    <col min="17" max="16384" width="11.42578125" style="61"/>
  </cols>
  <sheetData>
    <row r="1" spans="1:15" s="259" customFormat="1" ht="48" customHeight="1">
      <c r="A1" s="155" t="s">
        <v>898</v>
      </c>
      <c r="B1" s="155"/>
      <c r="C1" s="155"/>
      <c r="D1" s="155"/>
      <c r="E1" s="156" t="s">
        <v>900</v>
      </c>
      <c r="F1" s="258"/>
      <c r="G1" s="258"/>
      <c r="H1" s="258"/>
      <c r="I1" s="258"/>
      <c r="J1" s="258"/>
      <c r="K1" s="258"/>
      <c r="L1" s="258"/>
    </row>
    <row r="2" spans="1:15" s="1" customFormat="1" ht="36" customHeight="1" thickBot="1">
      <c r="A2" s="160" t="s">
        <v>899</v>
      </c>
      <c r="B2" s="160"/>
      <c r="C2" s="160"/>
      <c r="D2" s="160"/>
      <c r="E2" s="160"/>
      <c r="F2" s="160"/>
      <c r="G2" s="160"/>
      <c r="H2" s="160"/>
      <c r="I2" s="160"/>
      <c r="J2" s="160"/>
      <c r="K2" s="160"/>
      <c r="L2" s="160"/>
    </row>
    <row r="3" spans="1:15" customFormat="1" ht="6" customHeight="1">
      <c r="A3" s="162"/>
      <c r="B3" s="162"/>
      <c r="C3" s="162"/>
      <c r="D3" s="162"/>
      <c r="E3" s="162"/>
      <c r="F3" s="162"/>
      <c r="G3" s="162"/>
      <c r="H3" s="162"/>
      <c r="I3" s="162"/>
      <c r="J3" s="162"/>
      <c r="K3" s="162"/>
      <c r="L3" s="162"/>
      <c r="M3" s="281"/>
    </row>
    <row r="4" spans="1:15" ht="18" customHeight="1">
      <c r="B4" s="260" t="s">
        <v>409</v>
      </c>
      <c r="C4" s="260"/>
      <c r="D4" s="260"/>
      <c r="E4" s="260"/>
      <c r="F4" s="260"/>
      <c r="G4" s="260"/>
      <c r="H4" s="260"/>
      <c r="I4" s="260"/>
      <c r="J4" s="260"/>
      <c r="K4" s="260"/>
      <c r="L4" s="260"/>
      <c r="M4" s="260"/>
    </row>
    <row r="5" spans="1:15" ht="18" customHeight="1">
      <c r="A5" s="62" t="s">
        <v>410</v>
      </c>
      <c r="B5" s="260" t="s">
        <v>411</v>
      </c>
      <c r="C5" s="260"/>
      <c r="D5" s="260"/>
      <c r="E5" s="260"/>
      <c r="F5" s="260"/>
      <c r="G5" s="260"/>
      <c r="H5" s="260"/>
      <c r="I5" s="260"/>
      <c r="J5" s="260"/>
      <c r="K5" s="260"/>
      <c r="L5" s="260"/>
      <c r="M5" s="260"/>
    </row>
    <row r="6" spans="1:15" ht="18" customHeight="1">
      <c r="B6" s="260" t="s">
        <v>1</v>
      </c>
      <c r="C6" s="261"/>
      <c r="D6" s="261"/>
      <c r="E6" s="261"/>
      <c r="F6" s="261"/>
      <c r="G6" s="261"/>
      <c r="H6" s="261"/>
      <c r="I6" s="261"/>
      <c r="J6" s="261"/>
      <c r="K6" s="261"/>
      <c r="L6" s="261"/>
      <c r="M6" s="261"/>
      <c r="N6" s="63"/>
      <c r="O6" s="63"/>
    </row>
    <row r="7" spans="1:15" ht="18" customHeight="1">
      <c r="B7" s="260" t="s">
        <v>910</v>
      </c>
      <c r="C7" s="260"/>
      <c r="D7" s="260"/>
      <c r="E7" s="260"/>
      <c r="F7" s="260"/>
      <c r="G7" s="260"/>
      <c r="H7" s="260"/>
      <c r="I7" s="260"/>
      <c r="J7" s="260"/>
      <c r="K7" s="260"/>
      <c r="L7" s="260"/>
      <c r="M7" s="260"/>
      <c r="N7" s="63"/>
      <c r="O7" s="63"/>
    </row>
    <row r="8" spans="1:15" ht="18" customHeight="1">
      <c r="B8" s="262" t="s">
        <v>895</v>
      </c>
      <c r="C8" s="262"/>
      <c r="D8" s="262"/>
      <c r="E8" s="262"/>
      <c r="F8" s="262"/>
      <c r="G8" s="262"/>
      <c r="H8" s="262"/>
      <c r="I8" s="262"/>
      <c r="J8" s="262"/>
      <c r="K8" s="262"/>
      <c r="L8" s="262"/>
      <c r="M8" s="262"/>
      <c r="N8" s="63"/>
    </row>
    <row r="9" spans="1:15">
      <c r="B9" s="283" t="s">
        <v>412</v>
      </c>
      <c r="C9" s="283" t="s">
        <v>3</v>
      </c>
      <c r="D9" s="283" t="s">
        <v>413</v>
      </c>
      <c r="E9" s="283"/>
      <c r="F9" s="283"/>
      <c r="G9" s="283"/>
      <c r="H9" s="267"/>
      <c r="I9" s="283" t="s">
        <v>89</v>
      </c>
      <c r="J9" s="283"/>
      <c r="K9" s="283"/>
      <c r="L9" s="283"/>
      <c r="M9" s="264"/>
    </row>
    <row r="10" spans="1:15">
      <c r="B10" s="283"/>
      <c r="C10" s="283"/>
      <c r="D10" s="267"/>
      <c r="E10" s="284" t="s">
        <v>414</v>
      </c>
      <c r="F10" s="284"/>
      <c r="G10" s="267"/>
      <c r="H10" s="267"/>
      <c r="I10" s="267"/>
      <c r="J10" s="284" t="s">
        <v>414</v>
      </c>
      <c r="K10" s="284"/>
      <c r="L10" s="267"/>
      <c r="M10" s="264"/>
    </row>
    <row r="11" spans="1:15" ht="12.75" customHeight="1">
      <c r="B11" s="283"/>
      <c r="C11" s="283"/>
      <c r="D11" s="285" t="s">
        <v>415</v>
      </c>
      <c r="E11" s="286" t="s">
        <v>416</v>
      </c>
      <c r="F11" s="287" t="s">
        <v>417</v>
      </c>
      <c r="G11" s="288" t="s">
        <v>418</v>
      </c>
      <c r="H11" s="267"/>
      <c r="I11" s="289" t="s">
        <v>94</v>
      </c>
      <c r="J11" s="286" t="s">
        <v>416</v>
      </c>
      <c r="K11" s="287" t="s">
        <v>417</v>
      </c>
      <c r="L11" s="288" t="s">
        <v>419</v>
      </c>
      <c r="M11" s="285" t="s">
        <v>912</v>
      </c>
    </row>
    <row r="12" spans="1:15" ht="15" customHeight="1">
      <c r="B12" s="283"/>
      <c r="C12" s="283"/>
      <c r="D12" s="285"/>
      <c r="E12" s="290"/>
      <c r="F12" s="285"/>
      <c r="G12" s="283"/>
      <c r="H12" s="267"/>
      <c r="I12" s="289"/>
      <c r="J12" s="290"/>
      <c r="K12" s="285"/>
      <c r="L12" s="283"/>
      <c r="M12" s="285"/>
    </row>
    <row r="13" spans="1:15" ht="17.25" customHeight="1" thickBot="1">
      <c r="B13" s="264"/>
      <c r="C13" s="264"/>
      <c r="D13" s="265" t="s">
        <v>12</v>
      </c>
      <c r="E13" s="265" t="s">
        <v>13</v>
      </c>
      <c r="F13" s="265" t="s">
        <v>14</v>
      </c>
      <c r="G13" s="265" t="s">
        <v>420</v>
      </c>
      <c r="H13" s="265"/>
      <c r="I13" s="266" t="s">
        <v>421</v>
      </c>
      <c r="J13" s="265" t="s">
        <v>422</v>
      </c>
      <c r="K13" s="265" t="s">
        <v>423</v>
      </c>
      <c r="L13" s="267" t="s">
        <v>424</v>
      </c>
      <c r="M13" s="265" t="s">
        <v>425</v>
      </c>
    </row>
    <row r="14" spans="1:15" s="276" customFormat="1" ht="5.25" customHeight="1" thickBot="1">
      <c r="B14" s="277"/>
      <c r="C14" s="277"/>
      <c r="D14" s="278"/>
      <c r="E14" s="278"/>
      <c r="F14" s="278"/>
      <c r="G14" s="278"/>
      <c r="H14" s="279"/>
      <c r="I14" s="278"/>
      <c r="J14" s="278"/>
      <c r="K14" s="280"/>
      <c r="L14" s="278"/>
      <c r="M14" s="282"/>
    </row>
    <row r="15" spans="1:15" ht="16.5" customHeight="1">
      <c r="B15" s="291"/>
      <c r="C15" s="292" t="s">
        <v>100</v>
      </c>
      <c r="D15" s="293">
        <f t="shared" ref="D15:L15" si="0">SUM(D16:D49)</f>
        <v>39198.535185000001</v>
      </c>
      <c r="E15" s="293">
        <f t="shared" si="0"/>
        <v>6560.6431229999998</v>
      </c>
      <c r="F15" s="293">
        <f t="shared" si="0"/>
        <v>12438.025215999996</v>
      </c>
      <c r="G15" s="293">
        <f t="shared" si="0"/>
        <v>20199.866846000001</v>
      </c>
      <c r="H15" s="293"/>
      <c r="I15" s="293">
        <f t="shared" si="0"/>
        <v>28707.665367822996</v>
      </c>
      <c r="J15" s="293">
        <f t="shared" si="0"/>
        <v>6606.3178950000001</v>
      </c>
      <c r="K15" s="293">
        <f t="shared" si="0"/>
        <v>9330.3748670000004</v>
      </c>
      <c r="L15" s="294">
        <f t="shared" si="0"/>
        <v>12770.972605822999</v>
      </c>
      <c r="M15" s="295">
        <f>IF(OR(G15=0,L15=0),"N.A.",IF((((L15-G15)/G15))*100&gt;=ABS(500),"&gt;500",(((L15-G15)/G15))*100))</f>
        <v>-36.776946584913155</v>
      </c>
      <c r="N15" s="64"/>
    </row>
    <row r="16" spans="1:15" s="65" customFormat="1" ht="18" customHeight="1">
      <c r="B16" s="296">
        <v>1</v>
      </c>
      <c r="C16" s="297" t="s">
        <v>426</v>
      </c>
      <c r="D16" s="298">
        <v>185.91355999999999</v>
      </c>
      <c r="E16" s="298">
        <v>132.56412899999998</v>
      </c>
      <c r="F16" s="298">
        <v>36.693562</v>
      </c>
      <c r="G16" s="299">
        <f t="shared" ref="G16:G49" si="1">D16-E16-F16</f>
        <v>16.65586900000001</v>
      </c>
      <c r="H16" s="299"/>
      <c r="I16" s="298">
        <v>130.6896873</v>
      </c>
      <c r="J16" s="299">
        <v>118.456401</v>
      </c>
      <c r="K16" s="299">
        <v>10.939329000000001</v>
      </c>
      <c r="L16" s="299">
        <f t="shared" ref="L16:L49" si="2">I16-J16-K16</f>
        <v>1.2939573000000024</v>
      </c>
      <c r="M16" s="300">
        <f t="shared" ref="M16:M49" si="3">IF(((L16-G16)/G16)*100&lt;-500,"&lt;-500",IF(((L16-G16)/G16)*100&gt;500,"&gt;500",(((L16-G16)/G16)*100)))</f>
        <v>-92.231223120210643</v>
      </c>
      <c r="N16" s="66"/>
    </row>
    <row r="17" spans="2:14" s="65" customFormat="1" ht="18" customHeight="1">
      <c r="B17" s="301">
        <v>2</v>
      </c>
      <c r="C17" s="297" t="s">
        <v>427</v>
      </c>
      <c r="D17" s="298">
        <v>1472.1995900000009</v>
      </c>
      <c r="E17" s="298">
        <v>182.51118299999999</v>
      </c>
      <c r="F17" s="298">
        <v>529.92543899999998</v>
      </c>
      <c r="G17" s="299">
        <f t="shared" si="1"/>
        <v>759.7629680000008</v>
      </c>
      <c r="H17" s="299"/>
      <c r="I17" s="298">
        <v>905.81982534199994</v>
      </c>
      <c r="J17" s="299">
        <v>169.59455700000001</v>
      </c>
      <c r="K17" s="299">
        <v>319.271006</v>
      </c>
      <c r="L17" s="299">
        <f t="shared" si="2"/>
        <v>416.95426234199994</v>
      </c>
      <c r="M17" s="300">
        <f t="shared" si="3"/>
        <v>-45.120481004807345</v>
      </c>
      <c r="N17" s="66"/>
    </row>
    <row r="18" spans="2:14" s="65" customFormat="1" ht="18" customHeight="1">
      <c r="B18" s="301">
        <v>3</v>
      </c>
      <c r="C18" s="297" t="s">
        <v>428</v>
      </c>
      <c r="D18" s="298">
        <v>2426.0210099999999</v>
      </c>
      <c r="E18" s="298">
        <v>152.83601400000001</v>
      </c>
      <c r="F18" s="298">
        <v>614.93065200000001</v>
      </c>
      <c r="G18" s="299">
        <f t="shared" si="1"/>
        <v>1658.2543439999999</v>
      </c>
      <c r="H18" s="299"/>
      <c r="I18" s="298">
        <v>1410.4287455460001</v>
      </c>
      <c r="J18" s="299">
        <v>133.12471199999999</v>
      </c>
      <c r="K18" s="299">
        <v>690.32226100000003</v>
      </c>
      <c r="L18" s="299">
        <f t="shared" si="2"/>
        <v>586.981772546</v>
      </c>
      <c r="M18" s="300">
        <f t="shared" si="3"/>
        <v>-64.602428169728341</v>
      </c>
      <c r="N18" s="66"/>
    </row>
    <row r="19" spans="2:14" s="65" customFormat="1" ht="18" customHeight="1">
      <c r="B19" s="301">
        <v>4</v>
      </c>
      <c r="C19" s="297" t="s">
        <v>429</v>
      </c>
      <c r="D19" s="298">
        <v>548.56025</v>
      </c>
      <c r="E19" s="298">
        <v>105.93394399999998</v>
      </c>
      <c r="F19" s="298">
        <v>83.77483100000002</v>
      </c>
      <c r="G19" s="299">
        <f t="shared" si="1"/>
        <v>358.85147499999999</v>
      </c>
      <c r="H19" s="299"/>
      <c r="I19" s="298">
        <v>319.67055070499998</v>
      </c>
      <c r="J19" s="299">
        <v>92.375313000000006</v>
      </c>
      <c r="K19" s="299">
        <v>825.83281399999998</v>
      </c>
      <c r="L19" s="299">
        <f t="shared" si="2"/>
        <v>-598.53757629500001</v>
      </c>
      <c r="M19" s="300">
        <f t="shared" si="3"/>
        <v>-266.79256405313646</v>
      </c>
      <c r="N19" s="66"/>
    </row>
    <row r="20" spans="2:14" s="65" customFormat="1" ht="18" customHeight="1">
      <c r="B20" s="301">
        <v>5</v>
      </c>
      <c r="C20" s="297" t="s">
        <v>430</v>
      </c>
      <c r="D20" s="298">
        <v>448.33346999999998</v>
      </c>
      <c r="E20" s="298">
        <v>160.15588099999999</v>
      </c>
      <c r="F20" s="298">
        <v>246.07137099999997</v>
      </c>
      <c r="G20" s="299">
        <f t="shared" si="1"/>
        <v>42.106218000000041</v>
      </c>
      <c r="H20" s="299"/>
      <c r="I20" s="298">
        <v>404.83580070900001</v>
      </c>
      <c r="J20" s="299">
        <v>161.41289900000001</v>
      </c>
      <c r="K20" s="299">
        <v>94.246101999999993</v>
      </c>
      <c r="L20" s="299">
        <f t="shared" si="2"/>
        <v>149.17679970900002</v>
      </c>
      <c r="M20" s="300">
        <f t="shared" si="3"/>
        <v>254.2868649684944</v>
      </c>
      <c r="N20" s="66"/>
    </row>
    <row r="21" spans="2:14" s="65" customFormat="1" ht="18" customHeight="1">
      <c r="B21" s="301">
        <v>6</v>
      </c>
      <c r="C21" s="297" t="s">
        <v>431</v>
      </c>
      <c r="D21" s="298">
        <v>817.19993999999997</v>
      </c>
      <c r="E21" s="298">
        <v>71.868808000000001</v>
      </c>
      <c r="F21" s="298">
        <v>263.009615</v>
      </c>
      <c r="G21" s="299">
        <f t="shared" si="1"/>
        <v>482.32151700000003</v>
      </c>
      <c r="H21" s="299"/>
      <c r="I21" s="298">
        <v>292.62914948600002</v>
      </c>
      <c r="J21" s="299">
        <v>65.117234999999994</v>
      </c>
      <c r="K21" s="299">
        <v>167.75896800000001</v>
      </c>
      <c r="L21" s="299">
        <f t="shared" si="2"/>
        <v>59.752946486000013</v>
      </c>
      <c r="M21" s="300">
        <f t="shared" si="3"/>
        <v>-87.611386931759057</v>
      </c>
      <c r="N21" s="66"/>
    </row>
    <row r="22" spans="2:14" s="65" customFormat="1" ht="18" customHeight="1">
      <c r="B22" s="301">
        <v>7</v>
      </c>
      <c r="C22" s="297" t="s">
        <v>432</v>
      </c>
      <c r="D22" s="298">
        <v>1259.7434699999999</v>
      </c>
      <c r="E22" s="298">
        <v>144.33556699999997</v>
      </c>
      <c r="F22" s="298">
        <v>478.50277899999998</v>
      </c>
      <c r="G22" s="299">
        <f t="shared" si="1"/>
        <v>636.90512399999989</v>
      </c>
      <c r="H22" s="299"/>
      <c r="I22" s="298">
        <v>649.47271452799998</v>
      </c>
      <c r="J22" s="299">
        <v>139.36293900000001</v>
      </c>
      <c r="K22" s="299">
        <v>131.65813399999999</v>
      </c>
      <c r="L22" s="299">
        <f t="shared" si="2"/>
        <v>378.45164152799998</v>
      </c>
      <c r="M22" s="300">
        <f t="shared" si="3"/>
        <v>-40.579589130766664</v>
      </c>
      <c r="N22" s="66"/>
    </row>
    <row r="23" spans="2:14" s="65" customFormat="1" ht="18" customHeight="1">
      <c r="B23" s="301">
        <v>8</v>
      </c>
      <c r="C23" s="297" t="s">
        <v>433</v>
      </c>
      <c r="D23" s="298">
        <v>705.12923999999998</v>
      </c>
      <c r="E23" s="298">
        <v>214.01622600000002</v>
      </c>
      <c r="F23" s="298">
        <v>247.56941499999999</v>
      </c>
      <c r="G23" s="299">
        <f t="shared" si="1"/>
        <v>243.54359899999997</v>
      </c>
      <c r="H23" s="299"/>
      <c r="I23" s="298">
        <v>406.98566846800003</v>
      </c>
      <c r="J23" s="299">
        <v>210.428719</v>
      </c>
      <c r="K23" s="299">
        <v>23.540932000000002</v>
      </c>
      <c r="L23" s="299">
        <f t="shared" si="2"/>
        <v>173.01601746800003</v>
      </c>
      <c r="M23" s="300">
        <f t="shared" si="3"/>
        <v>-28.958914059572532</v>
      </c>
      <c r="N23" s="66"/>
    </row>
    <row r="24" spans="2:14" s="65" customFormat="1" ht="18" customHeight="1">
      <c r="B24" s="301">
        <v>9</v>
      </c>
      <c r="C24" s="297" t="s">
        <v>434</v>
      </c>
      <c r="D24" s="298">
        <v>1159.4989599999999</v>
      </c>
      <c r="E24" s="298">
        <v>302.27026999999998</v>
      </c>
      <c r="F24" s="298">
        <v>448.658614</v>
      </c>
      <c r="G24" s="299">
        <f t="shared" si="1"/>
        <v>408.57007599999991</v>
      </c>
      <c r="H24" s="299"/>
      <c r="I24" s="298">
        <v>1222.247455965</v>
      </c>
      <c r="J24" s="299">
        <v>352.76172500000001</v>
      </c>
      <c r="K24" s="299">
        <v>331.13871999999998</v>
      </c>
      <c r="L24" s="299">
        <f t="shared" si="2"/>
        <v>538.34701096499998</v>
      </c>
      <c r="M24" s="300">
        <f t="shared" si="3"/>
        <v>31.763690634308738</v>
      </c>
      <c r="N24" s="66"/>
    </row>
    <row r="25" spans="2:14" s="65" customFormat="1" ht="18" customHeight="1">
      <c r="B25" s="301">
        <v>10</v>
      </c>
      <c r="C25" s="297" t="s">
        <v>435</v>
      </c>
      <c r="D25" s="298">
        <v>880.25348499999996</v>
      </c>
      <c r="E25" s="298">
        <v>43.756035000000004</v>
      </c>
      <c r="F25" s="298">
        <v>574.47168799999986</v>
      </c>
      <c r="G25" s="299">
        <f t="shared" si="1"/>
        <v>262.0257620000001</v>
      </c>
      <c r="H25" s="299"/>
      <c r="I25" s="298">
        <v>726.6224190989999</v>
      </c>
      <c r="J25" s="299">
        <v>19.227086</v>
      </c>
      <c r="K25" s="299">
        <v>137.00515100000001</v>
      </c>
      <c r="L25" s="299">
        <f t="shared" si="2"/>
        <v>570.39018209899996</v>
      </c>
      <c r="M25" s="300">
        <f t="shared" si="3"/>
        <v>117.68477181224637</v>
      </c>
      <c r="N25" s="66"/>
    </row>
    <row r="26" spans="2:14" s="65" customFormat="1" ht="18" customHeight="1">
      <c r="B26" s="301">
        <v>11</v>
      </c>
      <c r="C26" s="297" t="s">
        <v>436</v>
      </c>
      <c r="D26" s="298">
        <v>596.02981499999999</v>
      </c>
      <c r="E26" s="298">
        <v>220.412655</v>
      </c>
      <c r="F26" s="298">
        <v>225.21843299999998</v>
      </c>
      <c r="G26" s="299">
        <f t="shared" si="1"/>
        <v>150.39872700000004</v>
      </c>
      <c r="H26" s="299"/>
      <c r="I26" s="298">
        <v>545.07828694500006</v>
      </c>
      <c r="J26" s="299">
        <v>195.85274899999999</v>
      </c>
      <c r="K26" s="299">
        <v>67.332367000000005</v>
      </c>
      <c r="L26" s="299">
        <f t="shared" si="2"/>
        <v>281.89317094500007</v>
      </c>
      <c r="M26" s="300">
        <f t="shared" si="3"/>
        <v>87.430556473393551</v>
      </c>
      <c r="N26" s="66"/>
    </row>
    <row r="27" spans="2:14" s="65" customFormat="1" ht="18" customHeight="1">
      <c r="B27" s="301">
        <v>12</v>
      </c>
      <c r="C27" s="297" t="s">
        <v>437</v>
      </c>
      <c r="D27" s="298">
        <v>1686.033200000001</v>
      </c>
      <c r="E27" s="298">
        <v>184.16373800000002</v>
      </c>
      <c r="F27" s="298">
        <v>497.44034900000003</v>
      </c>
      <c r="G27" s="299">
        <f t="shared" si="1"/>
        <v>1004.4291130000011</v>
      </c>
      <c r="H27" s="299"/>
      <c r="I27" s="298">
        <v>1019.754367208</v>
      </c>
      <c r="J27" s="299">
        <v>197.18679299999999</v>
      </c>
      <c r="K27" s="299">
        <v>727.90462400000001</v>
      </c>
      <c r="L27" s="299">
        <f t="shared" si="2"/>
        <v>94.662950207999984</v>
      </c>
      <c r="M27" s="300">
        <f t="shared" si="3"/>
        <v>-90.575447387694368</v>
      </c>
      <c r="N27" s="66"/>
    </row>
    <row r="28" spans="2:14" s="65" customFormat="1" ht="18" customHeight="1">
      <c r="B28" s="301">
        <v>13</v>
      </c>
      <c r="C28" s="297" t="s">
        <v>438</v>
      </c>
      <c r="D28" s="298">
        <v>67.685225000000003</v>
      </c>
      <c r="E28" s="298">
        <v>29.765888999999998</v>
      </c>
      <c r="F28" s="298">
        <v>36.032122999999999</v>
      </c>
      <c r="G28" s="299">
        <f t="shared" si="1"/>
        <v>1.8872130000000027</v>
      </c>
      <c r="H28" s="299"/>
      <c r="I28" s="298">
        <v>325.56855806999999</v>
      </c>
      <c r="J28" s="299">
        <v>0</v>
      </c>
      <c r="K28" s="299">
        <v>0</v>
      </c>
      <c r="L28" s="299">
        <f t="shared" si="2"/>
        <v>325.56855806999999</v>
      </c>
      <c r="M28" s="300" t="str">
        <f t="shared" si="3"/>
        <v>&gt;500</v>
      </c>
      <c r="N28" s="66"/>
    </row>
    <row r="29" spans="2:14" s="65" customFormat="1" ht="18" customHeight="1">
      <c r="B29" s="301">
        <v>15</v>
      </c>
      <c r="C29" s="297" t="s">
        <v>439</v>
      </c>
      <c r="D29" s="298">
        <v>1577.1729399999999</v>
      </c>
      <c r="E29" s="298">
        <v>163.974729</v>
      </c>
      <c r="F29" s="298">
        <v>800.68963800000006</v>
      </c>
      <c r="G29" s="299">
        <f t="shared" si="1"/>
        <v>612.50857299999984</v>
      </c>
      <c r="H29" s="299"/>
      <c r="I29" s="298">
        <v>1701.6137607640003</v>
      </c>
      <c r="J29" s="299">
        <v>154.40406300000001</v>
      </c>
      <c r="K29" s="299">
        <v>590.61639400000001</v>
      </c>
      <c r="L29" s="299">
        <f t="shared" si="2"/>
        <v>956.59330376400032</v>
      </c>
      <c r="M29" s="300">
        <f t="shared" si="3"/>
        <v>56.176312615301235</v>
      </c>
      <c r="N29" s="66"/>
    </row>
    <row r="30" spans="2:14" s="65" customFormat="1" ht="18" customHeight="1">
      <c r="B30" s="301">
        <v>16</v>
      </c>
      <c r="C30" s="297" t="s">
        <v>440</v>
      </c>
      <c r="D30" s="298">
        <v>655.93024500000001</v>
      </c>
      <c r="E30" s="298">
        <v>79.271049999999988</v>
      </c>
      <c r="F30" s="298">
        <v>336.81580099999996</v>
      </c>
      <c r="G30" s="299">
        <f t="shared" si="1"/>
        <v>239.8433940000001</v>
      </c>
      <c r="H30" s="299"/>
      <c r="I30" s="298">
        <v>394.31941672900007</v>
      </c>
      <c r="J30" s="299">
        <v>64.082234</v>
      </c>
      <c r="K30" s="299">
        <v>81.386453000000003</v>
      </c>
      <c r="L30" s="299">
        <f t="shared" si="2"/>
        <v>248.85072972900008</v>
      </c>
      <c r="M30" s="300">
        <f t="shared" si="3"/>
        <v>3.7555071160308771</v>
      </c>
      <c r="N30" s="66"/>
    </row>
    <row r="31" spans="2:14" s="65" customFormat="1" ht="18" customHeight="1">
      <c r="B31" s="301">
        <v>17</v>
      </c>
      <c r="C31" s="297" t="s">
        <v>441</v>
      </c>
      <c r="D31" s="298">
        <v>1393.76484</v>
      </c>
      <c r="E31" s="298">
        <v>448.66987100000006</v>
      </c>
      <c r="F31" s="298">
        <v>405.1107540000001</v>
      </c>
      <c r="G31" s="299">
        <f t="shared" si="1"/>
        <v>539.98421499999995</v>
      </c>
      <c r="H31" s="299"/>
      <c r="I31" s="298">
        <v>1058.23438925</v>
      </c>
      <c r="J31" s="299">
        <v>449.37426199999999</v>
      </c>
      <c r="K31" s="299">
        <v>256.35462899999999</v>
      </c>
      <c r="L31" s="299">
        <f t="shared" si="2"/>
        <v>352.50549825000002</v>
      </c>
      <c r="M31" s="300">
        <f t="shared" si="3"/>
        <v>-34.719295776081147</v>
      </c>
      <c r="N31" s="66"/>
    </row>
    <row r="32" spans="2:14" s="65" customFormat="1" ht="18" customHeight="1">
      <c r="B32" s="301">
        <v>18</v>
      </c>
      <c r="C32" s="297" t="s">
        <v>442</v>
      </c>
      <c r="D32" s="298">
        <v>988.11871499999995</v>
      </c>
      <c r="E32" s="298">
        <v>102.58065200000001</v>
      </c>
      <c r="F32" s="298">
        <v>377.945716</v>
      </c>
      <c r="G32" s="299">
        <f t="shared" si="1"/>
        <v>507.59234699999996</v>
      </c>
      <c r="H32" s="299"/>
      <c r="I32" s="298">
        <v>626.35123905600005</v>
      </c>
      <c r="J32" s="299">
        <v>60.299511000000003</v>
      </c>
      <c r="K32" s="299">
        <v>191.154822</v>
      </c>
      <c r="L32" s="299">
        <f t="shared" si="2"/>
        <v>374.89690605600003</v>
      </c>
      <c r="M32" s="300">
        <f t="shared" si="3"/>
        <v>-26.14212797499091</v>
      </c>
      <c r="N32" s="66"/>
    </row>
    <row r="33" spans="2:14" s="65" customFormat="1" ht="18" customHeight="1">
      <c r="B33" s="301">
        <v>19</v>
      </c>
      <c r="C33" s="297" t="s">
        <v>443</v>
      </c>
      <c r="D33" s="298">
        <v>2337.1810350000001</v>
      </c>
      <c r="E33" s="298">
        <v>737.55819099999997</v>
      </c>
      <c r="F33" s="298">
        <v>586.29870800000003</v>
      </c>
      <c r="G33" s="299">
        <f t="shared" si="1"/>
        <v>1013.324136</v>
      </c>
      <c r="H33" s="299"/>
      <c r="I33" s="298">
        <v>2380.0459070039997</v>
      </c>
      <c r="J33" s="299">
        <v>764.47664899999995</v>
      </c>
      <c r="K33" s="299">
        <v>614.09394999999995</v>
      </c>
      <c r="L33" s="299">
        <f t="shared" si="2"/>
        <v>1001.4753080039998</v>
      </c>
      <c r="M33" s="300">
        <f t="shared" si="3"/>
        <v>-1.1693028494093012</v>
      </c>
      <c r="N33" s="66"/>
    </row>
    <row r="34" spans="2:14" s="65" customFormat="1" ht="18" customHeight="1">
      <c r="B34" s="301">
        <v>20</v>
      </c>
      <c r="C34" s="297" t="s">
        <v>444</v>
      </c>
      <c r="D34" s="298">
        <v>2965.8678399999999</v>
      </c>
      <c r="E34" s="298">
        <v>608.26892799999996</v>
      </c>
      <c r="F34" s="298">
        <v>710.16673800000001</v>
      </c>
      <c r="G34" s="299">
        <f t="shared" si="1"/>
        <v>1647.432174</v>
      </c>
      <c r="H34" s="299"/>
      <c r="I34" s="298">
        <v>2333.2183160990003</v>
      </c>
      <c r="J34" s="299">
        <v>783.18565599999999</v>
      </c>
      <c r="K34" s="299">
        <v>517.72495900000001</v>
      </c>
      <c r="L34" s="299">
        <f t="shared" si="2"/>
        <v>1032.307701099</v>
      </c>
      <c r="M34" s="300">
        <f t="shared" si="3"/>
        <v>-37.338379243101997</v>
      </c>
      <c r="N34" s="66"/>
    </row>
    <row r="35" spans="2:14" s="65" customFormat="1" ht="18" customHeight="1">
      <c r="B35" s="301">
        <v>21</v>
      </c>
      <c r="C35" s="297" t="s">
        <v>445</v>
      </c>
      <c r="D35" s="298">
        <v>3622.7655749999999</v>
      </c>
      <c r="E35" s="298">
        <v>708.88995799999998</v>
      </c>
      <c r="F35" s="298">
        <v>877.89948800000013</v>
      </c>
      <c r="G35" s="299">
        <f t="shared" si="1"/>
        <v>2035.9761289999997</v>
      </c>
      <c r="H35" s="299"/>
      <c r="I35" s="298">
        <v>2560.3070255849998</v>
      </c>
      <c r="J35" s="299">
        <v>703.07349399999998</v>
      </c>
      <c r="K35" s="299">
        <v>606.92586500000004</v>
      </c>
      <c r="L35" s="299">
        <f t="shared" si="2"/>
        <v>1250.3076665849999</v>
      </c>
      <c r="M35" s="300">
        <f t="shared" si="3"/>
        <v>-38.589276722065144</v>
      </c>
      <c r="N35" s="66"/>
    </row>
    <row r="36" spans="2:14" s="65" customFormat="1" ht="18" customHeight="1">
      <c r="B36" s="301">
        <v>24</v>
      </c>
      <c r="C36" s="297" t="s">
        <v>446</v>
      </c>
      <c r="D36" s="298">
        <v>1150.6829399999999</v>
      </c>
      <c r="E36" s="298">
        <v>133.70005699999999</v>
      </c>
      <c r="F36" s="298">
        <v>491.83877300000006</v>
      </c>
      <c r="G36" s="299">
        <f t="shared" si="1"/>
        <v>525.14410999999984</v>
      </c>
      <c r="H36" s="299"/>
      <c r="I36" s="298">
        <v>824.67771710700003</v>
      </c>
      <c r="J36" s="299">
        <v>117.88451999999999</v>
      </c>
      <c r="K36" s="299">
        <v>236.89516599999999</v>
      </c>
      <c r="L36" s="299">
        <f t="shared" si="2"/>
        <v>469.89803110700007</v>
      </c>
      <c r="M36" s="300">
        <f t="shared" si="3"/>
        <v>-10.520174908369398</v>
      </c>
      <c r="N36" s="66"/>
    </row>
    <row r="37" spans="2:14" s="65" customFormat="1" ht="18" customHeight="1">
      <c r="B37" s="301">
        <v>25</v>
      </c>
      <c r="C37" s="297" t="s">
        <v>447</v>
      </c>
      <c r="D37" s="298">
        <v>1685.113785</v>
      </c>
      <c r="E37" s="298">
        <v>212.11724900000002</v>
      </c>
      <c r="F37" s="298">
        <v>292.00227599999999</v>
      </c>
      <c r="G37" s="299">
        <f t="shared" si="1"/>
        <v>1180.9942600000002</v>
      </c>
      <c r="H37" s="299"/>
      <c r="I37" s="298">
        <v>846.91651279799999</v>
      </c>
      <c r="J37" s="299">
        <v>163.62209300000001</v>
      </c>
      <c r="K37" s="299">
        <v>212.42936</v>
      </c>
      <c r="L37" s="299">
        <f t="shared" si="2"/>
        <v>470.86505979800006</v>
      </c>
      <c r="M37" s="300">
        <f t="shared" si="3"/>
        <v>-60.129775753694183</v>
      </c>
      <c r="N37" s="66"/>
    </row>
    <row r="38" spans="2:14" s="65" customFormat="1" ht="18" customHeight="1">
      <c r="B38" s="301">
        <v>26</v>
      </c>
      <c r="C38" s="297" t="s">
        <v>448</v>
      </c>
      <c r="D38" s="298">
        <v>1206.860835</v>
      </c>
      <c r="E38" s="298">
        <v>316.78525000000002</v>
      </c>
      <c r="F38" s="298">
        <v>472.97168099999999</v>
      </c>
      <c r="G38" s="299">
        <f t="shared" si="1"/>
        <v>417.10390399999994</v>
      </c>
      <c r="H38" s="299"/>
      <c r="I38" s="298">
        <v>1536.0467701700002</v>
      </c>
      <c r="J38" s="299">
        <v>316.86683799999997</v>
      </c>
      <c r="K38" s="299">
        <v>289.08773100000002</v>
      </c>
      <c r="L38" s="299">
        <f t="shared" si="2"/>
        <v>930.09220117000018</v>
      </c>
      <c r="M38" s="300">
        <f t="shared" si="3"/>
        <v>122.98813131463768</v>
      </c>
      <c r="N38" s="66"/>
    </row>
    <row r="39" spans="2:14" s="65" customFormat="1" ht="18" customHeight="1">
      <c r="B39" s="301">
        <v>28</v>
      </c>
      <c r="C39" s="297" t="s">
        <v>449</v>
      </c>
      <c r="D39" s="298">
        <v>1152.2435199999991</v>
      </c>
      <c r="E39" s="298">
        <v>342.11923699999994</v>
      </c>
      <c r="F39" s="298">
        <v>369.30043700000004</v>
      </c>
      <c r="G39" s="299">
        <f t="shared" si="1"/>
        <v>440.82384599999915</v>
      </c>
      <c r="H39" s="299"/>
      <c r="I39" s="298">
        <v>730.80633308699998</v>
      </c>
      <c r="J39" s="299">
        <v>330.42720600000001</v>
      </c>
      <c r="K39" s="299">
        <v>105.488631</v>
      </c>
      <c r="L39" s="299">
        <f t="shared" si="2"/>
        <v>294.89049608699997</v>
      </c>
      <c r="M39" s="300">
        <f t="shared" si="3"/>
        <v>-33.10468597313573</v>
      </c>
      <c r="N39" s="66"/>
    </row>
    <row r="40" spans="2:14" s="65" customFormat="1" ht="18" customHeight="1">
      <c r="B40" s="301">
        <v>29</v>
      </c>
      <c r="C40" s="297" t="s">
        <v>450</v>
      </c>
      <c r="D40" s="298">
        <v>1222.462310000001</v>
      </c>
      <c r="E40" s="298">
        <v>463.38478100000003</v>
      </c>
      <c r="F40" s="298">
        <v>263.673856</v>
      </c>
      <c r="G40" s="299">
        <f t="shared" si="1"/>
        <v>495.40367300000105</v>
      </c>
      <c r="H40" s="299"/>
      <c r="I40" s="298">
        <v>1062.4652316500003</v>
      </c>
      <c r="J40" s="299">
        <v>422.53216900000001</v>
      </c>
      <c r="K40" s="299">
        <v>304.78987799999999</v>
      </c>
      <c r="L40" s="299">
        <f t="shared" si="2"/>
        <v>335.14318465000025</v>
      </c>
      <c r="M40" s="300">
        <f t="shared" si="3"/>
        <v>-32.349475202619345</v>
      </c>
      <c r="N40" s="66"/>
    </row>
    <row r="41" spans="2:14" s="65" customFormat="1" ht="18" customHeight="1">
      <c r="B41" s="301">
        <v>31</v>
      </c>
      <c r="C41" s="297" t="s">
        <v>451</v>
      </c>
      <c r="D41" s="298">
        <v>263.71755500000012</v>
      </c>
      <c r="E41" s="298">
        <v>0</v>
      </c>
      <c r="F41" s="298">
        <v>193.86501500000003</v>
      </c>
      <c r="G41" s="299">
        <f t="shared" si="1"/>
        <v>69.85254000000009</v>
      </c>
      <c r="H41" s="299"/>
      <c r="I41" s="298">
        <v>530.654083668</v>
      </c>
      <c r="J41" s="299">
        <v>0</v>
      </c>
      <c r="K41" s="299">
        <v>218.77473900000001</v>
      </c>
      <c r="L41" s="299">
        <f t="shared" si="2"/>
        <v>311.87934466799999</v>
      </c>
      <c r="M41" s="300">
        <f t="shared" si="3"/>
        <v>346.48246816507975</v>
      </c>
      <c r="N41" s="66"/>
    </row>
    <row r="42" spans="2:14" s="65" customFormat="1" ht="18" customHeight="1">
      <c r="B42" s="301">
        <v>33</v>
      </c>
      <c r="C42" s="297" t="s">
        <v>452</v>
      </c>
      <c r="D42" s="298">
        <v>122.03291499999989</v>
      </c>
      <c r="E42" s="298">
        <v>0</v>
      </c>
      <c r="F42" s="298">
        <v>69.337903999999995</v>
      </c>
      <c r="G42" s="299">
        <f t="shared" si="1"/>
        <v>52.695010999999894</v>
      </c>
      <c r="H42" s="299"/>
      <c r="I42" s="298">
        <v>168.641636046</v>
      </c>
      <c r="J42" s="299">
        <v>0</v>
      </c>
      <c r="K42" s="299">
        <v>156.4803</v>
      </c>
      <c r="L42" s="299">
        <f t="shared" si="2"/>
        <v>12.161336046000002</v>
      </c>
      <c r="M42" s="300">
        <f t="shared" si="3"/>
        <v>-76.921276198234352</v>
      </c>
      <c r="N42" s="66"/>
    </row>
    <row r="43" spans="2:14" s="65" customFormat="1" ht="18" customHeight="1">
      <c r="B43" s="301">
        <v>34</v>
      </c>
      <c r="C43" s="297" t="s">
        <v>453</v>
      </c>
      <c r="D43" s="298">
        <v>454.48939000000001</v>
      </c>
      <c r="E43" s="298">
        <v>0</v>
      </c>
      <c r="F43" s="298">
        <v>209.52943199999999</v>
      </c>
      <c r="G43" s="299">
        <f t="shared" si="1"/>
        <v>244.95995800000003</v>
      </c>
      <c r="H43" s="299"/>
      <c r="I43" s="298">
        <v>898.22800271299991</v>
      </c>
      <c r="J43" s="299">
        <v>0</v>
      </c>
      <c r="K43" s="299">
        <v>608.00108699999998</v>
      </c>
      <c r="L43" s="299">
        <f t="shared" si="2"/>
        <v>290.22691571299993</v>
      </c>
      <c r="M43" s="300">
        <f t="shared" si="3"/>
        <v>18.479329471880419</v>
      </c>
      <c r="N43" s="66"/>
    </row>
    <row r="44" spans="2:14" s="65" customFormat="1" ht="18" customHeight="1">
      <c r="B44" s="301">
        <v>36</v>
      </c>
      <c r="C44" s="297" t="s">
        <v>454</v>
      </c>
      <c r="D44" s="298">
        <v>427.69423</v>
      </c>
      <c r="E44" s="298">
        <v>19.259849000000003</v>
      </c>
      <c r="F44" s="298">
        <v>257.34616900000003</v>
      </c>
      <c r="G44" s="299">
        <f t="shared" si="1"/>
        <v>151.088212</v>
      </c>
      <c r="H44" s="299"/>
      <c r="I44" s="298">
        <v>398.8545510730001</v>
      </c>
      <c r="J44" s="299">
        <v>20.846662999999999</v>
      </c>
      <c r="K44" s="299">
        <v>130.36672999999999</v>
      </c>
      <c r="L44" s="299">
        <f t="shared" si="2"/>
        <v>247.64115807300013</v>
      </c>
      <c r="M44" s="300">
        <f t="shared" si="3"/>
        <v>63.905016013426732</v>
      </c>
      <c r="N44" s="66"/>
    </row>
    <row r="45" spans="2:14" s="65" customFormat="1" ht="18" customHeight="1">
      <c r="B45" s="301">
        <v>38</v>
      </c>
      <c r="C45" s="297" t="s">
        <v>79</v>
      </c>
      <c r="D45" s="298">
        <v>225.720405</v>
      </c>
      <c r="E45" s="298">
        <v>0</v>
      </c>
      <c r="F45" s="298">
        <v>0</v>
      </c>
      <c r="G45" s="299">
        <f t="shared" si="1"/>
        <v>225.720405</v>
      </c>
      <c r="H45" s="299"/>
      <c r="I45" s="298">
        <v>0</v>
      </c>
      <c r="J45" s="299">
        <v>0</v>
      </c>
      <c r="K45" s="299">
        <v>0</v>
      </c>
      <c r="L45" s="299">
        <f t="shared" si="2"/>
        <v>0</v>
      </c>
      <c r="M45" s="300">
        <f t="shared" si="3"/>
        <v>-100</v>
      </c>
      <c r="N45" s="66"/>
    </row>
    <row r="46" spans="2:14" s="65" customFormat="1" ht="18" customHeight="1">
      <c r="B46" s="301">
        <v>40</v>
      </c>
      <c r="C46" s="297" t="s">
        <v>455</v>
      </c>
      <c r="D46" s="298">
        <v>80.274744999999996</v>
      </c>
      <c r="E46" s="298">
        <v>0</v>
      </c>
      <c r="F46" s="298">
        <v>18.595887000000001</v>
      </c>
      <c r="G46" s="299">
        <f t="shared" si="1"/>
        <v>61.678857999999991</v>
      </c>
      <c r="H46" s="299"/>
      <c r="I46" s="298">
        <v>300.59736094799996</v>
      </c>
      <c r="J46" s="299">
        <v>0</v>
      </c>
      <c r="K46" s="299">
        <v>138.51128700000001</v>
      </c>
      <c r="L46" s="299">
        <f t="shared" si="2"/>
        <v>162.08607394799995</v>
      </c>
      <c r="M46" s="300">
        <f t="shared" si="3"/>
        <v>162.79032914001095</v>
      </c>
      <c r="N46" s="66"/>
    </row>
    <row r="47" spans="2:14" s="65" customFormat="1" ht="18" customHeight="1">
      <c r="B47" s="301">
        <v>42</v>
      </c>
      <c r="C47" s="297" t="s">
        <v>456</v>
      </c>
      <c r="D47" s="298">
        <v>2316.7879400000002</v>
      </c>
      <c r="E47" s="298">
        <v>0</v>
      </c>
      <c r="F47" s="298">
        <v>0</v>
      </c>
      <c r="G47" s="299">
        <f t="shared" si="1"/>
        <v>2316.7879400000002</v>
      </c>
      <c r="H47" s="299"/>
      <c r="I47" s="298">
        <v>874.96930409499998</v>
      </c>
      <c r="J47" s="299">
        <v>332.07980400000002</v>
      </c>
      <c r="K47" s="299">
        <v>180.90168299999999</v>
      </c>
      <c r="L47" s="299">
        <f t="shared" si="2"/>
        <v>361.98781709499991</v>
      </c>
      <c r="M47" s="300">
        <f t="shared" si="3"/>
        <v>-84.375444517593621</v>
      </c>
      <c r="N47" s="66"/>
    </row>
    <row r="48" spans="2:14" s="65" customFormat="1" ht="18" customHeight="1">
      <c r="B48" s="301">
        <v>43</v>
      </c>
      <c r="C48" s="297" t="s">
        <v>457</v>
      </c>
      <c r="D48" s="298">
        <v>1678.43156</v>
      </c>
      <c r="E48" s="298">
        <v>279.472982</v>
      </c>
      <c r="F48" s="298">
        <v>1422.338072</v>
      </c>
      <c r="G48" s="299">
        <f t="shared" si="1"/>
        <v>-23.379494000000022</v>
      </c>
      <c r="H48" s="299"/>
      <c r="I48" s="298">
        <v>1120.91458061</v>
      </c>
      <c r="J48" s="299">
        <v>68.261605000000003</v>
      </c>
      <c r="K48" s="299">
        <v>363.44079499999998</v>
      </c>
      <c r="L48" s="299">
        <f t="shared" si="2"/>
        <v>689.21218061000013</v>
      </c>
      <c r="M48" s="300" t="str">
        <f t="shared" si="3"/>
        <v>&lt;-500</v>
      </c>
      <c r="N48" s="66"/>
    </row>
    <row r="49" spans="2:14" s="65" customFormat="1" ht="18" customHeight="1" thickBot="1">
      <c r="B49" s="302">
        <v>45</v>
      </c>
      <c r="C49" s="303" t="s">
        <v>80</v>
      </c>
      <c r="D49" s="304">
        <v>1418.6206500000001</v>
      </c>
      <c r="E49" s="304">
        <v>0</v>
      </c>
      <c r="F49" s="304">
        <v>0</v>
      </c>
      <c r="G49" s="305">
        <f t="shared" si="1"/>
        <v>1418.6206500000001</v>
      </c>
      <c r="H49" s="305"/>
      <c r="I49" s="304">
        <v>0</v>
      </c>
      <c r="J49" s="305">
        <v>0</v>
      </c>
      <c r="K49" s="305">
        <v>0</v>
      </c>
      <c r="L49" s="305">
        <f t="shared" si="2"/>
        <v>0</v>
      </c>
      <c r="M49" s="306">
        <f t="shared" si="3"/>
        <v>-100</v>
      </c>
      <c r="N49" s="66"/>
    </row>
    <row r="50" spans="2:14" s="67" customFormat="1" ht="13.5" customHeight="1">
      <c r="B50" s="263" t="s">
        <v>906</v>
      </c>
      <c r="C50" s="269"/>
      <c r="D50" s="269"/>
      <c r="E50" s="268"/>
      <c r="F50" s="270"/>
      <c r="G50" s="271"/>
      <c r="H50" s="271"/>
      <c r="I50" s="271"/>
      <c r="J50" s="271"/>
      <c r="K50" s="271"/>
      <c r="L50" s="271"/>
      <c r="M50" s="269"/>
    </row>
    <row r="51" spans="2:14" s="68" customFormat="1" ht="13.9" customHeight="1">
      <c r="B51" s="263" t="s">
        <v>911</v>
      </c>
      <c r="C51" s="272"/>
      <c r="D51" s="272"/>
      <c r="E51" s="273"/>
      <c r="F51" s="274"/>
      <c r="G51" s="272"/>
      <c r="H51" s="272"/>
      <c r="I51" s="272"/>
      <c r="J51" s="272"/>
      <c r="K51" s="275"/>
      <c r="L51" s="272"/>
      <c r="M51" s="275"/>
    </row>
    <row r="52" spans="2:14" ht="13.5" customHeight="1">
      <c r="B52" s="263" t="s">
        <v>909</v>
      </c>
      <c r="C52" s="272"/>
      <c r="D52" s="272"/>
      <c r="E52" s="275"/>
      <c r="F52" s="272"/>
      <c r="G52" s="272"/>
      <c r="H52" s="272"/>
      <c r="I52" s="272"/>
      <c r="J52" s="272"/>
      <c r="K52" s="272"/>
      <c r="L52" s="272"/>
      <c r="M52" s="272"/>
    </row>
    <row r="53" spans="2:14" ht="13.5" customHeight="1">
      <c r="B53" s="272" t="s">
        <v>408</v>
      </c>
      <c r="C53" s="272"/>
      <c r="D53" s="272"/>
      <c r="E53" s="272"/>
      <c r="F53" s="272"/>
      <c r="G53" s="272"/>
      <c r="H53" s="272"/>
      <c r="I53" s="272"/>
      <c r="J53" s="272"/>
      <c r="K53" s="272"/>
      <c r="L53" s="272"/>
      <c r="M53" s="272"/>
    </row>
    <row r="54" spans="2:14" ht="13.5" customHeight="1">
      <c r="B54" s="272"/>
      <c r="C54" s="272"/>
      <c r="D54" s="272"/>
      <c r="E54" s="272"/>
      <c r="F54" s="272"/>
      <c r="G54" s="272"/>
      <c r="H54" s="272"/>
      <c r="I54" s="272"/>
      <c r="J54" s="272"/>
      <c r="K54" s="272"/>
      <c r="L54" s="272"/>
      <c r="M54" s="272"/>
    </row>
    <row r="55" spans="2:14">
      <c r="B55" s="272"/>
      <c r="C55" s="272"/>
      <c r="D55" s="272"/>
      <c r="E55" s="272"/>
      <c r="F55" s="272"/>
      <c r="G55" s="272"/>
      <c r="H55" s="272"/>
      <c r="I55" s="272"/>
      <c r="J55" s="272"/>
      <c r="K55" s="272"/>
      <c r="L55" s="272"/>
      <c r="M55" s="272"/>
    </row>
    <row r="56" spans="2:14">
      <c r="B56" s="272"/>
      <c r="C56" s="272"/>
      <c r="D56" s="272"/>
      <c r="E56" s="272"/>
      <c r="F56" s="272"/>
      <c r="G56" s="272"/>
      <c r="H56" s="272"/>
      <c r="I56" s="272"/>
      <c r="J56" s="272"/>
      <c r="K56" s="272"/>
      <c r="L56" s="272"/>
      <c r="M56" s="272"/>
    </row>
    <row r="57" spans="2:14">
      <c r="B57" s="272"/>
      <c r="C57" s="272"/>
      <c r="D57" s="272"/>
      <c r="E57" s="272"/>
      <c r="F57" s="272"/>
      <c r="G57" s="272"/>
      <c r="H57" s="272"/>
      <c r="I57" s="272"/>
      <c r="J57" s="272"/>
      <c r="K57" s="272"/>
      <c r="L57" s="272"/>
      <c r="M57" s="272"/>
    </row>
    <row r="58" spans="2:14">
      <c r="B58" s="272"/>
      <c r="C58" s="272"/>
      <c r="D58" s="272"/>
      <c r="E58" s="272"/>
      <c r="F58" s="272"/>
      <c r="G58" s="272"/>
      <c r="H58" s="272"/>
      <c r="I58" s="272"/>
      <c r="J58" s="272"/>
      <c r="K58" s="272"/>
      <c r="L58" s="272"/>
      <c r="M58" s="272"/>
    </row>
    <row r="59" spans="2:14">
      <c r="B59" s="272"/>
      <c r="C59" s="272"/>
      <c r="D59" s="272"/>
      <c r="E59" s="272"/>
      <c r="F59" s="272"/>
      <c r="G59" s="272"/>
      <c r="H59" s="272"/>
      <c r="I59" s="272"/>
      <c r="J59" s="272"/>
      <c r="K59" s="272"/>
      <c r="L59" s="272"/>
      <c r="M59" s="272"/>
    </row>
    <row r="60" spans="2:14">
      <c r="B60" s="272"/>
      <c r="C60" s="272"/>
      <c r="D60" s="272"/>
      <c r="E60" s="272"/>
      <c r="F60" s="272"/>
      <c r="G60" s="272"/>
      <c r="H60" s="272"/>
      <c r="I60" s="272"/>
      <c r="J60" s="272"/>
      <c r="K60" s="272"/>
      <c r="L60" s="272"/>
      <c r="M60" s="272"/>
    </row>
    <row r="61" spans="2:14">
      <c r="B61" s="272"/>
      <c r="C61" s="272"/>
      <c r="D61" s="272"/>
      <c r="E61" s="272"/>
      <c r="F61" s="272"/>
      <c r="G61" s="272"/>
      <c r="H61" s="272"/>
      <c r="I61" s="272"/>
      <c r="J61" s="272"/>
      <c r="K61" s="272"/>
      <c r="L61" s="272"/>
      <c r="M61" s="272"/>
    </row>
    <row r="62" spans="2:14">
      <c r="B62" s="272"/>
      <c r="C62" s="272"/>
      <c r="D62" s="272"/>
      <c r="E62" s="272"/>
      <c r="F62" s="272"/>
      <c r="G62" s="272"/>
      <c r="H62" s="272"/>
      <c r="I62" s="272"/>
      <c r="J62" s="272"/>
      <c r="K62" s="272"/>
      <c r="L62" s="272"/>
      <c r="M62" s="272"/>
    </row>
    <row r="63" spans="2:14">
      <c r="B63" s="272"/>
      <c r="C63" s="272"/>
      <c r="D63" s="272"/>
      <c r="E63" s="272"/>
      <c r="F63" s="272"/>
      <c r="G63" s="272"/>
      <c r="H63" s="272"/>
      <c r="I63" s="272"/>
      <c r="J63" s="272"/>
      <c r="K63" s="272"/>
      <c r="L63" s="272"/>
      <c r="M63" s="272"/>
    </row>
    <row r="64" spans="2:14">
      <c r="B64" s="272"/>
      <c r="C64" s="272"/>
      <c r="D64" s="272"/>
      <c r="E64" s="272"/>
      <c r="F64" s="272"/>
      <c r="G64" s="272"/>
      <c r="H64" s="272"/>
      <c r="I64" s="272"/>
      <c r="J64" s="272"/>
      <c r="K64" s="272"/>
      <c r="L64" s="272"/>
      <c r="M64" s="272"/>
    </row>
    <row r="65" spans="2:13">
      <c r="B65" s="272"/>
      <c r="C65" s="272"/>
      <c r="D65" s="272"/>
      <c r="E65" s="272"/>
      <c r="F65" s="272"/>
      <c r="G65" s="272"/>
      <c r="H65" s="272"/>
      <c r="I65" s="272"/>
      <c r="J65" s="272"/>
      <c r="K65" s="272"/>
      <c r="L65" s="272"/>
      <c r="M65" s="272"/>
    </row>
  </sheetData>
  <mergeCells count="19">
    <mergeCell ref="I11:I12"/>
    <mergeCell ref="J11:J12"/>
    <mergeCell ref="K11:K12"/>
    <mergeCell ref="L11:L12"/>
    <mergeCell ref="M11:M12"/>
    <mergeCell ref="A1:D1"/>
    <mergeCell ref="A2:L2"/>
    <mergeCell ref="A3:F3"/>
    <mergeCell ref="G3:L3"/>
    <mergeCell ref="B9:B12"/>
    <mergeCell ref="C9:C12"/>
    <mergeCell ref="D9:G9"/>
    <mergeCell ref="I9:L9"/>
    <mergeCell ref="E10:F10"/>
    <mergeCell ref="J10:K10"/>
    <mergeCell ref="D11:D12"/>
    <mergeCell ref="E11:E12"/>
    <mergeCell ref="F11:F12"/>
    <mergeCell ref="G11:G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3:N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7"/>
  <sheetViews>
    <sheetView showGridLines="0" zoomScale="90" zoomScaleNormal="90" zoomScaleSheetLayoutView="70" workbookViewId="0">
      <selection activeCell="C19" sqref="C19"/>
    </sheetView>
  </sheetViews>
  <sheetFormatPr baseColWidth="10" defaultColWidth="46.42578125" defaultRowHeight="12.75"/>
  <cols>
    <col min="1" max="1" width="8.28515625" style="86" customWidth="1"/>
    <col min="2" max="2" width="56.85546875" style="86" customWidth="1"/>
    <col min="3" max="6" width="13.7109375" style="86" customWidth="1"/>
    <col min="7" max="7" width="0.85546875" style="86" customWidth="1"/>
    <col min="8" max="8" width="10.7109375" style="86" customWidth="1"/>
    <col min="9" max="10" width="13.7109375" style="86" customWidth="1"/>
    <col min="11" max="11" width="1.140625" style="86" customWidth="1"/>
    <col min="12" max="13" width="13.7109375" style="86" customWidth="1"/>
    <col min="14" max="14" width="10" style="86" customWidth="1"/>
    <col min="15" max="15" width="13.85546875" style="86" customWidth="1"/>
    <col min="16" max="16" width="9.42578125" style="86" customWidth="1"/>
    <col min="17" max="256" width="46.42578125" style="86"/>
    <col min="257" max="257" width="8.28515625" style="86" customWidth="1"/>
    <col min="258" max="258" width="75.42578125" style="86" customWidth="1"/>
    <col min="259" max="262" width="13.7109375" style="86" customWidth="1"/>
    <col min="263" max="263" width="0" style="86" hidden="1" customWidth="1"/>
    <col min="264" max="264" width="10.7109375" style="86" customWidth="1"/>
    <col min="265" max="266" width="13.7109375" style="86" customWidth="1"/>
    <col min="267" max="267" width="1.140625" style="86" customWidth="1"/>
    <col min="268" max="269" width="13.7109375" style="86" customWidth="1"/>
    <col min="270" max="270" width="10" style="86" customWidth="1"/>
    <col min="271" max="271" width="13.85546875" style="86" customWidth="1"/>
    <col min="272" max="272" width="9.42578125" style="86" customWidth="1"/>
    <col min="273" max="512" width="46.42578125" style="86"/>
    <col min="513" max="513" width="8.28515625" style="86" customWidth="1"/>
    <col min="514" max="514" width="75.42578125" style="86" customWidth="1"/>
    <col min="515" max="518" width="13.7109375" style="86" customWidth="1"/>
    <col min="519" max="519" width="0" style="86" hidden="1" customWidth="1"/>
    <col min="520" max="520" width="10.7109375" style="86" customWidth="1"/>
    <col min="521" max="522" width="13.7109375" style="86" customWidth="1"/>
    <col min="523" max="523" width="1.140625" style="86" customWidth="1"/>
    <col min="524" max="525" width="13.7109375" style="86" customWidth="1"/>
    <col min="526" max="526" width="10" style="86" customWidth="1"/>
    <col min="527" max="527" width="13.85546875" style="86" customWidth="1"/>
    <col min="528" max="528" width="9.42578125" style="86" customWidth="1"/>
    <col min="529" max="768" width="46.42578125" style="86"/>
    <col min="769" max="769" width="8.28515625" style="86" customWidth="1"/>
    <col min="770" max="770" width="75.42578125" style="86" customWidth="1"/>
    <col min="771" max="774" width="13.7109375" style="86" customWidth="1"/>
    <col min="775" max="775" width="0" style="86" hidden="1" customWidth="1"/>
    <col min="776" max="776" width="10.7109375" style="86" customWidth="1"/>
    <col min="777" max="778" width="13.7109375" style="86" customWidth="1"/>
    <col min="779" max="779" width="1.140625" style="86" customWidth="1"/>
    <col min="780" max="781" width="13.7109375" style="86" customWidth="1"/>
    <col min="782" max="782" width="10" style="86" customWidth="1"/>
    <col min="783" max="783" width="13.85546875" style="86" customWidth="1"/>
    <col min="784" max="784" width="9.42578125" style="86" customWidth="1"/>
    <col min="785" max="1024" width="46.42578125" style="86"/>
    <col min="1025" max="1025" width="8.28515625" style="86" customWidth="1"/>
    <col min="1026" max="1026" width="75.42578125" style="86" customWidth="1"/>
    <col min="1027" max="1030" width="13.7109375" style="86" customWidth="1"/>
    <col min="1031" max="1031" width="0" style="86" hidden="1" customWidth="1"/>
    <col min="1032" max="1032" width="10.7109375" style="86" customWidth="1"/>
    <col min="1033" max="1034" width="13.7109375" style="86" customWidth="1"/>
    <col min="1035" max="1035" width="1.140625" style="86" customWidth="1"/>
    <col min="1036" max="1037" width="13.7109375" style="86" customWidth="1"/>
    <col min="1038" max="1038" width="10" style="86" customWidth="1"/>
    <col min="1039" max="1039" width="13.85546875" style="86" customWidth="1"/>
    <col min="1040" max="1040" width="9.42578125" style="86" customWidth="1"/>
    <col min="1041" max="1280" width="46.42578125" style="86"/>
    <col min="1281" max="1281" width="8.28515625" style="86" customWidth="1"/>
    <col min="1282" max="1282" width="75.42578125" style="86" customWidth="1"/>
    <col min="1283" max="1286" width="13.7109375" style="86" customWidth="1"/>
    <col min="1287" max="1287" width="0" style="86" hidden="1" customWidth="1"/>
    <col min="1288" max="1288" width="10.7109375" style="86" customWidth="1"/>
    <col min="1289" max="1290" width="13.7109375" style="86" customWidth="1"/>
    <col min="1291" max="1291" width="1.140625" style="86" customWidth="1"/>
    <col min="1292" max="1293" width="13.7109375" style="86" customWidth="1"/>
    <col min="1294" max="1294" width="10" style="86" customWidth="1"/>
    <col min="1295" max="1295" width="13.85546875" style="86" customWidth="1"/>
    <col min="1296" max="1296" width="9.42578125" style="86" customWidth="1"/>
    <col min="1297" max="1536" width="46.42578125" style="86"/>
    <col min="1537" max="1537" width="8.28515625" style="86" customWidth="1"/>
    <col min="1538" max="1538" width="75.42578125" style="86" customWidth="1"/>
    <col min="1539" max="1542" width="13.7109375" style="86" customWidth="1"/>
    <col min="1543" max="1543" width="0" style="86" hidden="1" customWidth="1"/>
    <col min="1544" max="1544" width="10.7109375" style="86" customWidth="1"/>
    <col min="1545" max="1546" width="13.7109375" style="86" customWidth="1"/>
    <col min="1547" max="1547" width="1.140625" style="86" customWidth="1"/>
    <col min="1548" max="1549" width="13.7109375" style="86" customWidth="1"/>
    <col min="1550" max="1550" width="10" style="86" customWidth="1"/>
    <col min="1551" max="1551" width="13.85546875" style="86" customWidth="1"/>
    <col min="1552" max="1552" width="9.42578125" style="86" customWidth="1"/>
    <col min="1553" max="1792" width="46.42578125" style="86"/>
    <col min="1793" max="1793" width="8.28515625" style="86" customWidth="1"/>
    <col min="1794" max="1794" width="75.42578125" style="86" customWidth="1"/>
    <col min="1795" max="1798" width="13.7109375" style="86" customWidth="1"/>
    <col min="1799" max="1799" width="0" style="86" hidden="1" customWidth="1"/>
    <col min="1800" max="1800" width="10.7109375" style="86" customWidth="1"/>
    <col min="1801" max="1802" width="13.7109375" style="86" customWidth="1"/>
    <col min="1803" max="1803" width="1.140625" style="86" customWidth="1"/>
    <col min="1804" max="1805" width="13.7109375" style="86" customWidth="1"/>
    <col min="1806" max="1806" width="10" style="86" customWidth="1"/>
    <col min="1807" max="1807" width="13.85546875" style="86" customWidth="1"/>
    <col min="1808" max="1808" width="9.42578125" style="86" customWidth="1"/>
    <col min="1809" max="2048" width="46.42578125" style="86"/>
    <col min="2049" max="2049" width="8.28515625" style="86" customWidth="1"/>
    <col min="2050" max="2050" width="75.42578125" style="86" customWidth="1"/>
    <col min="2051" max="2054" width="13.7109375" style="86" customWidth="1"/>
    <col min="2055" max="2055" width="0" style="86" hidden="1" customWidth="1"/>
    <col min="2056" max="2056" width="10.7109375" style="86" customWidth="1"/>
    <col min="2057" max="2058" width="13.7109375" style="86" customWidth="1"/>
    <col min="2059" max="2059" width="1.140625" style="86" customWidth="1"/>
    <col min="2060" max="2061" width="13.7109375" style="86" customWidth="1"/>
    <col min="2062" max="2062" width="10" style="86" customWidth="1"/>
    <col min="2063" max="2063" width="13.85546875" style="86" customWidth="1"/>
    <col min="2064" max="2064" width="9.42578125" style="86" customWidth="1"/>
    <col min="2065" max="2304" width="46.42578125" style="86"/>
    <col min="2305" max="2305" width="8.28515625" style="86" customWidth="1"/>
    <col min="2306" max="2306" width="75.42578125" style="86" customWidth="1"/>
    <col min="2307" max="2310" width="13.7109375" style="86" customWidth="1"/>
    <col min="2311" max="2311" width="0" style="86" hidden="1" customWidth="1"/>
    <col min="2312" max="2312" width="10.7109375" style="86" customWidth="1"/>
    <col min="2313" max="2314" width="13.7109375" style="86" customWidth="1"/>
    <col min="2315" max="2315" width="1.140625" style="86" customWidth="1"/>
    <col min="2316" max="2317" width="13.7109375" style="86" customWidth="1"/>
    <col min="2318" max="2318" width="10" style="86" customWidth="1"/>
    <col min="2319" max="2319" width="13.85546875" style="86" customWidth="1"/>
    <col min="2320" max="2320" width="9.42578125" style="86" customWidth="1"/>
    <col min="2321" max="2560" width="46.42578125" style="86"/>
    <col min="2561" max="2561" width="8.28515625" style="86" customWidth="1"/>
    <col min="2562" max="2562" width="75.42578125" style="86" customWidth="1"/>
    <col min="2563" max="2566" width="13.7109375" style="86" customWidth="1"/>
    <col min="2567" max="2567" width="0" style="86" hidden="1" customWidth="1"/>
    <col min="2568" max="2568" width="10.7109375" style="86" customWidth="1"/>
    <col min="2569" max="2570" width="13.7109375" style="86" customWidth="1"/>
    <col min="2571" max="2571" width="1.140625" style="86" customWidth="1"/>
    <col min="2572" max="2573" width="13.7109375" style="86" customWidth="1"/>
    <col min="2574" max="2574" width="10" style="86" customWidth="1"/>
    <col min="2575" max="2575" width="13.85546875" style="86" customWidth="1"/>
    <col min="2576" max="2576" width="9.42578125" style="86" customWidth="1"/>
    <col min="2577" max="2816" width="46.42578125" style="86"/>
    <col min="2817" max="2817" width="8.28515625" style="86" customWidth="1"/>
    <col min="2818" max="2818" width="75.42578125" style="86" customWidth="1"/>
    <col min="2819" max="2822" width="13.7109375" style="86" customWidth="1"/>
    <col min="2823" max="2823" width="0" style="86" hidden="1" customWidth="1"/>
    <col min="2824" max="2824" width="10.7109375" style="86" customWidth="1"/>
    <col min="2825" max="2826" width="13.7109375" style="86" customWidth="1"/>
    <col min="2827" max="2827" width="1.140625" style="86" customWidth="1"/>
    <col min="2828" max="2829" width="13.7109375" style="86" customWidth="1"/>
    <col min="2830" max="2830" width="10" style="86" customWidth="1"/>
    <col min="2831" max="2831" width="13.85546875" style="86" customWidth="1"/>
    <col min="2832" max="2832" width="9.42578125" style="86" customWidth="1"/>
    <col min="2833" max="3072" width="46.42578125" style="86"/>
    <col min="3073" max="3073" width="8.28515625" style="86" customWidth="1"/>
    <col min="3074" max="3074" width="75.42578125" style="86" customWidth="1"/>
    <col min="3075" max="3078" width="13.7109375" style="86" customWidth="1"/>
    <col min="3079" max="3079" width="0" style="86" hidden="1" customWidth="1"/>
    <col min="3080" max="3080" width="10.7109375" style="86" customWidth="1"/>
    <col min="3081" max="3082" width="13.7109375" style="86" customWidth="1"/>
    <col min="3083" max="3083" width="1.140625" style="86" customWidth="1"/>
    <col min="3084" max="3085" width="13.7109375" style="86" customWidth="1"/>
    <col min="3086" max="3086" width="10" style="86" customWidth="1"/>
    <col min="3087" max="3087" width="13.85546875" style="86" customWidth="1"/>
    <col min="3088" max="3088" width="9.42578125" style="86" customWidth="1"/>
    <col min="3089" max="3328" width="46.42578125" style="86"/>
    <col min="3329" max="3329" width="8.28515625" style="86" customWidth="1"/>
    <col min="3330" max="3330" width="75.42578125" style="86" customWidth="1"/>
    <col min="3331" max="3334" width="13.7109375" style="86" customWidth="1"/>
    <col min="3335" max="3335" width="0" style="86" hidden="1" customWidth="1"/>
    <col min="3336" max="3336" width="10.7109375" style="86" customWidth="1"/>
    <col min="3337" max="3338" width="13.7109375" style="86" customWidth="1"/>
    <col min="3339" max="3339" width="1.140625" style="86" customWidth="1"/>
    <col min="3340" max="3341" width="13.7109375" style="86" customWidth="1"/>
    <col min="3342" max="3342" width="10" style="86" customWidth="1"/>
    <col min="3343" max="3343" width="13.85546875" style="86" customWidth="1"/>
    <col min="3344" max="3344" width="9.42578125" style="86" customWidth="1"/>
    <col min="3345" max="3584" width="46.42578125" style="86"/>
    <col min="3585" max="3585" width="8.28515625" style="86" customWidth="1"/>
    <col min="3586" max="3586" width="75.42578125" style="86" customWidth="1"/>
    <col min="3587" max="3590" width="13.7109375" style="86" customWidth="1"/>
    <col min="3591" max="3591" width="0" style="86" hidden="1" customWidth="1"/>
    <col min="3592" max="3592" width="10.7109375" style="86" customWidth="1"/>
    <col min="3593" max="3594" width="13.7109375" style="86" customWidth="1"/>
    <col min="3595" max="3595" width="1.140625" style="86" customWidth="1"/>
    <col min="3596" max="3597" width="13.7109375" style="86" customWidth="1"/>
    <col min="3598" max="3598" width="10" style="86" customWidth="1"/>
    <col min="3599" max="3599" width="13.85546875" style="86" customWidth="1"/>
    <col min="3600" max="3600" width="9.42578125" style="86" customWidth="1"/>
    <col min="3601" max="3840" width="46.42578125" style="86"/>
    <col min="3841" max="3841" width="8.28515625" style="86" customWidth="1"/>
    <col min="3842" max="3842" width="75.42578125" style="86" customWidth="1"/>
    <col min="3843" max="3846" width="13.7109375" style="86" customWidth="1"/>
    <col min="3847" max="3847" width="0" style="86" hidden="1" customWidth="1"/>
    <col min="3848" max="3848" width="10.7109375" style="86" customWidth="1"/>
    <col min="3849" max="3850" width="13.7109375" style="86" customWidth="1"/>
    <col min="3851" max="3851" width="1.140625" style="86" customWidth="1"/>
    <col min="3852" max="3853" width="13.7109375" style="86" customWidth="1"/>
    <col min="3854" max="3854" width="10" style="86" customWidth="1"/>
    <col min="3855" max="3855" width="13.85546875" style="86" customWidth="1"/>
    <col min="3856" max="3856" width="9.42578125" style="86" customWidth="1"/>
    <col min="3857" max="4096" width="46.42578125" style="86"/>
    <col min="4097" max="4097" width="8.28515625" style="86" customWidth="1"/>
    <col min="4098" max="4098" width="75.42578125" style="86" customWidth="1"/>
    <col min="4099" max="4102" width="13.7109375" style="86" customWidth="1"/>
    <col min="4103" max="4103" width="0" style="86" hidden="1" customWidth="1"/>
    <col min="4104" max="4104" width="10.7109375" style="86" customWidth="1"/>
    <col min="4105" max="4106" width="13.7109375" style="86" customWidth="1"/>
    <col min="4107" max="4107" width="1.140625" style="86" customWidth="1"/>
    <col min="4108" max="4109" width="13.7109375" style="86" customWidth="1"/>
    <col min="4110" max="4110" width="10" style="86" customWidth="1"/>
    <col min="4111" max="4111" width="13.85546875" style="86" customWidth="1"/>
    <col min="4112" max="4112" width="9.42578125" style="86" customWidth="1"/>
    <col min="4113" max="4352" width="46.42578125" style="86"/>
    <col min="4353" max="4353" width="8.28515625" style="86" customWidth="1"/>
    <col min="4354" max="4354" width="75.42578125" style="86" customWidth="1"/>
    <col min="4355" max="4358" width="13.7109375" style="86" customWidth="1"/>
    <col min="4359" max="4359" width="0" style="86" hidden="1" customWidth="1"/>
    <col min="4360" max="4360" width="10.7109375" style="86" customWidth="1"/>
    <col min="4361" max="4362" width="13.7109375" style="86" customWidth="1"/>
    <col min="4363" max="4363" width="1.140625" style="86" customWidth="1"/>
    <col min="4364" max="4365" width="13.7109375" style="86" customWidth="1"/>
    <col min="4366" max="4366" width="10" style="86" customWidth="1"/>
    <col min="4367" max="4367" width="13.85546875" style="86" customWidth="1"/>
    <col min="4368" max="4368" width="9.42578125" style="86" customWidth="1"/>
    <col min="4369" max="4608" width="46.42578125" style="86"/>
    <col min="4609" max="4609" width="8.28515625" style="86" customWidth="1"/>
    <col min="4610" max="4610" width="75.42578125" style="86" customWidth="1"/>
    <col min="4611" max="4614" width="13.7109375" style="86" customWidth="1"/>
    <col min="4615" max="4615" width="0" style="86" hidden="1" customWidth="1"/>
    <col min="4616" max="4616" width="10.7109375" style="86" customWidth="1"/>
    <col min="4617" max="4618" width="13.7109375" style="86" customWidth="1"/>
    <col min="4619" max="4619" width="1.140625" style="86" customWidth="1"/>
    <col min="4620" max="4621" width="13.7109375" style="86" customWidth="1"/>
    <col min="4622" max="4622" width="10" style="86" customWidth="1"/>
    <col min="4623" max="4623" width="13.85546875" style="86" customWidth="1"/>
    <col min="4624" max="4624" width="9.42578125" style="86" customWidth="1"/>
    <col min="4625" max="4864" width="46.42578125" style="86"/>
    <col min="4865" max="4865" width="8.28515625" style="86" customWidth="1"/>
    <col min="4866" max="4866" width="75.42578125" style="86" customWidth="1"/>
    <col min="4867" max="4870" width="13.7109375" style="86" customWidth="1"/>
    <col min="4871" max="4871" width="0" style="86" hidden="1" customWidth="1"/>
    <col min="4872" max="4872" width="10.7109375" style="86" customWidth="1"/>
    <col min="4873" max="4874" width="13.7109375" style="86" customWidth="1"/>
    <col min="4875" max="4875" width="1.140625" style="86" customWidth="1"/>
    <col min="4876" max="4877" width="13.7109375" style="86" customWidth="1"/>
    <col min="4878" max="4878" width="10" style="86" customWidth="1"/>
    <col min="4879" max="4879" width="13.85546875" style="86" customWidth="1"/>
    <col min="4880" max="4880" width="9.42578125" style="86" customWidth="1"/>
    <col min="4881" max="5120" width="46.42578125" style="86"/>
    <col min="5121" max="5121" width="8.28515625" style="86" customWidth="1"/>
    <col min="5122" max="5122" width="75.42578125" style="86" customWidth="1"/>
    <col min="5123" max="5126" width="13.7109375" style="86" customWidth="1"/>
    <col min="5127" max="5127" width="0" style="86" hidden="1" customWidth="1"/>
    <col min="5128" max="5128" width="10.7109375" style="86" customWidth="1"/>
    <col min="5129" max="5130" width="13.7109375" style="86" customWidth="1"/>
    <col min="5131" max="5131" width="1.140625" style="86" customWidth="1"/>
    <col min="5132" max="5133" width="13.7109375" style="86" customWidth="1"/>
    <col min="5134" max="5134" width="10" style="86" customWidth="1"/>
    <col min="5135" max="5135" width="13.85546875" style="86" customWidth="1"/>
    <col min="5136" max="5136" width="9.42578125" style="86" customWidth="1"/>
    <col min="5137" max="5376" width="46.42578125" style="86"/>
    <col min="5377" max="5377" width="8.28515625" style="86" customWidth="1"/>
    <col min="5378" max="5378" width="75.42578125" style="86" customWidth="1"/>
    <col min="5379" max="5382" width="13.7109375" style="86" customWidth="1"/>
    <col min="5383" max="5383" width="0" style="86" hidden="1" customWidth="1"/>
    <col min="5384" max="5384" width="10.7109375" style="86" customWidth="1"/>
    <col min="5385" max="5386" width="13.7109375" style="86" customWidth="1"/>
    <col min="5387" max="5387" width="1.140625" style="86" customWidth="1"/>
    <col min="5388" max="5389" width="13.7109375" style="86" customWidth="1"/>
    <col min="5390" max="5390" width="10" style="86" customWidth="1"/>
    <col min="5391" max="5391" width="13.85546875" style="86" customWidth="1"/>
    <col min="5392" max="5392" width="9.42578125" style="86" customWidth="1"/>
    <col min="5393" max="5632" width="46.42578125" style="86"/>
    <col min="5633" max="5633" width="8.28515625" style="86" customWidth="1"/>
    <col min="5634" max="5634" width="75.42578125" style="86" customWidth="1"/>
    <col min="5635" max="5638" width="13.7109375" style="86" customWidth="1"/>
    <col min="5639" max="5639" width="0" style="86" hidden="1" customWidth="1"/>
    <col min="5640" max="5640" width="10.7109375" style="86" customWidth="1"/>
    <col min="5641" max="5642" width="13.7109375" style="86" customWidth="1"/>
    <col min="5643" max="5643" width="1.140625" style="86" customWidth="1"/>
    <col min="5644" max="5645" width="13.7109375" style="86" customWidth="1"/>
    <col min="5646" max="5646" width="10" style="86" customWidth="1"/>
    <col min="5647" max="5647" width="13.85546875" style="86" customWidth="1"/>
    <col min="5648" max="5648" width="9.42578125" style="86" customWidth="1"/>
    <col min="5649" max="5888" width="46.42578125" style="86"/>
    <col min="5889" max="5889" width="8.28515625" style="86" customWidth="1"/>
    <col min="5890" max="5890" width="75.42578125" style="86" customWidth="1"/>
    <col min="5891" max="5894" width="13.7109375" style="86" customWidth="1"/>
    <col min="5895" max="5895" width="0" style="86" hidden="1" customWidth="1"/>
    <col min="5896" max="5896" width="10.7109375" style="86" customWidth="1"/>
    <col min="5897" max="5898" width="13.7109375" style="86" customWidth="1"/>
    <col min="5899" max="5899" width="1.140625" style="86" customWidth="1"/>
    <col min="5900" max="5901" width="13.7109375" style="86" customWidth="1"/>
    <col min="5902" max="5902" width="10" style="86" customWidth="1"/>
    <col min="5903" max="5903" width="13.85546875" style="86" customWidth="1"/>
    <col min="5904" max="5904" width="9.42578125" style="86" customWidth="1"/>
    <col min="5905" max="6144" width="46.42578125" style="86"/>
    <col min="6145" max="6145" width="8.28515625" style="86" customWidth="1"/>
    <col min="6146" max="6146" width="75.42578125" style="86" customWidth="1"/>
    <col min="6147" max="6150" width="13.7109375" style="86" customWidth="1"/>
    <col min="6151" max="6151" width="0" style="86" hidden="1" customWidth="1"/>
    <col min="6152" max="6152" width="10.7109375" style="86" customWidth="1"/>
    <col min="6153" max="6154" width="13.7109375" style="86" customWidth="1"/>
    <col min="6155" max="6155" width="1.140625" style="86" customWidth="1"/>
    <col min="6156" max="6157" width="13.7109375" style="86" customWidth="1"/>
    <col min="6158" max="6158" width="10" style="86" customWidth="1"/>
    <col min="6159" max="6159" width="13.85546875" style="86" customWidth="1"/>
    <col min="6160" max="6160" width="9.42578125" style="86" customWidth="1"/>
    <col min="6161" max="6400" width="46.42578125" style="86"/>
    <col min="6401" max="6401" width="8.28515625" style="86" customWidth="1"/>
    <col min="6402" max="6402" width="75.42578125" style="86" customWidth="1"/>
    <col min="6403" max="6406" width="13.7109375" style="86" customWidth="1"/>
    <col min="6407" max="6407" width="0" style="86" hidden="1" customWidth="1"/>
    <col min="6408" max="6408" width="10.7109375" style="86" customWidth="1"/>
    <col min="6409" max="6410" width="13.7109375" style="86" customWidth="1"/>
    <col min="6411" max="6411" width="1.140625" style="86" customWidth="1"/>
    <col min="6412" max="6413" width="13.7109375" style="86" customWidth="1"/>
    <col min="6414" max="6414" width="10" style="86" customWidth="1"/>
    <col min="6415" max="6415" width="13.85546875" style="86" customWidth="1"/>
    <col min="6416" max="6416" width="9.42578125" style="86" customWidth="1"/>
    <col min="6417" max="6656" width="46.42578125" style="86"/>
    <col min="6657" max="6657" width="8.28515625" style="86" customWidth="1"/>
    <col min="6658" max="6658" width="75.42578125" style="86" customWidth="1"/>
    <col min="6659" max="6662" width="13.7109375" style="86" customWidth="1"/>
    <col min="6663" max="6663" width="0" style="86" hidden="1" customWidth="1"/>
    <col min="6664" max="6664" width="10.7109375" style="86" customWidth="1"/>
    <col min="6665" max="6666" width="13.7109375" style="86" customWidth="1"/>
    <col min="6667" max="6667" width="1.140625" style="86" customWidth="1"/>
    <col min="6668" max="6669" width="13.7109375" style="86" customWidth="1"/>
    <col min="6670" max="6670" width="10" style="86" customWidth="1"/>
    <col min="6671" max="6671" width="13.85546875" style="86" customWidth="1"/>
    <col min="6672" max="6672" width="9.42578125" style="86" customWidth="1"/>
    <col min="6673" max="6912" width="46.42578125" style="86"/>
    <col min="6913" max="6913" width="8.28515625" style="86" customWidth="1"/>
    <col min="6914" max="6914" width="75.42578125" style="86" customWidth="1"/>
    <col min="6915" max="6918" width="13.7109375" style="86" customWidth="1"/>
    <col min="6919" max="6919" width="0" style="86" hidden="1" customWidth="1"/>
    <col min="6920" max="6920" width="10.7109375" style="86" customWidth="1"/>
    <col min="6921" max="6922" width="13.7109375" style="86" customWidth="1"/>
    <col min="6923" max="6923" width="1.140625" style="86" customWidth="1"/>
    <col min="6924" max="6925" width="13.7109375" style="86" customWidth="1"/>
    <col min="6926" max="6926" width="10" style="86" customWidth="1"/>
    <col min="6927" max="6927" width="13.85546875" style="86" customWidth="1"/>
    <col min="6928" max="6928" width="9.42578125" style="86" customWidth="1"/>
    <col min="6929" max="7168" width="46.42578125" style="86"/>
    <col min="7169" max="7169" width="8.28515625" style="86" customWidth="1"/>
    <col min="7170" max="7170" width="75.42578125" style="86" customWidth="1"/>
    <col min="7171" max="7174" width="13.7109375" style="86" customWidth="1"/>
    <col min="7175" max="7175" width="0" style="86" hidden="1" customWidth="1"/>
    <col min="7176" max="7176" width="10.7109375" style="86" customWidth="1"/>
    <col min="7177" max="7178" width="13.7109375" style="86" customWidth="1"/>
    <col min="7179" max="7179" width="1.140625" style="86" customWidth="1"/>
    <col min="7180" max="7181" width="13.7109375" style="86" customWidth="1"/>
    <col min="7182" max="7182" width="10" style="86" customWidth="1"/>
    <col min="7183" max="7183" width="13.85546875" style="86" customWidth="1"/>
    <col min="7184" max="7184" width="9.42578125" style="86" customWidth="1"/>
    <col min="7185" max="7424" width="46.42578125" style="86"/>
    <col min="7425" max="7425" width="8.28515625" style="86" customWidth="1"/>
    <col min="7426" max="7426" width="75.42578125" style="86" customWidth="1"/>
    <col min="7427" max="7430" width="13.7109375" style="86" customWidth="1"/>
    <col min="7431" max="7431" width="0" style="86" hidden="1" customWidth="1"/>
    <col min="7432" max="7432" width="10.7109375" style="86" customWidth="1"/>
    <col min="7433" max="7434" width="13.7109375" style="86" customWidth="1"/>
    <col min="7435" max="7435" width="1.140625" style="86" customWidth="1"/>
    <col min="7436" max="7437" width="13.7109375" style="86" customWidth="1"/>
    <col min="7438" max="7438" width="10" style="86" customWidth="1"/>
    <col min="7439" max="7439" width="13.85546875" style="86" customWidth="1"/>
    <col min="7440" max="7440" width="9.42578125" style="86" customWidth="1"/>
    <col min="7441" max="7680" width="46.42578125" style="86"/>
    <col min="7681" max="7681" width="8.28515625" style="86" customWidth="1"/>
    <col min="7682" max="7682" width="75.42578125" style="86" customWidth="1"/>
    <col min="7683" max="7686" width="13.7109375" style="86" customWidth="1"/>
    <col min="7687" max="7687" width="0" style="86" hidden="1" customWidth="1"/>
    <col min="7688" max="7688" width="10.7109375" style="86" customWidth="1"/>
    <col min="7689" max="7690" width="13.7109375" style="86" customWidth="1"/>
    <col min="7691" max="7691" width="1.140625" style="86" customWidth="1"/>
    <col min="7692" max="7693" width="13.7109375" style="86" customWidth="1"/>
    <col min="7694" max="7694" width="10" style="86" customWidth="1"/>
    <col min="7695" max="7695" width="13.85546875" style="86" customWidth="1"/>
    <col min="7696" max="7696" width="9.42578125" style="86" customWidth="1"/>
    <col min="7697" max="7936" width="46.42578125" style="86"/>
    <col min="7937" max="7937" width="8.28515625" style="86" customWidth="1"/>
    <col min="7938" max="7938" width="75.42578125" style="86" customWidth="1"/>
    <col min="7939" max="7942" width="13.7109375" style="86" customWidth="1"/>
    <col min="7943" max="7943" width="0" style="86" hidden="1" customWidth="1"/>
    <col min="7944" max="7944" width="10.7109375" style="86" customWidth="1"/>
    <col min="7945" max="7946" width="13.7109375" style="86" customWidth="1"/>
    <col min="7947" max="7947" width="1.140625" style="86" customWidth="1"/>
    <col min="7948" max="7949" width="13.7109375" style="86" customWidth="1"/>
    <col min="7950" max="7950" width="10" style="86" customWidth="1"/>
    <col min="7951" max="7951" width="13.85546875" style="86" customWidth="1"/>
    <col min="7952" max="7952" width="9.42578125" style="86" customWidth="1"/>
    <col min="7953" max="8192" width="46.42578125" style="86"/>
    <col min="8193" max="8193" width="8.28515625" style="86" customWidth="1"/>
    <col min="8194" max="8194" width="75.42578125" style="86" customWidth="1"/>
    <col min="8195" max="8198" width="13.7109375" style="86" customWidth="1"/>
    <col min="8199" max="8199" width="0" style="86" hidden="1" customWidth="1"/>
    <col min="8200" max="8200" width="10.7109375" style="86" customWidth="1"/>
    <col min="8201" max="8202" width="13.7109375" style="86" customWidth="1"/>
    <col min="8203" max="8203" width="1.140625" style="86" customWidth="1"/>
    <col min="8204" max="8205" width="13.7109375" style="86" customWidth="1"/>
    <col min="8206" max="8206" width="10" style="86" customWidth="1"/>
    <col min="8207" max="8207" width="13.85546875" style="86" customWidth="1"/>
    <col min="8208" max="8208" width="9.42578125" style="86" customWidth="1"/>
    <col min="8209" max="8448" width="46.42578125" style="86"/>
    <col min="8449" max="8449" width="8.28515625" style="86" customWidth="1"/>
    <col min="8450" max="8450" width="75.42578125" style="86" customWidth="1"/>
    <col min="8451" max="8454" width="13.7109375" style="86" customWidth="1"/>
    <col min="8455" max="8455" width="0" style="86" hidden="1" customWidth="1"/>
    <col min="8456" max="8456" width="10.7109375" style="86" customWidth="1"/>
    <col min="8457" max="8458" width="13.7109375" style="86" customWidth="1"/>
    <col min="8459" max="8459" width="1.140625" style="86" customWidth="1"/>
    <col min="8460" max="8461" width="13.7109375" style="86" customWidth="1"/>
    <col min="8462" max="8462" width="10" style="86" customWidth="1"/>
    <col min="8463" max="8463" width="13.85546875" style="86" customWidth="1"/>
    <col min="8464" max="8464" width="9.42578125" style="86" customWidth="1"/>
    <col min="8465" max="8704" width="46.42578125" style="86"/>
    <col min="8705" max="8705" width="8.28515625" style="86" customWidth="1"/>
    <col min="8706" max="8706" width="75.42578125" style="86" customWidth="1"/>
    <col min="8707" max="8710" width="13.7109375" style="86" customWidth="1"/>
    <col min="8711" max="8711" width="0" style="86" hidden="1" customWidth="1"/>
    <col min="8712" max="8712" width="10.7109375" style="86" customWidth="1"/>
    <col min="8713" max="8714" width="13.7109375" style="86" customWidth="1"/>
    <col min="8715" max="8715" width="1.140625" style="86" customWidth="1"/>
    <col min="8716" max="8717" width="13.7109375" style="86" customWidth="1"/>
    <col min="8718" max="8718" width="10" style="86" customWidth="1"/>
    <col min="8719" max="8719" width="13.85546875" style="86" customWidth="1"/>
    <col min="8720" max="8720" width="9.42578125" style="86" customWidth="1"/>
    <col min="8721" max="8960" width="46.42578125" style="86"/>
    <col min="8961" max="8961" width="8.28515625" style="86" customWidth="1"/>
    <col min="8962" max="8962" width="75.42578125" style="86" customWidth="1"/>
    <col min="8963" max="8966" width="13.7109375" style="86" customWidth="1"/>
    <col min="8967" max="8967" width="0" style="86" hidden="1" customWidth="1"/>
    <col min="8968" max="8968" width="10.7109375" style="86" customWidth="1"/>
    <col min="8969" max="8970" width="13.7109375" style="86" customWidth="1"/>
    <col min="8971" max="8971" width="1.140625" style="86" customWidth="1"/>
    <col min="8972" max="8973" width="13.7109375" style="86" customWidth="1"/>
    <col min="8974" max="8974" width="10" style="86" customWidth="1"/>
    <col min="8975" max="8975" width="13.85546875" style="86" customWidth="1"/>
    <col min="8976" max="8976" width="9.42578125" style="86" customWidth="1"/>
    <col min="8977" max="9216" width="46.42578125" style="86"/>
    <col min="9217" max="9217" width="8.28515625" style="86" customWidth="1"/>
    <col min="9218" max="9218" width="75.42578125" style="86" customWidth="1"/>
    <col min="9219" max="9222" width="13.7109375" style="86" customWidth="1"/>
    <col min="9223" max="9223" width="0" style="86" hidden="1" customWidth="1"/>
    <col min="9224" max="9224" width="10.7109375" style="86" customWidth="1"/>
    <col min="9225" max="9226" width="13.7109375" style="86" customWidth="1"/>
    <col min="9227" max="9227" width="1.140625" style="86" customWidth="1"/>
    <col min="9228" max="9229" width="13.7109375" style="86" customWidth="1"/>
    <col min="9230" max="9230" width="10" style="86" customWidth="1"/>
    <col min="9231" max="9231" width="13.85546875" style="86" customWidth="1"/>
    <col min="9232" max="9232" width="9.42578125" style="86" customWidth="1"/>
    <col min="9233" max="9472" width="46.42578125" style="86"/>
    <col min="9473" max="9473" width="8.28515625" style="86" customWidth="1"/>
    <col min="9474" max="9474" width="75.42578125" style="86" customWidth="1"/>
    <col min="9475" max="9478" width="13.7109375" style="86" customWidth="1"/>
    <col min="9479" max="9479" width="0" style="86" hidden="1" customWidth="1"/>
    <col min="9480" max="9480" width="10.7109375" style="86" customWidth="1"/>
    <col min="9481" max="9482" width="13.7109375" style="86" customWidth="1"/>
    <col min="9483" max="9483" width="1.140625" style="86" customWidth="1"/>
    <col min="9484" max="9485" width="13.7109375" style="86" customWidth="1"/>
    <col min="9486" max="9486" width="10" style="86" customWidth="1"/>
    <col min="9487" max="9487" width="13.85546875" style="86" customWidth="1"/>
    <col min="9488" max="9488" width="9.42578125" style="86" customWidth="1"/>
    <col min="9489" max="9728" width="46.42578125" style="86"/>
    <col min="9729" max="9729" width="8.28515625" style="86" customWidth="1"/>
    <col min="9730" max="9730" width="75.42578125" style="86" customWidth="1"/>
    <col min="9731" max="9734" width="13.7109375" style="86" customWidth="1"/>
    <col min="9735" max="9735" width="0" style="86" hidden="1" customWidth="1"/>
    <col min="9736" max="9736" width="10.7109375" style="86" customWidth="1"/>
    <col min="9737" max="9738" width="13.7109375" style="86" customWidth="1"/>
    <col min="9739" max="9739" width="1.140625" style="86" customWidth="1"/>
    <col min="9740" max="9741" width="13.7109375" style="86" customWidth="1"/>
    <col min="9742" max="9742" width="10" style="86" customWidth="1"/>
    <col min="9743" max="9743" width="13.85546875" style="86" customWidth="1"/>
    <col min="9744" max="9744" width="9.42578125" style="86" customWidth="1"/>
    <col min="9745" max="9984" width="46.42578125" style="86"/>
    <col min="9985" max="9985" width="8.28515625" style="86" customWidth="1"/>
    <col min="9986" max="9986" width="75.42578125" style="86" customWidth="1"/>
    <col min="9987" max="9990" width="13.7109375" style="86" customWidth="1"/>
    <col min="9991" max="9991" width="0" style="86" hidden="1" customWidth="1"/>
    <col min="9992" max="9992" width="10.7109375" style="86" customWidth="1"/>
    <col min="9993" max="9994" width="13.7109375" style="86" customWidth="1"/>
    <col min="9995" max="9995" width="1.140625" style="86" customWidth="1"/>
    <col min="9996" max="9997" width="13.7109375" style="86" customWidth="1"/>
    <col min="9998" max="9998" width="10" style="86" customWidth="1"/>
    <col min="9999" max="9999" width="13.85546875" style="86" customWidth="1"/>
    <col min="10000" max="10000" width="9.42578125" style="86" customWidth="1"/>
    <col min="10001" max="10240" width="46.42578125" style="86"/>
    <col min="10241" max="10241" width="8.28515625" style="86" customWidth="1"/>
    <col min="10242" max="10242" width="75.42578125" style="86" customWidth="1"/>
    <col min="10243" max="10246" width="13.7109375" style="86" customWidth="1"/>
    <col min="10247" max="10247" width="0" style="86" hidden="1" customWidth="1"/>
    <col min="10248" max="10248" width="10.7109375" style="86" customWidth="1"/>
    <col min="10249" max="10250" width="13.7109375" style="86" customWidth="1"/>
    <col min="10251" max="10251" width="1.140625" style="86" customWidth="1"/>
    <col min="10252" max="10253" width="13.7109375" style="86" customWidth="1"/>
    <col min="10254" max="10254" width="10" style="86" customWidth="1"/>
    <col min="10255" max="10255" width="13.85546875" style="86" customWidth="1"/>
    <col min="10256" max="10256" width="9.42578125" style="86" customWidth="1"/>
    <col min="10257" max="10496" width="46.42578125" style="86"/>
    <col min="10497" max="10497" width="8.28515625" style="86" customWidth="1"/>
    <col min="10498" max="10498" width="75.42578125" style="86" customWidth="1"/>
    <col min="10499" max="10502" width="13.7109375" style="86" customWidth="1"/>
    <col min="10503" max="10503" width="0" style="86" hidden="1" customWidth="1"/>
    <col min="10504" max="10504" width="10.7109375" style="86" customWidth="1"/>
    <col min="10505" max="10506" width="13.7109375" style="86" customWidth="1"/>
    <col min="10507" max="10507" width="1.140625" style="86" customWidth="1"/>
    <col min="10508" max="10509" width="13.7109375" style="86" customWidth="1"/>
    <col min="10510" max="10510" width="10" style="86" customWidth="1"/>
    <col min="10511" max="10511" width="13.85546875" style="86" customWidth="1"/>
    <col min="10512" max="10512" width="9.42578125" style="86" customWidth="1"/>
    <col min="10513" max="10752" width="46.42578125" style="86"/>
    <col min="10753" max="10753" width="8.28515625" style="86" customWidth="1"/>
    <col min="10754" max="10754" width="75.42578125" style="86" customWidth="1"/>
    <col min="10755" max="10758" width="13.7109375" style="86" customWidth="1"/>
    <col min="10759" max="10759" width="0" style="86" hidden="1" customWidth="1"/>
    <col min="10760" max="10760" width="10.7109375" style="86" customWidth="1"/>
    <col min="10761" max="10762" width="13.7109375" style="86" customWidth="1"/>
    <col min="10763" max="10763" width="1.140625" style="86" customWidth="1"/>
    <col min="10764" max="10765" width="13.7109375" style="86" customWidth="1"/>
    <col min="10766" max="10766" width="10" style="86" customWidth="1"/>
    <col min="10767" max="10767" width="13.85546875" style="86" customWidth="1"/>
    <col min="10768" max="10768" width="9.42578125" style="86" customWidth="1"/>
    <col min="10769" max="11008" width="46.42578125" style="86"/>
    <col min="11009" max="11009" width="8.28515625" style="86" customWidth="1"/>
    <col min="11010" max="11010" width="75.42578125" style="86" customWidth="1"/>
    <col min="11011" max="11014" width="13.7109375" style="86" customWidth="1"/>
    <col min="11015" max="11015" width="0" style="86" hidden="1" customWidth="1"/>
    <col min="11016" max="11016" width="10.7109375" style="86" customWidth="1"/>
    <col min="11017" max="11018" width="13.7109375" style="86" customWidth="1"/>
    <col min="11019" max="11019" width="1.140625" style="86" customWidth="1"/>
    <col min="11020" max="11021" width="13.7109375" style="86" customWidth="1"/>
    <col min="11022" max="11022" width="10" style="86" customWidth="1"/>
    <col min="11023" max="11023" width="13.85546875" style="86" customWidth="1"/>
    <col min="11024" max="11024" width="9.42578125" style="86" customWidth="1"/>
    <col min="11025" max="11264" width="46.42578125" style="86"/>
    <col min="11265" max="11265" width="8.28515625" style="86" customWidth="1"/>
    <col min="11266" max="11266" width="75.42578125" style="86" customWidth="1"/>
    <col min="11267" max="11270" width="13.7109375" style="86" customWidth="1"/>
    <col min="11271" max="11271" width="0" style="86" hidden="1" customWidth="1"/>
    <col min="11272" max="11272" width="10.7109375" style="86" customWidth="1"/>
    <col min="11273" max="11274" width="13.7109375" style="86" customWidth="1"/>
    <col min="11275" max="11275" width="1.140625" style="86" customWidth="1"/>
    <col min="11276" max="11277" width="13.7109375" style="86" customWidth="1"/>
    <col min="11278" max="11278" width="10" style="86" customWidth="1"/>
    <col min="11279" max="11279" width="13.85546875" style="86" customWidth="1"/>
    <col min="11280" max="11280" width="9.42578125" style="86" customWidth="1"/>
    <col min="11281" max="11520" width="46.42578125" style="86"/>
    <col min="11521" max="11521" width="8.28515625" style="86" customWidth="1"/>
    <col min="11522" max="11522" width="75.42578125" style="86" customWidth="1"/>
    <col min="11523" max="11526" width="13.7109375" style="86" customWidth="1"/>
    <col min="11527" max="11527" width="0" style="86" hidden="1" customWidth="1"/>
    <col min="11528" max="11528" width="10.7109375" style="86" customWidth="1"/>
    <col min="11529" max="11530" width="13.7109375" style="86" customWidth="1"/>
    <col min="11531" max="11531" width="1.140625" style="86" customWidth="1"/>
    <col min="11532" max="11533" width="13.7109375" style="86" customWidth="1"/>
    <col min="11534" max="11534" width="10" style="86" customWidth="1"/>
    <col min="11535" max="11535" width="13.85546875" style="86" customWidth="1"/>
    <col min="11536" max="11536" width="9.42578125" style="86" customWidth="1"/>
    <col min="11537" max="11776" width="46.42578125" style="86"/>
    <col min="11777" max="11777" width="8.28515625" style="86" customWidth="1"/>
    <col min="11778" max="11778" width="75.42578125" style="86" customWidth="1"/>
    <col min="11779" max="11782" width="13.7109375" style="86" customWidth="1"/>
    <col min="11783" max="11783" width="0" style="86" hidden="1" customWidth="1"/>
    <col min="11784" max="11784" width="10.7109375" style="86" customWidth="1"/>
    <col min="11785" max="11786" width="13.7109375" style="86" customWidth="1"/>
    <col min="11787" max="11787" width="1.140625" style="86" customWidth="1"/>
    <col min="11788" max="11789" width="13.7109375" style="86" customWidth="1"/>
    <col min="11790" max="11790" width="10" style="86" customWidth="1"/>
    <col min="11791" max="11791" width="13.85546875" style="86" customWidth="1"/>
    <col min="11792" max="11792" width="9.42578125" style="86" customWidth="1"/>
    <col min="11793" max="12032" width="46.42578125" style="86"/>
    <col min="12033" max="12033" width="8.28515625" style="86" customWidth="1"/>
    <col min="12034" max="12034" width="75.42578125" style="86" customWidth="1"/>
    <col min="12035" max="12038" width="13.7109375" style="86" customWidth="1"/>
    <col min="12039" max="12039" width="0" style="86" hidden="1" customWidth="1"/>
    <col min="12040" max="12040" width="10.7109375" style="86" customWidth="1"/>
    <col min="12041" max="12042" width="13.7109375" style="86" customWidth="1"/>
    <col min="12043" max="12043" width="1.140625" style="86" customWidth="1"/>
    <col min="12044" max="12045" width="13.7109375" style="86" customWidth="1"/>
    <col min="12046" max="12046" width="10" style="86" customWidth="1"/>
    <col min="12047" max="12047" width="13.85546875" style="86" customWidth="1"/>
    <col min="12048" max="12048" width="9.42578125" style="86" customWidth="1"/>
    <col min="12049" max="12288" width="46.42578125" style="86"/>
    <col min="12289" max="12289" width="8.28515625" style="86" customWidth="1"/>
    <col min="12290" max="12290" width="75.42578125" style="86" customWidth="1"/>
    <col min="12291" max="12294" width="13.7109375" style="86" customWidth="1"/>
    <col min="12295" max="12295" width="0" style="86" hidden="1" customWidth="1"/>
    <col min="12296" max="12296" width="10.7109375" style="86" customWidth="1"/>
    <col min="12297" max="12298" width="13.7109375" style="86" customWidth="1"/>
    <col min="12299" max="12299" width="1.140625" style="86" customWidth="1"/>
    <col min="12300" max="12301" width="13.7109375" style="86" customWidth="1"/>
    <col min="12302" max="12302" width="10" style="86" customWidth="1"/>
    <col min="12303" max="12303" width="13.85546875" style="86" customWidth="1"/>
    <col min="12304" max="12304" width="9.42578125" style="86" customWidth="1"/>
    <col min="12305" max="12544" width="46.42578125" style="86"/>
    <col min="12545" max="12545" width="8.28515625" style="86" customWidth="1"/>
    <col min="12546" max="12546" width="75.42578125" style="86" customWidth="1"/>
    <col min="12547" max="12550" width="13.7109375" style="86" customWidth="1"/>
    <col min="12551" max="12551" width="0" style="86" hidden="1" customWidth="1"/>
    <col min="12552" max="12552" width="10.7109375" style="86" customWidth="1"/>
    <col min="12553" max="12554" width="13.7109375" style="86" customWidth="1"/>
    <col min="12555" max="12555" width="1.140625" style="86" customWidth="1"/>
    <col min="12556" max="12557" width="13.7109375" style="86" customWidth="1"/>
    <col min="12558" max="12558" width="10" style="86" customWidth="1"/>
    <col min="12559" max="12559" width="13.85546875" style="86" customWidth="1"/>
    <col min="12560" max="12560" width="9.42578125" style="86" customWidth="1"/>
    <col min="12561" max="12800" width="46.42578125" style="86"/>
    <col min="12801" max="12801" width="8.28515625" style="86" customWidth="1"/>
    <col min="12802" max="12802" width="75.42578125" style="86" customWidth="1"/>
    <col min="12803" max="12806" width="13.7109375" style="86" customWidth="1"/>
    <col min="12807" max="12807" width="0" style="86" hidden="1" customWidth="1"/>
    <col min="12808" max="12808" width="10.7109375" style="86" customWidth="1"/>
    <col min="12809" max="12810" width="13.7109375" style="86" customWidth="1"/>
    <col min="12811" max="12811" width="1.140625" style="86" customWidth="1"/>
    <col min="12812" max="12813" width="13.7109375" style="86" customWidth="1"/>
    <col min="12814" max="12814" width="10" style="86" customWidth="1"/>
    <col min="12815" max="12815" width="13.85546875" style="86" customWidth="1"/>
    <col min="12816" max="12816" width="9.42578125" style="86" customWidth="1"/>
    <col min="12817" max="13056" width="46.42578125" style="86"/>
    <col min="13057" max="13057" width="8.28515625" style="86" customWidth="1"/>
    <col min="13058" max="13058" width="75.42578125" style="86" customWidth="1"/>
    <col min="13059" max="13062" width="13.7109375" style="86" customWidth="1"/>
    <col min="13063" max="13063" width="0" style="86" hidden="1" customWidth="1"/>
    <col min="13064" max="13064" width="10.7109375" style="86" customWidth="1"/>
    <col min="13065" max="13066" width="13.7109375" style="86" customWidth="1"/>
    <col min="13067" max="13067" width="1.140625" style="86" customWidth="1"/>
    <col min="13068" max="13069" width="13.7109375" style="86" customWidth="1"/>
    <col min="13070" max="13070" width="10" style="86" customWidth="1"/>
    <col min="13071" max="13071" width="13.85546875" style="86" customWidth="1"/>
    <col min="13072" max="13072" width="9.42578125" style="86" customWidth="1"/>
    <col min="13073" max="13312" width="46.42578125" style="86"/>
    <col min="13313" max="13313" width="8.28515625" style="86" customWidth="1"/>
    <col min="13314" max="13314" width="75.42578125" style="86" customWidth="1"/>
    <col min="13315" max="13318" width="13.7109375" style="86" customWidth="1"/>
    <col min="13319" max="13319" width="0" style="86" hidden="1" customWidth="1"/>
    <col min="13320" max="13320" width="10.7109375" style="86" customWidth="1"/>
    <col min="13321" max="13322" width="13.7109375" style="86" customWidth="1"/>
    <col min="13323" max="13323" width="1.140625" style="86" customWidth="1"/>
    <col min="13324" max="13325" width="13.7109375" style="86" customWidth="1"/>
    <col min="13326" max="13326" width="10" style="86" customWidth="1"/>
    <col min="13327" max="13327" width="13.85546875" style="86" customWidth="1"/>
    <col min="13328" max="13328" width="9.42578125" style="86" customWidth="1"/>
    <col min="13329" max="13568" width="46.42578125" style="86"/>
    <col min="13569" max="13569" width="8.28515625" style="86" customWidth="1"/>
    <col min="13570" max="13570" width="75.42578125" style="86" customWidth="1"/>
    <col min="13571" max="13574" width="13.7109375" style="86" customWidth="1"/>
    <col min="13575" max="13575" width="0" style="86" hidden="1" customWidth="1"/>
    <col min="13576" max="13576" width="10.7109375" style="86" customWidth="1"/>
    <col min="13577" max="13578" width="13.7109375" style="86" customWidth="1"/>
    <col min="13579" max="13579" width="1.140625" style="86" customWidth="1"/>
    <col min="13580" max="13581" width="13.7109375" style="86" customWidth="1"/>
    <col min="13582" max="13582" width="10" style="86" customWidth="1"/>
    <col min="13583" max="13583" width="13.85546875" style="86" customWidth="1"/>
    <col min="13584" max="13584" width="9.42578125" style="86" customWidth="1"/>
    <col min="13585" max="13824" width="46.42578125" style="86"/>
    <col min="13825" max="13825" width="8.28515625" style="86" customWidth="1"/>
    <col min="13826" max="13826" width="75.42578125" style="86" customWidth="1"/>
    <col min="13827" max="13830" width="13.7109375" style="86" customWidth="1"/>
    <col min="13831" max="13831" width="0" style="86" hidden="1" customWidth="1"/>
    <col min="13832" max="13832" width="10.7109375" style="86" customWidth="1"/>
    <col min="13833" max="13834" width="13.7109375" style="86" customWidth="1"/>
    <col min="13835" max="13835" width="1.140625" style="86" customWidth="1"/>
    <col min="13836" max="13837" width="13.7109375" style="86" customWidth="1"/>
    <col min="13838" max="13838" width="10" style="86" customWidth="1"/>
    <col min="13839" max="13839" width="13.85546875" style="86" customWidth="1"/>
    <col min="13840" max="13840" width="9.42578125" style="86" customWidth="1"/>
    <col min="13841" max="14080" width="46.42578125" style="86"/>
    <col min="14081" max="14081" width="8.28515625" style="86" customWidth="1"/>
    <col min="14082" max="14082" width="75.42578125" style="86" customWidth="1"/>
    <col min="14083" max="14086" width="13.7109375" style="86" customWidth="1"/>
    <col min="14087" max="14087" width="0" style="86" hidden="1" customWidth="1"/>
    <col min="14088" max="14088" width="10.7109375" style="86" customWidth="1"/>
    <col min="14089" max="14090" width="13.7109375" style="86" customWidth="1"/>
    <col min="14091" max="14091" width="1.140625" style="86" customWidth="1"/>
    <col min="14092" max="14093" width="13.7109375" style="86" customWidth="1"/>
    <col min="14094" max="14094" width="10" style="86" customWidth="1"/>
    <col min="14095" max="14095" width="13.85546875" style="86" customWidth="1"/>
    <col min="14096" max="14096" width="9.42578125" style="86" customWidth="1"/>
    <col min="14097" max="14336" width="46.42578125" style="86"/>
    <col min="14337" max="14337" width="8.28515625" style="86" customWidth="1"/>
    <col min="14338" max="14338" width="75.42578125" style="86" customWidth="1"/>
    <col min="14339" max="14342" width="13.7109375" style="86" customWidth="1"/>
    <col min="14343" max="14343" width="0" style="86" hidden="1" customWidth="1"/>
    <col min="14344" max="14344" width="10.7109375" style="86" customWidth="1"/>
    <col min="14345" max="14346" width="13.7109375" style="86" customWidth="1"/>
    <col min="14347" max="14347" width="1.140625" style="86" customWidth="1"/>
    <col min="14348" max="14349" width="13.7109375" style="86" customWidth="1"/>
    <col min="14350" max="14350" width="10" style="86" customWidth="1"/>
    <col min="14351" max="14351" width="13.85546875" style="86" customWidth="1"/>
    <col min="14352" max="14352" width="9.42578125" style="86" customWidth="1"/>
    <col min="14353" max="14592" width="46.42578125" style="86"/>
    <col min="14593" max="14593" width="8.28515625" style="86" customWidth="1"/>
    <col min="14594" max="14594" width="75.42578125" style="86" customWidth="1"/>
    <col min="14595" max="14598" width="13.7109375" style="86" customWidth="1"/>
    <col min="14599" max="14599" width="0" style="86" hidden="1" customWidth="1"/>
    <col min="14600" max="14600" width="10.7109375" style="86" customWidth="1"/>
    <col min="14601" max="14602" width="13.7109375" style="86" customWidth="1"/>
    <col min="14603" max="14603" width="1.140625" style="86" customWidth="1"/>
    <col min="14604" max="14605" width="13.7109375" style="86" customWidth="1"/>
    <col min="14606" max="14606" width="10" style="86" customWidth="1"/>
    <col min="14607" max="14607" width="13.85546875" style="86" customWidth="1"/>
    <col min="14608" max="14608" width="9.42578125" style="86" customWidth="1"/>
    <col min="14609" max="14848" width="46.42578125" style="86"/>
    <col min="14849" max="14849" width="8.28515625" style="86" customWidth="1"/>
    <col min="14850" max="14850" width="75.42578125" style="86" customWidth="1"/>
    <col min="14851" max="14854" width="13.7109375" style="86" customWidth="1"/>
    <col min="14855" max="14855" width="0" style="86" hidden="1" customWidth="1"/>
    <col min="14856" max="14856" width="10.7109375" style="86" customWidth="1"/>
    <col min="14857" max="14858" width="13.7109375" style="86" customWidth="1"/>
    <col min="14859" max="14859" width="1.140625" style="86" customWidth="1"/>
    <col min="14860" max="14861" width="13.7109375" style="86" customWidth="1"/>
    <col min="14862" max="14862" width="10" style="86" customWidth="1"/>
    <col min="14863" max="14863" width="13.85546875" style="86" customWidth="1"/>
    <col min="14864" max="14864" width="9.42578125" style="86" customWidth="1"/>
    <col min="14865" max="15104" width="46.42578125" style="86"/>
    <col min="15105" max="15105" width="8.28515625" style="86" customWidth="1"/>
    <col min="15106" max="15106" width="75.42578125" style="86" customWidth="1"/>
    <col min="15107" max="15110" width="13.7109375" style="86" customWidth="1"/>
    <col min="15111" max="15111" width="0" style="86" hidden="1" customWidth="1"/>
    <col min="15112" max="15112" width="10.7109375" style="86" customWidth="1"/>
    <col min="15113" max="15114" width="13.7109375" style="86" customWidth="1"/>
    <col min="15115" max="15115" width="1.140625" style="86" customWidth="1"/>
    <col min="15116" max="15117" width="13.7109375" style="86" customWidth="1"/>
    <col min="15118" max="15118" width="10" style="86" customWidth="1"/>
    <col min="15119" max="15119" width="13.85546875" style="86" customWidth="1"/>
    <col min="15120" max="15120" width="9.42578125" style="86" customWidth="1"/>
    <col min="15121" max="15360" width="46.42578125" style="86"/>
    <col min="15361" max="15361" width="8.28515625" style="86" customWidth="1"/>
    <col min="15362" max="15362" width="75.42578125" style="86" customWidth="1"/>
    <col min="15363" max="15366" width="13.7109375" style="86" customWidth="1"/>
    <col min="15367" max="15367" width="0" style="86" hidden="1" customWidth="1"/>
    <col min="15368" max="15368" width="10.7109375" style="86" customWidth="1"/>
    <col min="15369" max="15370" width="13.7109375" style="86" customWidth="1"/>
    <col min="15371" max="15371" width="1.140625" style="86" customWidth="1"/>
    <col min="15372" max="15373" width="13.7109375" style="86" customWidth="1"/>
    <col min="15374" max="15374" width="10" style="86" customWidth="1"/>
    <col min="15375" max="15375" width="13.85546875" style="86" customWidth="1"/>
    <col min="15376" max="15376" width="9.42578125" style="86" customWidth="1"/>
    <col min="15377" max="15616" width="46.42578125" style="86"/>
    <col min="15617" max="15617" width="8.28515625" style="86" customWidth="1"/>
    <col min="15618" max="15618" width="75.42578125" style="86" customWidth="1"/>
    <col min="15619" max="15622" width="13.7109375" style="86" customWidth="1"/>
    <col min="15623" max="15623" width="0" style="86" hidden="1" customWidth="1"/>
    <col min="15624" max="15624" width="10.7109375" style="86" customWidth="1"/>
    <col min="15625" max="15626" width="13.7109375" style="86" customWidth="1"/>
    <col min="15627" max="15627" width="1.140625" style="86" customWidth="1"/>
    <col min="15628" max="15629" width="13.7109375" style="86" customWidth="1"/>
    <col min="15630" max="15630" width="10" style="86" customWidth="1"/>
    <col min="15631" max="15631" width="13.85546875" style="86" customWidth="1"/>
    <col min="15632" max="15632" width="9.42578125" style="86" customWidth="1"/>
    <col min="15633" max="15872" width="46.42578125" style="86"/>
    <col min="15873" max="15873" width="8.28515625" style="86" customWidth="1"/>
    <col min="15874" max="15874" width="75.42578125" style="86" customWidth="1"/>
    <col min="15875" max="15878" width="13.7109375" style="86" customWidth="1"/>
    <col min="15879" max="15879" width="0" style="86" hidden="1" customWidth="1"/>
    <col min="15880" max="15880" width="10.7109375" style="86" customWidth="1"/>
    <col min="15881" max="15882" width="13.7109375" style="86" customWidth="1"/>
    <col min="15883" max="15883" width="1.140625" style="86" customWidth="1"/>
    <col min="15884" max="15885" width="13.7109375" style="86" customWidth="1"/>
    <col min="15886" max="15886" width="10" style="86" customWidth="1"/>
    <col min="15887" max="15887" width="13.85546875" style="86" customWidth="1"/>
    <col min="15888" max="15888" width="9.42578125" style="86" customWidth="1"/>
    <col min="15889" max="16128" width="46.42578125" style="86"/>
    <col min="16129" max="16129" width="8.28515625" style="86" customWidth="1"/>
    <col min="16130" max="16130" width="75.42578125" style="86" customWidth="1"/>
    <col min="16131" max="16134" width="13.7109375" style="86" customWidth="1"/>
    <col min="16135" max="16135" width="0" style="86" hidden="1" customWidth="1"/>
    <col min="16136" max="16136" width="10.7109375" style="86" customWidth="1"/>
    <col min="16137" max="16138" width="13.7109375" style="86" customWidth="1"/>
    <col min="16139" max="16139" width="1.140625" style="86" customWidth="1"/>
    <col min="16140" max="16141" width="13.7109375" style="86" customWidth="1"/>
    <col min="16142" max="16142" width="10" style="86" customWidth="1"/>
    <col min="16143" max="16143" width="13.85546875" style="86" customWidth="1"/>
    <col min="16144" max="16144" width="9.42578125" style="86" customWidth="1"/>
    <col min="16145" max="16384" width="46.42578125" style="86"/>
  </cols>
  <sheetData>
    <row r="1" spans="1:16" s="259" customFormat="1" ht="44.25" customHeight="1">
      <c r="A1" s="155" t="s">
        <v>898</v>
      </c>
      <c r="B1" s="155"/>
      <c r="C1" s="156" t="s">
        <v>900</v>
      </c>
      <c r="D1" s="156"/>
      <c r="E1" s="156"/>
      <c r="F1" s="258"/>
      <c r="G1" s="258"/>
      <c r="H1" s="258"/>
      <c r="I1" s="258"/>
      <c r="J1" s="258"/>
      <c r="K1" s="258"/>
      <c r="L1" s="258"/>
      <c r="M1" s="258"/>
    </row>
    <row r="2" spans="1:16" s="1" customFormat="1" ht="36" customHeight="1" thickBot="1">
      <c r="A2" s="160" t="s">
        <v>899</v>
      </c>
      <c r="B2" s="160"/>
      <c r="C2" s="160"/>
      <c r="D2" s="160"/>
      <c r="E2" s="160"/>
      <c r="F2" s="160"/>
      <c r="G2" s="160"/>
      <c r="H2" s="160"/>
      <c r="I2" s="160"/>
      <c r="J2" s="160"/>
      <c r="K2" s="160"/>
      <c r="L2" s="160"/>
      <c r="M2" s="160"/>
    </row>
    <row r="3" spans="1:16" customFormat="1" ht="6" customHeight="1">
      <c r="A3" s="162"/>
      <c r="B3" s="162"/>
      <c r="C3" s="162"/>
      <c r="D3" s="162"/>
      <c r="E3" s="162"/>
      <c r="F3" s="162"/>
      <c r="G3" s="162"/>
      <c r="H3" s="162"/>
      <c r="I3" s="162"/>
      <c r="J3" s="162"/>
      <c r="K3" s="162"/>
      <c r="L3" s="162"/>
      <c r="M3" s="307"/>
    </row>
    <row r="4" spans="1:16" s="69" customFormat="1" ht="17.649999999999999" customHeight="1">
      <c r="A4" s="312" t="s">
        <v>913</v>
      </c>
      <c r="B4" s="313"/>
      <c r="C4" s="313"/>
      <c r="D4" s="313"/>
      <c r="E4" s="313"/>
      <c r="F4" s="313"/>
      <c r="G4" s="313"/>
      <c r="H4" s="313"/>
      <c r="I4" s="313"/>
      <c r="J4" s="313"/>
      <c r="K4" s="313"/>
      <c r="L4" s="313"/>
      <c r="M4" s="313"/>
    </row>
    <row r="5" spans="1:16" s="69" customFormat="1" ht="17.649999999999999" customHeight="1">
      <c r="A5" s="312" t="s">
        <v>458</v>
      </c>
      <c r="B5" s="313"/>
      <c r="C5" s="313"/>
      <c r="D5" s="313"/>
      <c r="E5" s="313"/>
      <c r="F5" s="313"/>
      <c r="G5" s="313"/>
      <c r="H5" s="313"/>
      <c r="I5" s="313"/>
      <c r="J5" s="313"/>
      <c r="K5" s="313"/>
      <c r="L5" s="313"/>
      <c r="M5" s="313"/>
    </row>
    <row r="6" spans="1:16" s="69" customFormat="1" ht="17.649999999999999" customHeight="1">
      <c r="A6" s="312" t="s">
        <v>459</v>
      </c>
      <c r="B6" s="313"/>
      <c r="C6" s="313"/>
      <c r="D6" s="313"/>
      <c r="E6" s="313"/>
      <c r="F6" s="313"/>
      <c r="G6" s="313"/>
      <c r="H6" s="313"/>
      <c r="I6" s="313"/>
      <c r="J6" s="313"/>
      <c r="K6" s="313"/>
      <c r="L6" s="313"/>
      <c r="M6" s="313"/>
    </row>
    <row r="7" spans="1:16" s="69" customFormat="1" ht="17.649999999999999" customHeight="1">
      <c r="A7" s="312" t="s">
        <v>910</v>
      </c>
      <c r="B7" s="313"/>
      <c r="C7" s="313"/>
      <c r="D7" s="313"/>
      <c r="E7" s="313"/>
      <c r="F7" s="313"/>
      <c r="G7" s="313"/>
      <c r="H7" s="313"/>
      <c r="I7" s="313"/>
      <c r="J7" s="313"/>
      <c r="K7" s="313"/>
      <c r="L7" s="313"/>
      <c r="M7" s="313"/>
    </row>
    <row r="8" spans="1:16" s="69" customFormat="1" ht="17.649999999999999" customHeight="1">
      <c r="A8" s="312" t="s">
        <v>914</v>
      </c>
      <c r="B8" s="313"/>
      <c r="C8" s="314"/>
      <c r="D8" s="313"/>
      <c r="E8" s="313"/>
      <c r="F8" s="313"/>
      <c r="G8" s="313"/>
      <c r="H8" s="313"/>
      <c r="I8" s="313"/>
      <c r="J8" s="313"/>
      <c r="K8" s="313"/>
      <c r="L8" s="313"/>
      <c r="M8" s="313"/>
      <c r="N8" s="70" t="s">
        <v>460</v>
      </c>
    </row>
    <row r="9" spans="1:16" s="72" customFormat="1" ht="17.649999999999999" customHeight="1">
      <c r="A9" s="166" t="s">
        <v>412</v>
      </c>
      <c r="B9" s="167" t="s">
        <v>461</v>
      </c>
      <c r="C9" s="168" t="s">
        <v>462</v>
      </c>
      <c r="D9" s="170" t="s">
        <v>463</v>
      </c>
      <c r="E9" s="170"/>
      <c r="F9" s="170"/>
      <c r="G9" s="172"/>
      <c r="H9" s="170" t="s">
        <v>464</v>
      </c>
      <c r="I9" s="170"/>
      <c r="J9" s="170"/>
      <c r="K9" s="172"/>
      <c r="L9" s="170" t="s">
        <v>465</v>
      </c>
      <c r="M9" s="170"/>
      <c r="N9" s="71">
        <v>23.5122</v>
      </c>
      <c r="O9" s="72" t="s">
        <v>466</v>
      </c>
    </row>
    <row r="10" spans="1:16" s="72" customFormat="1" ht="17.649999999999999" customHeight="1">
      <c r="A10" s="166"/>
      <c r="B10" s="167"/>
      <c r="C10" s="168"/>
      <c r="D10" s="172" t="s">
        <v>467</v>
      </c>
      <c r="E10" s="172" t="s">
        <v>468</v>
      </c>
      <c r="F10" s="172" t="s">
        <v>469</v>
      </c>
      <c r="G10" s="172"/>
      <c r="H10" s="172" t="s">
        <v>470</v>
      </c>
      <c r="I10" s="172" t="s">
        <v>471</v>
      </c>
      <c r="J10" s="172" t="s">
        <v>469</v>
      </c>
      <c r="K10" s="172"/>
      <c r="L10" s="172" t="s">
        <v>472</v>
      </c>
      <c r="M10" s="172" t="s">
        <v>473</v>
      </c>
      <c r="N10" s="72" t="s">
        <v>474</v>
      </c>
    </row>
    <row r="11" spans="1:16" s="74" customFormat="1" ht="17.649999999999999" customHeight="1" thickBot="1">
      <c r="A11" s="166"/>
      <c r="B11" s="167"/>
      <c r="C11" s="317" t="s">
        <v>107</v>
      </c>
      <c r="D11" s="172" t="s">
        <v>13</v>
      </c>
      <c r="E11" s="172" t="s">
        <v>14</v>
      </c>
      <c r="F11" s="172" t="s">
        <v>475</v>
      </c>
      <c r="G11" s="172"/>
      <c r="H11" s="172" t="s">
        <v>421</v>
      </c>
      <c r="I11" s="172" t="s">
        <v>422</v>
      </c>
      <c r="J11" s="172" t="s">
        <v>476</v>
      </c>
      <c r="K11" s="172"/>
      <c r="L11" s="172" t="s">
        <v>477</v>
      </c>
      <c r="M11" s="172" t="s">
        <v>478</v>
      </c>
      <c r="N11" s="73"/>
    </row>
    <row r="12" spans="1:16" s="74" customFormat="1" ht="5.25" customHeight="1" thickBot="1">
      <c r="A12" s="308"/>
      <c r="B12" s="309"/>
      <c r="C12" s="310"/>
      <c r="D12" s="309"/>
      <c r="E12" s="309"/>
      <c r="F12" s="309"/>
      <c r="G12" s="309"/>
      <c r="H12" s="309"/>
      <c r="I12" s="309"/>
      <c r="J12" s="309"/>
      <c r="K12" s="309"/>
      <c r="L12" s="309"/>
      <c r="M12" s="309"/>
      <c r="N12" s="311"/>
    </row>
    <row r="13" spans="1:16" s="74" customFormat="1" ht="17.649999999999999" customHeight="1">
      <c r="A13" s="328"/>
      <c r="B13" s="329" t="s">
        <v>473</v>
      </c>
      <c r="C13" s="330">
        <f>C14+C243</f>
        <v>526872.57350020518</v>
      </c>
      <c r="D13" s="330">
        <f>D14+D243</f>
        <v>343647.16411051224</v>
      </c>
      <c r="E13" s="330">
        <f>E14+E243</f>
        <v>3466.2298104167303</v>
      </c>
      <c r="F13" s="330">
        <f>F14+F243</f>
        <v>347113.39392092935</v>
      </c>
      <c r="G13" s="330"/>
      <c r="H13" s="330">
        <f>H14+H243</f>
        <v>14222.415869146846</v>
      </c>
      <c r="I13" s="330">
        <f>I14+I243</f>
        <v>16852.15358164276</v>
      </c>
      <c r="J13" s="330">
        <f>J14+J243</f>
        <v>31074.569450789597</v>
      </c>
      <c r="K13" s="330"/>
      <c r="L13" s="330">
        <f>L14+L243</f>
        <v>148684.61012848644</v>
      </c>
      <c r="M13" s="330">
        <f>M14+M243</f>
        <v>179759.17957927607</v>
      </c>
      <c r="N13" s="75"/>
      <c r="O13" s="75"/>
      <c r="P13" s="73"/>
    </row>
    <row r="14" spans="1:16" s="77" customFormat="1" ht="17.649999999999999" customHeight="1">
      <c r="A14" s="328"/>
      <c r="B14" s="331" t="s">
        <v>479</v>
      </c>
      <c r="C14" s="332">
        <f>SUM(C15:C242)</f>
        <v>435777.02561214351</v>
      </c>
      <c r="D14" s="332">
        <f>SUM(D15:D242)</f>
        <v>323716.07250789454</v>
      </c>
      <c r="E14" s="332">
        <f>SUM(E15:E242)</f>
        <v>2269.3217997589022</v>
      </c>
      <c r="F14" s="332">
        <f>SUM(F15:F242)</f>
        <v>325985.39430765383</v>
      </c>
      <c r="G14" s="332" t="e">
        <f>SUM(G15:G238)</f>
        <v>#REF!</v>
      </c>
      <c r="H14" s="332">
        <f>SUM(H15:H242)</f>
        <v>9615.8052625309519</v>
      </c>
      <c r="I14" s="332">
        <f>SUM(I15:I242)</f>
        <v>11185.170217541912</v>
      </c>
      <c r="J14" s="332">
        <f>SUM(J15:J242)</f>
        <v>20800.975480072859</v>
      </c>
      <c r="K14" s="332">
        <f>SUM(K15:K238)</f>
        <v>0</v>
      </c>
      <c r="L14" s="332">
        <f>SUM(L15:L242)</f>
        <v>88990.655824416972</v>
      </c>
      <c r="M14" s="332">
        <f>SUM(M15:M242)</f>
        <v>109791.63130448986</v>
      </c>
      <c r="N14" s="76"/>
    </row>
    <row r="15" spans="1:16" s="77" customFormat="1" ht="17.649999999999999" customHeight="1">
      <c r="A15" s="333">
        <v>1</v>
      </c>
      <c r="B15" s="334" t="s">
        <v>480</v>
      </c>
      <c r="C15" s="335">
        <v>2429.6566991999998</v>
      </c>
      <c r="D15" s="335">
        <v>2429.6566991999998</v>
      </c>
      <c r="E15" s="335">
        <v>0</v>
      </c>
      <c r="F15" s="335">
        <f>+D15+E15</f>
        <v>2429.6566991999998</v>
      </c>
      <c r="G15" s="335">
        <f>'[7]COMP MILLDDLLS'!H11*'Comp Inv Dir Oper'!$N$9</f>
        <v>0</v>
      </c>
      <c r="H15" s="335">
        <v>0</v>
      </c>
      <c r="I15" s="335">
        <v>0</v>
      </c>
      <c r="J15" s="335">
        <f>+H15+I15</f>
        <v>0</v>
      </c>
      <c r="K15" s="335"/>
      <c r="L15" s="335">
        <f>SUM(C15-F15-J15)</f>
        <v>0</v>
      </c>
      <c r="M15" s="335">
        <f>J15+L15</f>
        <v>0</v>
      </c>
    </row>
    <row r="16" spans="1:16" s="77" customFormat="1" ht="17.649999999999999" customHeight="1">
      <c r="A16" s="333">
        <v>2</v>
      </c>
      <c r="B16" s="334" t="s">
        <v>481</v>
      </c>
      <c r="C16" s="335">
        <v>6521.4841078720356</v>
      </c>
      <c r="D16" s="335">
        <v>6521.4841078720383</v>
      </c>
      <c r="E16" s="335">
        <v>0</v>
      </c>
      <c r="F16" s="335">
        <f t="shared" ref="F16:F79" si="0">+D16+E16</f>
        <v>6521.4841078720383</v>
      </c>
      <c r="G16" s="335">
        <f>'[7]COMP MILLDDLLS'!H12*'Comp Inv Dir Oper'!$N$9</f>
        <v>0</v>
      </c>
      <c r="H16" s="335">
        <v>0</v>
      </c>
      <c r="I16" s="335">
        <v>0</v>
      </c>
      <c r="J16" s="335">
        <f t="shared" ref="J16:J79" si="1">+H16+I16</f>
        <v>0</v>
      </c>
      <c r="K16" s="335"/>
      <c r="L16" s="335">
        <f t="shared" ref="L16:L79" si="2">SUM(C16-F16-J16)</f>
        <v>-2.7284841053187847E-12</v>
      </c>
      <c r="M16" s="335">
        <f t="shared" ref="M16:M79" si="3">J16+L16</f>
        <v>-2.7284841053187847E-12</v>
      </c>
    </row>
    <row r="17" spans="1:13" s="77" customFormat="1" ht="17.649999999999999" customHeight="1">
      <c r="A17" s="333">
        <v>3</v>
      </c>
      <c r="B17" s="334" t="s">
        <v>482</v>
      </c>
      <c r="C17" s="335">
        <v>645.80644205339854</v>
      </c>
      <c r="D17" s="335">
        <v>645.80644205339877</v>
      </c>
      <c r="E17" s="335">
        <v>0</v>
      </c>
      <c r="F17" s="335">
        <f t="shared" si="0"/>
        <v>645.80644205339877</v>
      </c>
      <c r="G17" s="335">
        <f>'[7]COMP MILLDDLLS'!H13*'Comp Inv Dir Oper'!$N$9</f>
        <v>0</v>
      </c>
      <c r="H17" s="335">
        <v>0</v>
      </c>
      <c r="I17" s="335">
        <v>0</v>
      </c>
      <c r="J17" s="335">
        <f t="shared" si="1"/>
        <v>0</v>
      </c>
      <c r="K17" s="335"/>
      <c r="L17" s="335">
        <f t="shared" si="2"/>
        <v>-2.2737367544323206E-13</v>
      </c>
      <c r="M17" s="335">
        <f t="shared" si="3"/>
        <v>-2.2737367544323206E-13</v>
      </c>
    </row>
    <row r="18" spans="1:13" s="77" customFormat="1" ht="17.649999999999999" customHeight="1">
      <c r="A18" s="333">
        <v>4</v>
      </c>
      <c r="B18" s="334" t="s">
        <v>483</v>
      </c>
      <c r="C18" s="335">
        <v>6777.2339663711882</v>
      </c>
      <c r="D18" s="335">
        <v>6777.2339663711873</v>
      </c>
      <c r="E18" s="335">
        <v>0</v>
      </c>
      <c r="F18" s="335">
        <f t="shared" si="0"/>
        <v>6777.2339663711873</v>
      </c>
      <c r="G18" s="335">
        <f>'[7]COMP MILLDDLLS'!H14*'Comp Inv Dir Oper'!$N$9</f>
        <v>0</v>
      </c>
      <c r="H18" s="335">
        <v>0</v>
      </c>
      <c r="I18" s="335">
        <v>0</v>
      </c>
      <c r="J18" s="335">
        <f t="shared" si="1"/>
        <v>0</v>
      </c>
      <c r="K18" s="335"/>
      <c r="L18" s="335">
        <f t="shared" si="2"/>
        <v>9.0949470177292824E-13</v>
      </c>
      <c r="M18" s="335">
        <f t="shared" si="3"/>
        <v>9.0949470177292824E-13</v>
      </c>
    </row>
    <row r="19" spans="1:13" s="77" customFormat="1" ht="17.649999999999999" customHeight="1">
      <c r="A19" s="333">
        <v>5</v>
      </c>
      <c r="B19" s="334" t="s">
        <v>484</v>
      </c>
      <c r="C19" s="335">
        <v>1439.1265083300002</v>
      </c>
      <c r="D19" s="335">
        <v>1439.12650833</v>
      </c>
      <c r="E19" s="335">
        <v>0</v>
      </c>
      <c r="F19" s="335">
        <f t="shared" si="0"/>
        <v>1439.12650833</v>
      </c>
      <c r="G19" s="335">
        <f>'[7]COMP MILLDDLLS'!H15*'Comp Inv Dir Oper'!$N$9</f>
        <v>0</v>
      </c>
      <c r="H19" s="335">
        <v>0</v>
      </c>
      <c r="I19" s="335">
        <v>0</v>
      </c>
      <c r="J19" s="335">
        <f t="shared" si="1"/>
        <v>0</v>
      </c>
      <c r="K19" s="335"/>
      <c r="L19" s="335">
        <f t="shared" si="2"/>
        <v>2.2737367544323206E-13</v>
      </c>
      <c r="M19" s="335">
        <f t="shared" si="3"/>
        <v>2.2737367544323206E-13</v>
      </c>
    </row>
    <row r="20" spans="1:13" s="77" customFormat="1" ht="17.649999999999999" customHeight="1">
      <c r="A20" s="333">
        <v>6</v>
      </c>
      <c r="B20" s="334" t="s">
        <v>485</v>
      </c>
      <c r="C20" s="335">
        <v>7238.3097735783431</v>
      </c>
      <c r="D20" s="335">
        <v>7238.3097735783431</v>
      </c>
      <c r="E20" s="335">
        <v>0</v>
      </c>
      <c r="F20" s="335">
        <f t="shared" si="0"/>
        <v>7238.3097735783431</v>
      </c>
      <c r="G20" s="335">
        <f>'[7]COMP MILLDDLLS'!H16*'Comp Inv Dir Oper'!$N$9</f>
        <v>0</v>
      </c>
      <c r="H20" s="335">
        <v>0</v>
      </c>
      <c r="I20" s="335">
        <v>0</v>
      </c>
      <c r="J20" s="335">
        <f t="shared" si="1"/>
        <v>0</v>
      </c>
      <c r="K20" s="335"/>
      <c r="L20" s="335">
        <f t="shared" si="2"/>
        <v>0</v>
      </c>
      <c r="M20" s="335">
        <f t="shared" si="3"/>
        <v>0</v>
      </c>
    </row>
    <row r="21" spans="1:13" s="77" customFormat="1" ht="17.649999999999999" customHeight="1">
      <c r="A21" s="333">
        <v>7</v>
      </c>
      <c r="B21" s="334" t="s">
        <v>486</v>
      </c>
      <c r="C21" s="335">
        <v>16487.221494011003</v>
      </c>
      <c r="D21" s="335">
        <v>16487.221494011003</v>
      </c>
      <c r="E21" s="335">
        <v>0</v>
      </c>
      <c r="F21" s="335">
        <f t="shared" si="0"/>
        <v>16487.221494011003</v>
      </c>
      <c r="G21" s="335">
        <f>'[7]COMP MILLDDLLS'!H17*'Comp Inv Dir Oper'!$N$9</f>
        <v>0</v>
      </c>
      <c r="H21" s="335">
        <v>0</v>
      </c>
      <c r="I21" s="335">
        <v>0</v>
      </c>
      <c r="J21" s="335">
        <f t="shared" si="1"/>
        <v>0</v>
      </c>
      <c r="K21" s="335"/>
      <c r="L21" s="335">
        <f t="shared" si="2"/>
        <v>0</v>
      </c>
      <c r="M21" s="335">
        <f t="shared" si="3"/>
        <v>0</v>
      </c>
    </row>
    <row r="22" spans="1:13" s="77" customFormat="1" ht="17.649999999999999" customHeight="1">
      <c r="A22" s="333">
        <v>9</v>
      </c>
      <c r="B22" s="334" t="s">
        <v>487</v>
      </c>
      <c r="C22" s="335">
        <v>2351.6649213606001</v>
      </c>
      <c r="D22" s="335">
        <v>2351.6649213606001</v>
      </c>
      <c r="E22" s="335">
        <v>0</v>
      </c>
      <c r="F22" s="335">
        <f t="shared" si="0"/>
        <v>2351.6649213606001</v>
      </c>
      <c r="G22" s="335">
        <f>'[7]COMP MILLDDLLS'!H18*'Comp Inv Dir Oper'!$N$9</f>
        <v>0</v>
      </c>
      <c r="H22" s="335">
        <v>0</v>
      </c>
      <c r="I22" s="335">
        <v>0</v>
      </c>
      <c r="J22" s="335">
        <f t="shared" si="1"/>
        <v>0</v>
      </c>
      <c r="K22" s="335"/>
      <c r="L22" s="335">
        <f t="shared" si="2"/>
        <v>0</v>
      </c>
      <c r="M22" s="335">
        <f t="shared" si="3"/>
        <v>0</v>
      </c>
    </row>
    <row r="23" spans="1:13" s="77" customFormat="1" ht="17.649999999999999" customHeight="1">
      <c r="A23" s="333">
        <v>10</v>
      </c>
      <c r="B23" s="334" t="s">
        <v>488</v>
      </c>
      <c r="C23" s="335">
        <v>3085.2709705248963</v>
      </c>
      <c r="D23" s="335">
        <v>3085.2709705248963</v>
      </c>
      <c r="E23" s="335">
        <v>0</v>
      </c>
      <c r="F23" s="335">
        <f t="shared" si="0"/>
        <v>3085.2709705248963</v>
      </c>
      <c r="G23" s="335">
        <f>'[7]COMP MILLDDLLS'!H19*'Comp Inv Dir Oper'!$N$9</f>
        <v>0</v>
      </c>
      <c r="H23" s="335">
        <v>0</v>
      </c>
      <c r="I23" s="335">
        <v>0</v>
      </c>
      <c r="J23" s="335">
        <f t="shared" si="1"/>
        <v>0</v>
      </c>
      <c r="K23" s="335"/>
      <c r="L23" s="335">
        <f t="shared" si="2"/>
        <v>0</v>
      </c>
      <c r="M23" s="335">
        <f t="shared" si="3"/>
        <v>0</v>
      </c>
    </row>
    <row r="24" spans="1:13" s="77" customFormat="1" ht="17.649999999999999" customHeight="1">
      <c r="A24" s="333">
        <v>11</v>
      </c>
      <c r="B24" s="334" t="s">
        <v>489</v>
      </c>
      <c r="C24" s="335">
        <v>2501.9224994816818</v>
      </c>
      <c r="D24" s="335">
        <v>2501.9224994816818</v>
      </c>
      <c r="E24" s="335">
        <v>0</v>
      </c>
      <c r="F24" s="335">
        <f t="shared" si="0"/>
        <v>2501.9224994816818</v>
      </c>
      <c r="G24" s="335">
        <f>'[7]COMP MILLDDLLS'!H20*'Comp Inv Dir Oper'!$N$9</f>
        <v>0</v>
      </c>
      <c r="H24" s="335">
        <v>0</v>
      </c>
      <c r="I24" s="335">
        <v>0</v>
      </c>
      <c r="J24" s="335">
        <f t="shared" si="1"/>
        <v>0</v>
      </c>
      <c r="K24" s="335"/>
      <c r="L24" s="335">
        <f t="shared" si="2"/>
        <v>0</v>
      </c>
      <c r="M24" s="335">
        <f t="shared" si="3"/>
        <v>0</v>
      </c>
    </row>
    <row r="25" spans="1:13" s="77" customFormat="1" ht="17.649999999999999" customHeight="1">
      <c r="A25" s="333">
        <v>12</v>
      </c>
      <c r="B25" s="334" t="s">
        <v>490</v>
      </c>
      <c r="C25" s="335">
        <v>4118.8218118110726</v>
      </c>
      <c r="D25" s="335">
        <v>4118.8218118110717</v>
      </c>
      <c r="E25" s="335">
        <v>0</v>
      </c>
      <c r="F25" s="335">
        <f t="shared" si="0"/>
        <v>4118.8218118110717</v>
      </c>
      <c r="G25" s="335"/>
      <c r="H25" s="335">
        <v>0</v>
      </c>
      <c r="I25" s="335">
        <v>0</v>
      </c>
      <c r="J25" s="335">
        <f t="shared" si="1"/>
        <v>0</v>
      </c>
      <c r="K25" s="335"/>
      <c r="L25" s="335">
        <f t="shared" si="2"/>
        <v>9.0949470177292824E-13</v>
      </c>
      <c r="M25" s="335">
        <f t="shared" si="3"/>
        <v>9.0949470177292824E-13</v>
      </c>
    </row>
    <row r="26" spans="1:13" s="77" customFormat="1" ht="17.649999999999999" customHeight="1">
      <c r="A26" s="333">
        <v>13</v>
      </c>
      <c r="B26" s="334" t="s">
        <v>491</v>
      </c>
      <c r="C26" s="335">
        <v>1191.0553757897999</v>
      </c>
      <c r="D26" s="335">
        <v>1191.0553757897999</v>
      </c>
      <c r="E26" s="335">
        <v>0</v>
      </c>
      <c r="F26" s="335">
        <f t="shared" si="0"/>
        <v>1191.0553757897999</v>
      </c>
      <c r="G26" s="335"/>
      <c r="H26" s="335">
        <v>0</v>
      </c>
      <c r="I26" s="335">
        <v>0</v>
      </c>
      <c r="J26" s="335">
        <f t="shared" si="1"/>
        <v>0</v>
      </c>
      <c r="K26" s="335"/>
      <c r="L26" s="335">
        <f t="shared" si="2"/>
        <v>0</v>
      </c>
      <c r="M26" s="335">
        <f t="shared" si="3"/>
        <v>0</v>
      </c>
    </row>
    <row r="27" spans="1:13" s="77" customFormat="1" ht="17.649999999999999" customHeight="1">
      <c r="A27" s="333">
        <v>14</v>
      </c>
      <c r="B27" s="334" t="s">
        <v>492</v>
      </c>
      <c r="C27" s="335">
        <v>793.773628596462</v>
      </c>
      <c r="D27" s="335">
        <v>793.773628596462</v>
      </c>
      <c r="E27" s="335">
        <v>0</v>
      </c>
      <c r="F27" s="335">
        <f t="shared" si="0"/>
        <v>793.773628596462</v>
      </c>
      <c r="G27" s="335"/>
      <c r="H27" s="335">
        <v>0</v>
      </c>
      <c r="I27" s="335">
        <v>0</v>
      </c>
      <c r="J27" s="335">
        <f t="shared" si="1"/>
        <v>0</v>
      </c>
      <c r="K27" s="335"/>
      <c r="L27" s="335">
        <f t="shared" si="2"/>
        <v>0</v>
      </c>
      <c r="M27" s="335">
        <f t="shared" si="3"/>
        <v>0</v>
      </c>
    </row>
    <row r="28" spans="1:13" s="77" customFormat="1" ht="17.649999999999999" customHeight="1">
      <c r="A28" s="333">
        <v>15</v>
      </c>
      <c r="B28" s="334" t="s">
        <v>493</v>
      </c>
      <c r="C28" s="335">
        <v>1477.7075832611999</v>
      </c>
      <c r="D28" s="335">
        <v>1477.7075832611999</v>
      </c>
      <c r="E28" s="335">
        <v>0</v>
      </c>
      <c r="F28" s="335">
        <f t="shared" si="0"/>
        <v>1477.7075832611999</v>
      </c>
      <c r="G28" s="335"/>
      <c r="H28" s="335">
        <v>0</v>
      </c>
      <c r="I28" s="335">
        <v>0</v>
      </c>
      <c r="J28" s="335">
        <f t="shared" si="1"/>
        <v>0</v>
      </c>
      <c r="K28" s="335"/>
      <c r="L28" s="335">
        <f t="shared" si="2"/>
        <v>0</v>
      </c>
      <c r="M28" s="335">
        <f t="shared" si="3"/>
        <v>0</v>
      </c>
    </row>
    <row r="29" spans="1:13" s="77" customFormat="1" ht="17.649999999999999" customHeight="1">
      <c r="A29" s="333">
        <v>16</v>
      </c>
      <c r="B29" s="334" t="s">
        <v>494</v>
      </c>
      <c r="C29" s="335">
        <v>1704.8911690503244</v>
      </c>
      <c r="D29" s="335">
        <v>1704.8911690503239</v>
      </c>
      <c r="E29" s="335">
        <v>0</v>
      </c>
      <c r="F29" s="335">
        <f t="shared" si="0"/>
        <v>1704.8911690503239</v>
      </c>
      <c r="G29" s="335"/>
      <c r="H29" s="335">
        <v>0</v>
      </c>
      <c r="I29" s="335">
        <v>0</v>
      </c>
      <c r="J29" s="335">
        <f t="shared" si="1"/>
        <v>0</v>
      </c>
      <c r="K29" s="335"/>
      <c r="L29" s="335">
        <f t="shared" si="2"/>
        <v>4.5474735088646412E-13</v>
      </c>
      <c r="M29" s="335">
        <f t="shared" si="3"/>
        <v>4.5474735088646412E-13</v>
      </c>
    </row>
    <row r="30" spans="1:13" s="77" customFormat="1" ht="17.649999999999999" customHeight="1">
      <c r="A30" s="333">
        <v>17</v>
      </c>
      <c r="B30" s="334" t="s">
        <v>495</v>
      </c>
      <c r="C30" s="335">
        <v>1047.3255426571682</v>
      </c>
      <c r="D30" s="335">
        <v>1047.3255426571682</v>
      </c>
      <c r="E30" s="335">
        <v>0</v>
      </c>
      <c r="F30" s="335">
        <f t="shared" si="0"/>
        <v>1047.3255426571682</v>
      </c>
      <c r="G30" s="335">
        <f>'[7]COMP MILLDDLLS'!H21*'Comp Inv Dir Oper'!$N$9</f>
        <v>0</v>
      </c>
      <c r="H30" s="335">
        <v>0</v>
      </c>
      <c r="I30" s="335">
        <v>0</v>
      </c>
      <c r="J30" s="335">
        <f t="shared" si="1"/>
        <v>0</v>
      </c>
      <c r="K30" s="335"/>
      <c r="L30" s="335">
        <f t="shared" si="2"/>
        <v>0</v>
      </c>
      <c r="M30" s="335">
        <f t="shared" si="3"/>
        <v>0</v>
      </c>
    </row>
    <row r="31" spans="1:13" s="77" customFormat="1" ht="17.649999999999999" customHeight="1">
      <c r="A31" s="333">
        <v>18</v>
      </c>
      <c r="B31" s="334" t="s">
        <v>496</v>
      </c>
      <c r="C31" s="335">
        <v>967.68355800418203</v>
      </c>
      <c r="D31" s="335">
        <v>967.6835580041818</v>
      </c>
      <c r="E31" s="335">
        <v>0</v>
      </c>
      <c r="F31" s="335">
        <f t="shared" si="0"/>
        <v>967.6835580041818</v>
      </c>
      <c r="G31" s="335">
        <f>'[7]COMP MILLDDLLS'!H22*'Comp Inv Dir Oper'!$N$9</f>
        <v>0</v>
      </c>
      <c r="H31" s="335">
        <v>0</v>
      </c>
      <c r="I31" s="335">
        <v>0</v>
      </c>
      <c r="J31" s="335">
        <f t="shared" si="1"/>
        <v>0</v>
      </c>
      <c r="K31" s="335"/>
      <c r="L31" s="335">
        <f t="shared" si="2"/>
        <v>2.2737367544323206E-13</v>
      </c>
      <c r="M31" s="335">
        <f t="shared" si="3"/>
        <v>2.2737367544323206E-13</v>
      </c>
    </row>
    <row r="32" spans="1:13" s="77" customFormat="1" ht="17.649999999999999" customHeight="1">
      <c r="A32" s="333">
        <v>19</v>
      </c>
      <c r="B32" s="334" t="s">
        <v>497</v>
      </c>
      <c r="C32" s="335">
        <v>650.80633137813004</v>
      </c>
      <c r="D32" s="335">
        <v>650.80633137813004</v>
      </c>
      <c r="E32" s="335">
        <v>0</v>
      </c>
      <c r="F32" s="335">
        <f t="shared" si="0"/>
        <v>650.80633137813004</v>
      </c>
      <c r="G32" s="335">
        <f>'[7]COMP MILLDDLLS'!H23*'Comp Inv Dir Oper'!$N$9</f>
        <v>0</v>
      </c>
      <c r="H32" s="335">
        <v>0</v>
      </c>
      <c r="I32" s="335">
        <v>0</v>
      </c>
      <c r="J32" s="335">
        <f t="shared" si="1"/>
        <v>0</v>
      </c>
      <c r="K32" s="335"/>
      <c r="L32" s="335">
        <f t="shared" si="2"/>
        <v>0</v>
      </c>
      <c r="M32" s="335">
        <f t="shared" si="3"/>
        <v>0</v>
      </c>
    </row>
    <row r="33" spans="1:13" s="77" customFormat="1" ht="17.649999999999999" customHeight="1">
      <c r="A33" s="333">
        <v>20</v>
      </c>
      <c r="B33" s="334" t="s">
        <v>498</v>
      </c>
      <c r="C33" s="335">
        <v>663.52396773469184</v>
      </c>
      <c r="D33" s="335">
        <v>663.52396773469195</v>
      </c>
      <c r="E33" s="335">
        <v>0</v>
      </c>
      <c r="F33" s="335">
        <f t="shared" si="0"/>
        <v>663.52396773469195</v>
      </c>
      <c r="G33" s="335">
        <f>'[7]COMP MILLDDLLS'!H24*'Comp Inv Dir Oper'!$N$9</f>
        <v>0</v>
      </c>
      <c r="H33" s="335">
        <v>0</v>
      </c>
      <c r="I33" s="335">
        <v>0</v>
      </c>
      <c r="J33" s="335">
        <f t="shared" si="1"/>
        <v>0</v>
      </c>
      <c r="K33" s="335"/>
      <c r="L33" s="335">
        <f t="shared" si="2"/>
        <v>-1.1368683772161603E-13</v>
      </c>
      <c r="M33" s="335">
        <f t="shared" si="3"/>
        <v>-1.1368683772161603E-13</v>
      </c>
    </row>
    <row r="34" spans="1:13" s="77" customFormat="1" ht="17.649999999999999" customHeight="1">
      <c r="A34" s="333">
        <v>21</v>
      </c>
      <c r="B34" s="334" t="s">
        <v>499</v>
      </c>
      <c r="C34" s="335">
        <v>857.69296090651198</v>
      </c>
      <c r="D34" s="335">
        <v>857.69296090651187</v>
      </c>
      <c r="E34" s="335">
        <v>0</v>
      </c>
      <c r="F34" s="335">
        <f t="shared" si="0"/>
        <v>857.69296090651187</v>
      </c>
      <c r="G34" s="335">
        <f>'[7]COMP MILLDDLLS'!H25*'Comp Inv Dir Oper'!$N$9</f>
        <v>0</v>
      </c>
      <c r="H34" s="335">
        <v>0</v>
      </c>
      <c r="I34" s="335">
        <v>0</v>
      </c>
      <c r="J34" s="335">
        <f t="shared" si="1"/>
        <v>0</v>
      </c>
      <c r="K34" s="335"/>
      <c r="L34" s="335">
        <f t="shared" si="2"/>
        <v>1.1368683772161603E-13</v>
      </c>
      <c r="M34" s="335">
        <f t="shared" si="3"/>
        <v>1.1368683772161603E-13</v>
      </c>
    </row>
    <row r="35" spans="1:13" s="77" customFormat="1" ht="17.649999999999999" customHeight="1">
      <c r="A35" s="333">
        <v>22</v>
      </c>
      <c r="B35" s="334" t="s">
        <v>500</v>
      </c>
      <c r="C35" s="335">
        <v>1057.7903655648781</v>
      </c>
      <c r="D35" s="335">
        <v>1057.7903655648781</v>
      </c>
      <c r="E35" s="335">
        <v>0</v>
      </c>
      <c r="F35" s="335">
        <f t="shared" si="0"/>
        <v>1057.7903655648781</v>
      </c>
      <c r="G35" s="335">
        <f>'[7]COMP MILLDDLLS'!H26*'Comp Inv Dir Oper'!$N$9</f>
        <v>0</v>
      </c>
      <c r="H35" s="335">
        <v>0</v>
      </c>
      <c r="I35" s="335">
        <v>0</v>
      </c>
      <c r="J35" s="335">
        <f t="shared" si="1"/>
        <v>0</v>
      </c>
      <c r="K35" s="335"/>
      <c r="L35" s="335">
        <f t="shared" si="2"/>
        <v>0</v>
      </c>
      <c r="M35" s="335">
        <f t="shared" si="3"/>
        <v>0</v>
      </c>
    </row>
    <row r="36" spans="1:13" s="77" customFormat="1" ht="17.649999999999999" customHeight="1">
      <c r="A36" s="333">
        <v>23</v>
      </c>
      <c r="B36" s="334" t="s">
        <v>501</v>
      </c>
      <c r="C36" s="335">
        <v>572.26977445399802</v>
      </c>
      <c r="D36" s="335">
        <v>572.26977445399791</v>
      </c>
      <c r="E36" s="335">
        <v>0</v>
      </c>
      <c r="F36" s="335">
        <f t="shared" si="0"/>
        <v>572.26977445399791</v>
      </c>
      <c r="G36" s="335">
        <f>'[7]COMP MILLDDLLS'!H27*'Comp Inv Dir Oper'!$N$9</f>
        <v>0</v>
      </c>
      <c r="H36" s="335">
        <v>0</v>
      </c>
      <c r="I36" s="335">
        <v>0</v>
      </c>
      <c r="J36" s="335">
        <f t="shared" si="1"/>
        <v>0</v>
      </c>
      <c r="K36" s="335"/>
      <c r="L36" s="335">
        <f t="shared" si="2"/>
        <v>1.1368683772161603E-13</v>
      </c>
      <c r="M36" s="335">
        <f t="shared" si="3"/>
        <v>1.1368683772161603E-13</v>
      </c>
    </row>
    <row r="37" spans="1:13" s="77" customFormat="1" ht="17.649999999999999" customHeight="1">
      <c r="A37" s="333">
        <v>24</v>
      </c>
      <c r="B37" s="334" t="s">
        <v>502</v>
      </c>
      <c r="C37" s="335">
        <v>1037.6068556691362</v>
      </c>
      <c r="D37" s="335">
        <v>1037.6068556691362</v>
      </c>
      <c r="E37" s="335">
        <v>0</v>
      </c>
      <c r="F37" s="335">
        <f t="shared" si="0"/>
        <v>1037.6068556691362</v>
      </c>
      <c r="G37" s="335">
        <f>'[7]COMP MILLDDLLS'!H28*'Comp Inv Dir Oper'!$N$9</f>
        <v>0</v>
      </c>
      <c r="H37" s="335">
        <v>0</v>
      </c>
      <c r="I37" s="335">
        <v>0</v>
      </c>
      <c r="J37" s="335">
        <f t="shared" si="1"/>
        <v>0</v>
      </c>
      <c r="K37" s="335"/>
      <c r="L37" s="335">
        <f t="shared" si="2"/>
        <v>0</v>
      </c>
      <c r="M37" s="335">
        <f t="shared" si="3"/>
        <v>0</v>
      </c>
    </row>
    <row r="38" spans="1:13" s="77" customFormat="1" ht="17.649999999999999" customHeight="1">
      <c r="A38" s="333">
        <v>25</v>
      </c>
      <c r="B38" s="334" t="s">
        <v>503</v>
      </c>
      <c r="C38" s="335">
        <v>3090.0028290230216</v>
      </c>
      <c r="D38" s="335">
        <v>3090.0028290230216</v>
      </c>
      <c r="E38" s="335">
        <v>0</v>
      </c>
      <c r="F38" s="335">
        <f t="shared" si="0"/>
        <v>3090.0028290230216</v>
      </c>
      <c r="G38" s="335">
        <f>'[7]COMP MILLDDLLS'!H29*'Comp Inv Dir Oper'!$N$9</f>
        <v>0</v>
      </c>
      <c r="H38" s="335">
        <v>0</v>
      </c>
      <c r="I38" s="335">
        <v>0</v>
      </c>
      <c r="J38" s="335">
        <f t="shared" si="1"/>
        <v>0</v>
      </c>
      <c r="K38" s="335"/>
      <c r="L38" s="335">
        <f t="shared" si="2"/>
        <v>0</v>
      </c>
      <c r="M38" s="335">
        <f t="shared" si="3"/>
        <v>0</v>
      </c>
    </row>
    <row r="39" spans="1:13" s="77" customFormat="1" ht="17.649999999999999" customHeight="1">
      <c r="A39" s="333">
        <v>26</v>
      </c>
      <c r="B39" s="334" t="s">
        <v>504</v>
      </c>
      <c r="C39" s="335">
        <v>2699.57194379063</v>
      </c>
      <c r="D39" s="335">
        <v>2699.5719437906296</v>
      </c>
      <c r="E39" s="335">
        <v>0</v>
      </c>
      <c r="F39" s="335">
        <f t="shared" si="0"/>
        <v>2699.5719437906296</v>
      </c>
      <c r="G39" s="335">
        <f>'[7]COMP MILLDDLLS'!H30*'Comp Inv Dir Oper'!$N$9</f>
        <v>0</v>
      </c>
      <c r="H39" s="335">
        <v>0</v>
      </c>
      <c r="I39" s="335">
        <v>0</v>
      </c>
      <c r="J39" s="335">
        <f t="shared" si="1"/>
        <v>0</v>
      </c>
      <c r="K39" s="335"/>
      <c r="L39" s="335">
        <f t="shared" si="2"/>
        <v>4.5474735088646412E-13</v>
      </c>
      <c r="M39" s="335">
        <f t="shared" si="3"/>
        <v>4.5474735088646412E-13</v>
      </c>
    </row>
    <row r="40" spans="1:13" s="77" customFormat="1" ht="17.649999999999999" customHeight="1">
      <c r="A40" s="333">
        <v>27</v>
      </c>
      <c r="B40" s="334" t="s">
        <v>505</v>
      </c>
      <c r="C40" s="335">
        <v>2866.9991840427274</v>
      </c>
      <c r="D40" s="335">
        <v>2866.9991840427274</v>
      </c>
      <c r="E40" s="335">
        <v>0</v>
      </c>
      <c r="F40" s="335">
        <f t="shared" si="0"/>
        <v>2866.9991840427274</v>
      </c>
      <c r="G40" s="335">
        <f>'[7]COMP MILLDDLLS'!H31*'Comp Inv Dir Oper'!$N$9</f>
        <v>0</v>
      </c>
      <c r="H40" s="335">
        <v>0</v>
      </c>
      <c r="I40" s="335">
        <v>0</v>
      </c>
      <c r="J40" s="335">
        <f t="shared" si="1"/>
        <v>0</v>
      </c>
      <c r="K40" s="335"/>
      <c r="L40" s="335">
        <f t="shared" si="2"/>
        <v>0</v>
      </c>
      <c r="M40" s="335">
        <f t="shared" si="3"/>
        <v>0</v>
      </c>
    </row>
    <row r="41" spans="1:13" s="77" customFormat="1" ht="17.649999999999999" customHeight="1">
      <c r="A41" s="333">
        <v>28</v>
      </c>
      <c r="B41" s="334" t="s">
        <v>506</v>
      </c>
      <c r="C41" s="335">
        <v>7847.4789269700486</v>
      </c>
      <c r="D41" s="335">
        <v>7847.4789269700505</v>
      </c>
      <c r="E41" s="335">
        <v>0</v>
      </c>
      <c r="F41" s="335">
        <f t="shared" si="0"/>
        <v>7847.4789269700505</v>
      </c>
      <c r="G41" s="335">
        <f>'[7]COMP MILLDDLLS'!H32*'Comp Inv Dir Oper'!$N$9</f>
        <v>0</v>
      </c>
      <c r="H41" s="335">
        <v>0</v>
      </c>
      <c r="I41" s="335">
        <v>0</v>
      </c>
      <c r="J41" s="335">
        <f t="shared" si="1"/>
        <v>0</v>
      </c>
      <c r="K41" s="335"/>
      <c r="L41" s="335">
        <f t="shared" si="2"/>
        <v>-1.8189894035458565E-12</v>
      </c>
      <c r="M41" s="335">
        <f t="shared" si="3"/>
        <v>-1.8189894035458565E-12</v>
      </c>
    </row>
    <row r="42" spans="1:13" s="77" customFormat="1" ht="17.649999999999999" customHeight="1">
      <c r="A42" s="333">
        <v>29</v>
      </c>
      <c r="B42" s="334" t="s">
        <v>507</v>
      </c>
      <c r="C42" s="335">
        <v>1049.2605511034999</v>
      </c>
      <c r="D42" s="335">
        <v>1049.2605511035001</v>
      </c>
      <c r="E42" s="335">
        <v>0</v>
      </c>
      <c r="F42" s="335">
        <f t="shared" si="0"/>
        <v>1049.2605511035001</v>
      </c>
      <c r="G42" s="335">
        <f>'[7]COMP MILLDDLLS'!H33*'Comp Inv Dir Oper'!$N$9</f>
        <v>0</v>
      </c>
      <c r="H42" s="335">
        <v>0</v>
      </c>
      <c r="I42" s="335">
        <v>0</v>
      </c>
      <c r="J42" s="335">
        <f t="shared" si="1"/>
        <v>0</v>
      </c>
      <c r="K42" s="335"/>
      <c r="L42" s="335">
        <f t="shared" si="2"/>
        <v>-2.2737367544323206E-13</v>
      </c>
      <c r="M42" s="335">
        <f t="shared" si="3"/>
        <v>-2.2737367544323206E-13</v>
      </c>
    </row>
    <row r="43" spans="1:13" s="77" customFormat="1" ht="17.649999999999999" customHeight="1">
      <c r="A43" s="333">
        <v>30</v>
      </c>
      <c r="B43" s="334" t="s">
        <v>508</v>
      </c>
      <c r="C43" s="335">
        <v>3096.3399723292073</v>
      </c>
      <c r="D43" s="335">
        <v>3096.3399723292073</v>
      </c>
      <c r="E43" s="335">
        <v>0</v>
      </c>
      <c r="F43" s="335">
        <f t="shared" si="0"/>
        <v>3096.3399723292073</v>
      </c>
      <c r="G43" s="335">
        <f>'[7]COMP MILLDDLLS'!H34*'Comp Inv Dir Oper'!$N$9</f>
        <v>0</v>
      </c>
      <c r="H43" s="335">
        <v>0</v>
      </c>
      <c r="I43" s="335">
        <v>0</v>
      </c>
      <c r="J43" s="335">
        <f t="shared" si="1"/>
        <v>0</v>
      </c>
      <c r="K43" s="335"/>
      <c r="L43" s="335">
        <f t="shared" si="2"/>
        <v>0</v>
      </c>
      <c r="M43" s="335">
        <f t="shared" si="3"/>
        <v>0</v>
      </c>
    </row>
    <row r="44" spans="1:13" s="77" customFormat="1" ht="17.649999999999999" customHeight="1">
      <c r="A44" s="333">
        <v>31</v>
      </c>
      <c r="B44" s="334" t="s">
        <v>509</v>
      </c>
      <c r="C44" s="335">
        <v>6478.3486689282818</v>
      </c>
      <c r="D44" s="335">
        <v>6478.3486689282818</v>
      </c>
      <c r="E44" s="335">
        <v>0</v>
      </c>
      <c r="F44" s="335">
        <f t="shared" si="0"/>
        <v>6478.3486689282818</v>
      </c>
      <c r="G44" s="335">
        <f>'[7]COMP MILLDDLLS'!H35*'Comp Inv Dir Oper'!$N$9</f>
        <v>0</v>
      </c>
      <c r="H44" s="335">
        <v>0</v>
      </c>
      <c r="I44" s="335">
        <v>0</v>
      </c>
      <c r="J44" s="335">
        <f t="shared" si="1"/>
        <v>0</v>
      </c>
      <c r="K44" s="335"/>
      <c r="L44" s="335">
        <f t="shared" si="2"/>
        <v>0</v>
      </c>
      <c r="M44" s="335">
        <f t="shared" si="3"/>
        <v>0</v>
      </c>
    </row>
    <row r="45" spans="1:13" s="77" customFormat="1" ht="17.649999999999999" customHeight="1">
      <c r="A45" s="333">
        <v>32</v>
      </c>
      <c r="B45" s="334" t="s">
        <v>510</v>
      </c>
      <c r="C45" s="335">
        <v>1511.8331139265499</v>
      </c>
      <c r="D45" s="335">
        <v>1511.8331139265499</v>
      </c>
      <c r="E45" s="335">
        <v>0</v>
      </c>
      <c r="F45" s="335">
        <f t="shared" si="0"/>
        <v>1511.8331139265499</v>
      </c>
      <c r="G45" s="335">
        <f>'[7]COMP MILLDDLLS'!H36*'Comp Inv Dir Oper'!$N$9</f>
        <v>0</v>
      </c>
      <c r="H45" s="335">
        <v>0</v>
      </c>
      <c r="I45" s="335">
        <v>0</v>
      </c>
      <c r="J45" s="335">
        <f t="shared" si="1"/>
        <v>0</v>
      </c>
      <c r="K45" s="335"/>
      <c r="L45" s="335">
        <f t="shared" si="2"/>
        <v>0</v>
      </c>
      <c r="M45" s="335">
        <f t="shared" si="3"/>
        <v>0</v>
      </c>
    </row>
    <row r="46" spans="1:13" s="77" customFormat="1" ht="17.649999999999999" customHeight="1">
      <c r="A46" s="333">
        <v>33</v>
      </c>
      <c r="B46" s="334" t="s">
        <v>511</v>
      </c>
      <c r="C46" s="335">
        <v>1824.3906598950641</v>
      </c>
      <c r="D46" s="335">
        <v>1824.3906598950641</v>
      </c>
      <c r="E46" s="335">
        <v>0</v>
      </c>
      <c r="F46" s="335">
        <f t="shared" si="0"/>
        <v>1824.3906598950641</v>
      </c>
      <c r="G46" s="335">
        <f>'[7]COMP MILLDDLLS'!H37*'Comp Inv Dir Oper'!$N$9</f>
        <v>0</v>
      </c>
      <c r="H46" s="335">
        <v>0</v>
      </c>
      <c r="I46" s="335">
        <v>0</v>
      </c>
      <c r="J46" s="335">
        <f t="shared" si="1"/>
        <v>0</v>
      </c>
      <c r="K46" s="335"/>
      <c r="L46" s="335">
        <f t="shared" si="2"/>
        <v>0</v>
      </c>
      <c r="M46" s="335">
        <f t="shared" si="3"/>
        <v>0</v>
      </c>
    </row>
    <row r="47" spans="1:13" s="77" customFormat="1" ht="17.649999999999999" customHeight="1">
      <c r="A47" s="333">
        <v>34</v>
      </c>
      <c r="B47" s="334" t="s">
        <v>512</v>
      </c>
      <c r="C47" s="335">
        <v>1704.5148826229877</v>
      </c>
      <c r="D47" s="335">
        <v>1704.5148826229881</v>
      </c>
      <c r="E47" s="335">
        <v>0</v>
      </c>
      <c r="F47" s="335">
        <f t="shared" si="0"/>
        <v>1704.5148826229881</v>
      </c>
      <c r="G47" s="335">
        <f>'[7]COMP MILLDDLLS'!H38*'Comp Inv Dir Oper'!$N$9</f>
        <v>0</v>
      </c>
      <c r="H47" s="335">
        <v>0</v>
      </c>
      <c r="I47" s="335">
        <v>0</v>
      </c>
      <c r="J47" s="335">
        <f t="shared" si="1"/>
        <v>0</v>
      </c>
      <c r="K47" s="335"/>
      <c r="L47" s="335">
        <f t="shared" si="2"/>
        <v>-4.5474735088646412E-13</v>
      </c>
      <c r="M47" s="335">
        <f t="shared" si="3"/>
        <v>-4.5474735088646412E-13</v>
      </c>
    </row>
    <row r="48" spans="1:13" s="77" customFormat="1" ht="17.649999999999999" customHeight="1">
      <c r="A48" s="333">
        <v>35</v>
      </c>
      <c r="B48" s="334" t="s">
        <v>513</v>
      </c>
      <c r="C48" s="335">
        <v>952.18445260518581</v>
      </c>
      <c r="D48" s="335">
        <v>952.18445260518581</v>
      </c>
      <c r="E48" s="335">
        <v>0</v>
      </c>
      <c r="F48" s="335">
        <f t="shared" si="0"/>
        <v>952.18445260518581</v>
      </c>
      <c r="G48" s="335">
        <f>'[7]COMP MILLDDLLS'!H39*'Comp Inv Dir Oper'!$N$9</f>
        <v>0</v>
      </c>
      <c r="H48" s="335">
        <v>0</v>
      </c>
      <c r="I48" s="335">
        <v>0</v>
      </c>
      <c r="J48" s="335">
        <f t="shared" si="1"/>
        <v>0</v>
      </c>
      <c r="K48" s="335"/>
      <c r="L48" s="335">
        <f t="shared" si="2"/>
        <v>0</v>
      </c>
      <c r="M48" s="335">
        <f t="shared" si="3"/>
        <v>0</v>
      </c>
    </row>
    <row r="49" spans="1:13" s="77" customFormat="1" ht="17.649999999999999" customHeight="1">
      <c r="A49" s="333">
        <v>36</v>
      </c>
      <c r="B49" s="334" t="s">
        <v>514</v>
      </c>
      <c r="C49" s="335">
        <v>201.93027610789807</v>
      </c>
      <c r="D49" s="335">
        <v>201.93027610789801</v>
      </c>
      <c r="E49" s="335">
        <v>0</v>
      </c>
      <c r="F49" s="335">
        <f t="shared" si="0"/>
        <v>201.93027610789801</v>
      </c>
      <c r="G49" s="335">
        <f>'[7]COMP MILLDDLLS'!H40*'Comp Inv Dir Oper'!$N$9</f>
        <v>0</v>
      </c>
      <c r="H49" s="335">
        <v>0</v>
      </c>
      <c r="I49" s="335">
        <v>0</v>
      </c>
      <c r="J49" s="335">
        <f t="shared" si="1"/>
        <v>0</v>
      </c>
      <c r="K49" s="335"/>
      <c r="L49" s="335">
        <f t="shared" si="2"/>
        <v>5.6843418860808015E-14</v>
      </c>
      <c r="M49" s="335">
        <f t="shared" si="3"/>
        <v>5.6843418860808015E-14</v>
      </c>
    </row>
    <row r="50" spans="1:13" s="77" customFormat="1" ht="17.649999999999999" customHeight="1">
      <c r="A50" s="333">
        <v>37</v>
      </c>
      <c r="B50" s="334" t="s">
        <v>515</v>
      </c>
      <c r="C50" s="335">
        <v>4071.7195140114959</v>
      </c>
      <c r="D50" s="335">
        <v>4071.7195140114959</v>
      </c>
      <c r="E50" s="335">
        <v>0</v>
      </c>
      <c r="F50" s="335">
        <f t="shared" si="0"/>
        <v>4071.7195140114959</v>
      </c>
      <c r="G50" s="335">
        <f>'[7]COMP MILLDDLLS'!H41*'Comp Inv Dir Oper'!$N$9</f>
        <v>0</v>
      </c>
      <c r="H50" s="335">
        <v>0</v>
      </c>
      <c r="I50" s="335">
        <v>0</v>
      </c>
      <c r="J50" s="335">
        <f t="shared" si="1"/>
        <v>0</v>
      </c>
      <c r="K50" s="335"/>
      <c r="L50" s="335">
        <f t="shared" si="2"/>
        <v>0</v>
      </c>
      <c r="M50" s="335">
        <f t="shared" si="3"/>
        <v>0</v>
      </c>
    </row>
    <row r="51" spans="1:13" s="77" customFormat="1" ht="17.649999999999999" customHeight="1">
      <c r="A51" s="333">
        <v>38</v>
      </c>
      <c r="B51" s="334" t="s">
        <v>516</v>
      </c>
      <c r="C51" s="335">
        <v>2676.1222992843514</v>
      </c>
      <c r="D51" s="335">
        <v>2676.1222992843514</v>
      </c>
      <c r="E51" s="335">
        <v>0</v>
      </c>
      <c r="F51" s="335">
        <f t="shared" si="0"/>
        <v>2676.1222992843514</v>
      </c>
      <c r="G51" s="335">
        <f>'[7]COMP MILLDDLLS'!H42*'Comp Inv Dir Oper'!$N$9</f>
        <v>0</v>
      </c>
      <c r="H51" s="335">
        <v>0</v>
      </c>
      <c r="I51" s="335">
        <v>0</v>
      </c>
      <c r="J51" s="335">
        <f t="shared" si="1"/>
        <v>0</v>
      </c>
      <c r="K51" s="335"/>
      <c r="L51" s="335">
        <f t="shared" si="2"/>
        <v>0</v>
      </c>
      <c r="M51" s="335">
        <f t="shared" si="3"/>
        <v>0</v>
      </c>
    </row>
    <row r="52" spans="1:13" s="77" customFormat="1" ht="17.649999999999999" customHeight="1">
      <c r="A52" s="333">
        <v>39</v>
      </c>
      <c r="B52" s="334" t="s">
        <v>517</v>
      </c>
      <c r="C52" s="335">
        <v>1544.1056189669898</v>
      </c>
      <c r="D52" s="335">
        <v>1544.1056189669898</v>
      </c>
      <c r="E52" s="335">
        <v>0</v>
      </c>
      <c r="F52" s="335">
        <f t="shared" si="0"/>
        <v>1544.1056189669898</v>
      </c>
      <c r="G52" s="335">
        <f>'[7]COMP MILLDDLLS'!H43*'Comp Inv Dir Oper'!$N$9</f>
        <v>0</v>
      </c>
      <c r="H52" s="335">
        <v>0</v>
      </c>
      <c r="I52" s="335">
        <v>0</v>
      </c>
      <c r="J52" s="335">
        <f t="shared" si="1"/>
        <v>0</v>
      </c>
      <c r="K52" s="335"/>
      <c r="L52" s="335">
        <f t="shared" si="2"/>
        <v>0</v>
      </c>
      <c r="M52" s="335">
        <f t="shared" si="3"/>
        <v>0</v>
      </c>
    </row>
    <row r="53" spans="1:13" s="77" customFormat="1" ht="17.649999999999999" customHeight="1">
      <c r="A53" s="333">
        <v>40</v>
      </c>
      <c r="B53" s="334" t="s">
        <v>518</v>
      </c>
      <c r="C53" s="335">
        <v>348.04192033591232</v>
      </c>
      <c r="D53" s="335">
        <v>348.04192033591238</v>
      </c>
      <c r="E53" s="335">
        <v>0</v>
      </c>
      <c r="F53" s="335">
        <f t="shared" si="0"/>
        <v>348.04192033591238</v>
      </c>
      <c r="G53" s="335">
        <f>'[7]COMP MILLDDLLS'!H44*'Comp Inv Dir Oper'!$N$9</f>
        <v>0</v>
      </c>
      <c r="H53" s="335">
        <v>0</v>
      </c>
      <c r="I53" s="335">
        <v>0</v>
      </c>
      <c r="J53" s="335">
        <f t="shared" si="1"/>
        <v>0</v>
      </c>
      <c r="K53" s="335"/>
      <c r="L53" s="335">
        <f t="shared" si="2"/>
        <v>-5.6843418860808015E-14</v>
      </c>
      <c r="M53" s="335">
        <f t="shared" si="3"/>
        <v>-5.6843418860808015E-14</v>
      </c>
    </row>
    <row r="54" spans="1:13" s="77" customFormat="1" ht="17.649999999999999" customHeight="1">
      <c r="A54" s="333">
        <v>41</v>
      </c>
      <c r="B54" s="334" t="s">
        <v>519</v>
      </c>
      <c r="C54" s="335">
        <v>5814.6711808570008</v>
      </c>
      <c r="D54" s="335">
        <v>5814.6711808569999</v>
      </c>
      <c r="E54" s="335">
        <v>0</v>
      </c>
      <c r="F54" s="335">
        <f t="shared" si="0"/>
        <v>5814.6711808569999</v>
      </c>
      <c r="G54" s="335">
        <f>'[7]COMP MILLDDLLS'!H45*'Comp Inv Dir Oper'!$N$9</f>
        <v>0</v>
      </c>
      <c r="H54" s="335">
        <v>0</v>
      </c>
      <c r="I54" s="335">
        <v>0</v>
      </c>
      <c r="J54" s="335">
        <f t="shared" si="1"/>
        <v>0</v>
      </c>
      <c r="K54" s="335"/>
      <c r="L54" s="335">
        <f t="shared" si="2"/>
        <v>9.0949470177292824E-13</v>
      </c>
      <c r="M54" s="335">
        <f t="shared" si="3"/>
        <v>9.0949470177292824E-13</v>
      </c>
    </row>
    <row r="55" spans="1:13" s="77" customFormat="1" ht="17.649999999999999" customHeight="1">
      <c r="A55" s="333">
        <v>42</v>
      </c>
      <c r="B55" s="334" t="s">
        <v>520</v>
      </c>
      <c r="C55" s="335">
        <v>2525.1527750636442</v>
      </c>
      <c r="D55" s="335">
        <v>2525.1527750636437</v>
      </c>
      <c r="E55" s="335">
        <v>0</v>
      </c>
      <c r="F55" s="335">
        <f t="shared" si="0"/>
        <v>2525.1527750636437</v>
      </c>
      <c r="G55" s="335">
        <f>'[7]COMP MILLDDLLS'!H46*'Comp Inv Dir Oper'!$N$9</f>
        <v>0</v>
      </c>
      <c r="H55" s="335">
        <v>0</v>
      </c>
      <c r="I55" s="335">
        <v>0</v>
      </c>
      <c r="J55" s="335">
        <f t="shared" si="1"/>
        <v>0</v>
      </c>
      <c r="K55" s="335"/>
      <c r="L55" s="335">
        <f t="shared" si="2"/>
        <v>4.5474735088646412E-13</v>
      </c>
      <c r="M55" s="335">
        <f t="shared" si="3"/>
        <v>4.5474735088646412E-13</v>
      </c>
    </row>
    <row r="56" spans="1:13" s="77" customFormat="1" ht="17.649999999999999" customHeight="1">
      <c r="A56" s="333">
        <v>43</v>
      </c>
      <c r="B56" s="334" t="s">
        <v>521</v>
      </c>
      <c r="C56" s="335">
        <v>1028.6530504075977</v>
      </c>
      <c r="D56" s="335">
        <v>1028.6530504075981</v>
      </c>
      <c r="E56" s="335">
        <v>0</v>
      </c>
      <c r="F56" s="335">
        <f t="shared" si="0"/>
        <v>1028.6530504075981</v>
      </c>
      <c r="G56" s="335">
        <f>'[7]COMP MILLDDLLS'!H47*'Comp Inv Dir Oper'!$N$9</f>
        <v>0</v>
      </c>
      <c r="H56" s="335">
        <v>0</v>
      </c>
      <c r="I56" s="335">
        <v>0</v>
      </c>
      <c r="J56" s="335">
        <f t="shared" si="1"/>
        <v>0</v>
      </c>
      <c r="K56" s="335"/>
      <c r="L56" s="335">
        <f t="shared" si="2"/>
        <v>-4.5474735088646412E-13</v>
      </c>
      <c r="M56" s="335">
        <f t="shared" si="3"/>
        <v>-4.5474735088646412E-13</v>
      </c>
    </row>
    <row r="57" spans="1:13" s="77" customFormat="1" ht="17.649999999999999" customHeight="1">
      <c r="A57" s="333">
        <v>44</v>
      </c>
      <c r="B57" s="334" t="s">
        <v>522</v>
      </c>
      <c r="C57" s="335">
        <v>517.19786339999996</v>
      </c>
      <c r="D57" s="335">
        <v>517.19786339999996</v>
      </c>
      <c r="E57" s="335">
        <v>0</v>
      </c>
      <c r="F57" s="335">
        <f t="shared" si="0"/>
        <v>517.19786339999996</v>
      </c>
      <c r="G57" s="335">
        <f>'[7]COMP MILLDDLLS'!H48*'Comp Inv Dir Oper'!$N$9</f>
        <v>0</v>
      </c>
      <c r="H57" s="335">
        <v>0</v>
      </c>
      <c r="I57" s="335">
        <v>0</v>
      </c>
      <c r="J57" s="335">
        <f t="shared" si="1"/>
        <v>0</v>
      </c>
      <c r="K57" s="335"/>
      <c r="L57" s="335">
        <f t="shared" si="2"/>
        <v>0</v>
      </c>
      <c r="M57" s="335">
        <f t="shared" si="3"/>
        <v>0</v>
      </c>
    </row>
    <row r="58" spans="1:13" s="77" customFormat="1" ht="17.649999999999999" customHeight="1">
      <c r="A58" s="333">
        <v>45</v>
      </c>
      <c r="B58" s="334" t="s">
        <v>523</v>
      </c>
      <c r="C58" s="335">
        <v>1347.0976590983867</v>
      </c>
      <c r="D58" s="335">
        <v>1347.0976590983864</v>
      </c>
      <c r="E58" s="335">
        <v>0</v>
      </c>
      <c r="F58" s="335">
        <f t="shared" si="0"/>
        <v>1347.0976590983864</v>
      </c>
      <c r="G58" s="335">
        <f>'[7]COMP MILLDDLLS'!H49*'Comp Inv Dir Oper'!$N$9</f>
        <v>0</v>
      </c>
      <c r="H58" s="335">
        <v>0</v>
      </c>
      <c r="I58" s="335">
        <v>0</v>
      </c>
      <c r="J58" s="335">
        <f t="shared" si="1"/>
        <v>0</v>
      </c>
      <c r="K58" s="335"/>
      <c r="L58" s="335">
        <f t="shared" si="2"/>
        <v>2.2737367544323206E-13</v>
      </c>
      <c r="M58" s="335">
        <f t="shared" si="3"/>
        <v>2.2737367544323206E-13</v>
      </c>
    </row>
    <row r="59" spans="1:13" s="77" customFormat="1" ht="17.649999999999999" customHeight="1">
      <c r="A59" s="333">
        <v>46</v>
      </c>
      <c r="B59" s="334" t="s">
        <v>524</v>
      </c>
      <c r="C59" s="335">
        <v>503.19930025671005</v>
      </c>
      <c r="D59" s="335">
        <v>503.19930025671005</v>
      </c>
      <c r="E59" s="335">
        <v>0</v>
      </c>
      <c r="F59" s="335">
        <f t="shared" si="0"/>
        <v>503.19930025671005</v>
      </c>
      <c r="G59" s="335">
        <f>'[7]COMP MILLDDLLS'!H50*'Comp Inv Dir Oper'!$N$9</f>
        <v>0</v>
      </c>
      <c r="H59" s="335">
        <v>0</v>
      </c>
      <c r="I59" s="335">
        <v>0</v>
      </c>
      <c r="J59" s="335">
        <f t="shared" si="1"/>
        <v>0</v>
      </c>
      <c r="K59" s="335"/>
      <c r="L59" s="335">
        <f t="shared" si="2"/>
        <v>0</v>
      </c>
      <c r="M59" s="335">
        <f t="shared" si="3"/>
        <v>0</v>
      </c>
    </row>
    <row r="60" spans="1:13" s="77" customFormat="1" ht="17.649999999999999" customHeight="1">
      <c r="A60" s="333">
        <v>47</v>
      </c>
      <c r="B60" s="334" t="s">
        <v>525</v>
      </c>
      <c r="C60" s="335">
        <v>1053.3258470639162</v>
      </c>
      <c r="D60" s="335">
        <v>1053.3258470639159</v>
      </c>
      <c r="E60" s="335">
        <v>0</v>
      </c>
      <c r="F60" s="335">
        <f t="shared" si="0"/>
        <v>1053.3258470639159</v>
      </c>
      <c r="G60" s="335">
        <f>'[7]COMP MILLDDLLS'!H51*'Comp Inv Dir Oper'!$N$9</f>
        <v>0</v>
      </c>
      <c r="H60" s="335">
        <v>0</v>
      </c>
      <c r="I60" s="335">
        <v>0</v>
      </c>
      <c r="J60" s="335">
        <f t="shared" si="1"/>
        <v>0</v>
      </c>
      <c r="K60" s="335"/>
      <c r="L60" s="335">
        <f t="shared" si="2"/>
        <v>2.2737367544323206E-13</v>
      </c>
      <c r="M60" s="335">
        <f t="shared" si="3"/>
        <v>2.2737367544323206E-13</v>
      </c>
    </row>
    <row r="61" spans="1:13" s="77" customFormat="1" ht="17.649999999999999" customHeight="1">
      <c r="A61" s="333">
        <v>48</v>
      </c>
      <c r="B61" s="334" t="s">
        <v>526</v>
      </c>
      <c r="C61" s="335">
        <v>1316.7270267738375</v>
      </c>
      <c r="D61" s="335">
        <v>1316.7270267738375</v>
      </c>
      <c r="E61" s="335">
        <v>0</v>
      </c>
      <c r="F61" s="335">
        <f t="shared" si="0"/>
        <v>1316.7270267738375</v>
      </c>
      <c r="G61" s="335">
        <f>'[7]COMP MILLDDLLS'!H52*'Comp Inv Dir Oper'!$N$9</f>
        <v>0</v>
      </c>
      <c r="H61" s="335">
        <v>0</v>
      </c>
      <c r="I61" s="335">
        <v>0</v>
      </c>
      <c r="J61" s="335">
        <f t="shared" si="1"/>
        <v>0</v>
      </c>
      <c r="K61" s="335"/>
      <c r="L61" s="335">
        <f t="shared" si="2"/>
        <v>0</v>
      </c>
      <c r="M61" s="335">
        <f t="shared" si="3"/>
        <v>0</v>
      </c>
    </row>
    <row r="62" spans="1:13" s="77" customFormat="1" ht="17.649999999999999" customHeight="1">
      <c r="A62" s="333">
        <v>49</v>
      </c>
      <c r="B62" s="334" t="s">
        <v>527</v>
      </c>
      <c r="C62" s="335">
        <v>2982.663155236572</v>
      </c>
      <c r="D62" s="335">
        <v>2982.663155236572</v>
      </c>
      <c r="E62" s="335">
        <v>0</v>
      </c>
      <c r="F62" s="335">
        <f t="shared" si="0"/>
        <v>2982.663155236572</v>
      </c>
      <c r="G62" s="335">
        <f>'[7]COMP MILLDDLLS'!H53*'Comp Inv Dir Oper'!$N$9</f>
        <v>0</v>
      </c>
      <c r="H62" s="335">
        <v>0</v>
      </c>
      <c r="I62" s="335">
        <v>0</v>
      </c>
      <c r="J62" s="335">
        <f t="shared" si="1"/>
        <v>0</v>
      </c>
      <c r="K62" s="335"/>
      <c r="L62" s="335">
        <f t="shared" si="2"/>
        <v>0</v>
      </c>
      <c r="M62" s="335">
        <f t="shared" si="3"/>
        <v>0</v>
      </c>
    </row>
    <row r="63" spans="1:13" s="77" customFormat="1" ht="17.649999999999999" customHeight="1">
      <c r="A63" s="333">
        <v>50</v>
      </c>
      <c r="B63" s="334" t="s">
        <v>528</v>
      </c>
      <c r="C63" s="335">
        <v>3584.9584273286932</v>
      </c>
      <c r="D63" s="335">
        <v>3584.9584273286932</v>
      </c>
      <c r="E63" s="335">
        <v>0</v>
      </c>
      <c r="F63" s="335">
        <f t="shared" si="0"/>
        <v>3584.9584273286932</v>
      </c>
      <c r="G63" s="335">
        <f>'[7]COMP MILLDDLLS'!H54*'Comp Inv Dir Oper'!$N$9</f>
        <v>0</v>
      </c>
      <c r="H63" s="335">
        <v>0</v>
      </c>
      <c r="I63" s="335">
        <v>0</v>
      </c>
      <c r="J63" s="335">
        <f t="shared" si="1"/>
        <v>0</v>
      </c>
      <c r="K63" s="335"/>
      <c r="L63" s="335">
        <f t="shared" si="2"/>
        <v>0</v>
      </c>
      <c r="M63" s="335">
        <f t="shared" si="3"/>
        <v>0</v>
      </c>
    </row>
    <row r="64" spans="1:13" s="77" customFormat="1" ht="17.649999999999999" customHeight="1">
      <c r="A64" s="333">
        <v>51</v>
      </c>
      <c r="B64" s="334" t="s">
        <v>529</v>
      </c>
      <c r="C64" s="335">
        <v>673.02104965243984</v>
      </c>
      <c r="D64" s="335">
        <v>673.02104965243973</v>
      </c>
      <c r="E64" s="335">
        <v>0</v>
      </c>
      <c r="F64" s="335">
        <f t="shared" si="0"/>
        <v>673.02104965243973</v>
      </c>
      <c r="G64" s="335">
        <f>'[7]COMP MILLDDLLS'!H55*'Comp Inv Dir Oper'!$N$9</f>
        <v>0</v>
      </c>
      <c r="H64" s="335">
        <v>0</v>
      </c>
      <c r="I64" s="335">
        <v>0</v>
      </c>
      <c r="J64" s="335">
        <f t="shared" si="1"/>
        <v>0</v>
      </c>
      <c r="K64" s="335"/>
      <c r="L64" s="335">
        <f t="shared" si="2"/>
        <v>1.1368683772161603E-13</v>
      </c>
      <c r="M64" s="335">
        <f t="shared" si="3"/>
        <v>1.1368683772161603E-13</v>
      </c>
    </row>
    <row r="65" spans="1:13" s="77" customFormat="1" ht="17.649999999999999" customHeight="1">
      <c r="A65" s="333">
        <v>52</v>
      </c>
      <c r="B65" s="334" t="s">
        <v>530</v>
      </c>
      <c r="C65" s="335">
        <v>646.96459631811581</v>
      </c>
      <c r="D65" s="335">
        <v>646.96459631811581</v>
      </c>
      <c r="E65" s="335">
        <v>0</v>
      </c>
      <c r="F65" s="335">
        <f t="shared" si="0"/>
        <v>646.96459631811581</v>
      </c>
      <c r="G65" s="335">
        <f>'[7]COMP MILLDDLLS'!H56*'Comp Inv Dir Oper'!$N$9</f>
        <v>0</v>
      </c>
      <c r="H65" s="335">
        <v>0</v>
      </c>
      <c r="I65" s="335">
        <v>0</v>
      </c>
      <c r="J65" s="335">
        <f t="shared" si="1"/>
        <v>0</v>
      </c>
      <c r="K65" s="335"/>
      <c r="L65" s="335">
        <f t="shared" si="2"/>
        <v>0</v>
      </c>
      <c r="M65" s="335">
        <f t="shared" si="3"/>
        <v>0</v>
      </c>
    </row>
    <row r="66" spans="1:13" s="77" customFormat="1" ht="17.649999999999999" customHeight="1">
      <c r="A66" s="333">
        <v>53</v>
      </c>
      <c r="B66" s="334" t="s">
        <v>531</v>
      </c>
      <c r="C66" s="335">
        <v>391.93315288582363</v>
      </c>
      <c r="D66" s="335">
        <v>391.93315288582369</v>
      </c>
      <c r="E66" s="335">
        <v>0</v>
      </c>
      <c r="F66" s="335">
        <f t="shared" si="0"/>
        <v>391.93315288582369</v>
      </c>
      <c r="G66" s="335">
        <f>'[7]COMP MILLDDLLS'!H57*'Comp Inv Dir Oper'!$N$9</f>
        <v>0</v>
      </c>
      <c r="H66" s="335">
        <v>0</v>
      </c>
      <c r="I66" s="335">
        <v>0</v>
      </c>
      <c r="J66" s="335">
        <f t="shared" si="1"/>
        <v>0</v>
      </c>
      <c r="K66" s="335"/>
      <c r="L66" s="335">
        <f t="shared" si="2"/>
        <v>-5.6843418860808015E-14</v>
      </c>
      <c r="M66" s="335">
        <f t="shared" si="3"/>
        <v>-5.6843418860808015E-14</v>
      </c>
    </row>
    <row r="67" spans="1:13" s="77" customFormat="1" ht="17.649999999999999" customHeight="1">
      <c r="A67" s="333">
        <v>54</v>
      </c>
      <c r="B67" s="334" t="s">
        <v>532</v>
      </c>
      <c r="C67" s="335">
        <v>611.04961874307071</v>
      </c>
      <c r="D67" s="335">
        <v>611.04961874307082</v>
      </c>
      <c r="E67" s="335">
        <v>0</v>
      </c>
      <c r="F67" s="335">
        <f t="shared" si="0"/>
        <v>611.04961874307082</v>
      </c>
      <c r="G67" s="335">
        <f>'[7]COMP MILLDDLLS'!H58*'Comp Inv Dir Oper'!$N$9</f>
        <v>0</v>
      </c>
      <c r="H67" s="335">
        <v>0</v>
      </c>
      <c r="I67" s="335">
        <v>0</v>
      </c>
      <c r="J67" s="335">
        <f t="shared" si="1"/>
        <v>0</v>
      </c>
      <c r="K67" s="335"/>
      <c r="L67" s="335">
        <f t="shared" si="2"/>
        <v>-1.1368683772161603E-13</v>
      </c>
      <c r="M67" s="335">
        <f t="shared" si="3"/>
        <v>-1.1368683772161603E-13</v>
      </c>
    </row>
    <row r="68" spans="1:13" s="77" customFormat="1" ht="17.649999999999999" customHeight="1">
      <c r="A68" s="333">
        <v>55</v>
      </c>
      <c r="B68" s="334" t="s">
        <v>533</v>
      </c>
      <c r="C68" s="335">
        <v>497.960713676208</v>
      </c>
      <c r="D68" s="335">
        <v>497.960713676208</v>
      </c>
      <c r="E68" s="335">
        <v>0</v>
      </c>
      <c r="F68" s="335">
        <f t="shared" si="0"/>
        <v>497.960713676208</v>
      </c>
      <c r="G68" s="335">
        <f>'[7]COMP MILLDDLLS'!H59*'Comp Inv Dir Oper'!$N$9</f>
        <v>0</v>
      </c>
      <c r="H68" s="335">
        <v>0</v>
      </c>
      <c r="I68" s="335">
        <v>0</v>
      </c>
      <c r="J68" s="335">
        <f t="shared" si="1"/>
        <v>0</v>
      </c>
      <c r="K68" s="335"/>
      <c r="L68" s="335">
        <f t="shared" si="2"/>
        <v>0</v>
      </c>
      <c r="M68" s="335">
        <f t="shared" si="3"/>
        <v>0</v>
      </c>
    </row>
    <row r="69" spans="1:13" s="77" customFormat="1" ht="17.649999999999999" customHeight="1">
      <c r="A69" s="333">
        <v>57</v>
      </c>
      <c r="B69" s="334" t="s">
        <v>534</v>
      </c>
      <c r="C69" s="335">
        <v>323.49512776895614</v>
      </c>
      <c r="D69" s="335">
        <v>323.49512776895619</v>
      </c>
      <c r="E69" s="335">
        <v>0</v>
      </c>
      <c r="F69" s="335">
        <f t="shared" si="0"/>
        <v>323.49512776895619</v>
      </c>
      <c r="G69" s="335">
        <f>'[7]COMP MILLDDLLS'!H60*'Comp Inv Dir Oper'!$N$9</f>
        <v>0</v>
      </c>
      <c r="H69" s="335">
        <v>0</v>
      </c>
      <c r="I69" s="335">
        <v>0</v>
      </c>
      <c r="J69" s="335">
        <f t="shared" si="1"/>
        <v>0</v>
      </c>
      <c r="K69" s="335"/>
      <c r="L69" s="335">
        <f t="shared" si="2"/>
        <v>-5.6843418860808015E-14</v>
      </c>
      <c r="M69" s="335">
        <f t="shared" si="3"/>
        <v>-5.6843418860808015E-14</v>
      </c>
    </row>
    <row r="70" spans="1:13" s="77" customFormat="1" ht="17.649999999999999" customHeight="1">
      <c r="A70" s="333">
        <v>58</v>
      </c>
      <c r="B70" s="334" t="s">
        <v>535</v>
      </c>
      <c r="C70" s="335">
        <v>1833.489767758278</v>
      </c>
      <c r="D70" s="335">
        <v>1833.489767758278</v>
      </c>
      <c r="E70" s="335">
        <v>0</v>
      </c>
      <c r="F70" s="335">
        <f t="shared" si="0"/>
        <v>1833.489767758278</v>
      </c>
      <c r="G70" s="335">
        <f>'[7]COMP MILLDDLLS'!H61*'Comp Inv Dir Oper'!$N$9</f>
        <v>0</v>
      </c>
      <c r="H70" s="335">
        <v>0</v>
      </c>
      <c r="I70" s="335">
        <v>0</v>
      </c>
      <c r="J70" s="335">
        <f t="shared" si="1"/>
        <v>0</v>
      </c>
      <c r="K70" s="335"/>
      <c r="L70" s="335">
        <f t="shared" si="2"/>
        <v>0</v>
      </c>
      <c r="M70" s="335">
        <f t="shared" si="3"/>
        <v>0</v>
      </c>
    </row>
    <row r="71" spans="1:13" s="77" customFormat="1" ht="17.649999999999999" customHeight="1">
      <c r="A71" s="333">
        <v>59</v>
      </c>
      <c r="B71" s="334" t="s">
        <v>536</v>
      </c>
      <c r="C71" s="335">
        <v>712.24622161114098</v>
      </c>
      <c r="D71" s="335">
        <v>712.24622161114075</v>
      </c>
      <c r="E71" s="335">
        <v>0</v>
      </c>
      <c r="F71" s="335">
        <f t="shared" si="0"/>
        <v>712.24622161114075</v>
      </c>
      <c r="G71" s="335">
        <f>'[7]COMP MILLDDLLS'!H62*'Comp Inv Dir Oper'!$N$9</f>
        <v>0</v>
      </c>
      <c r="H71" s="335">
        <v>0</v>
      </c>
      <c r="I71" s="335">
        <v>0</v>
      </c>
      <c r="J71" s="335">
        <f t="shared" si="1"/>
        <v>0</v>
      </c>
      <c r="K71" s="335"/>
      <c r="L71" s="335">
        <f t="shared" si="2"/>
        <v>2.2737367544323206E-13</v>
      </c>
      <c r="M71" s="335">
        <f t="shared" si="3"/>
        <v>2.2737367544323206E-13</v>
      </c>
    </row>
    <row r="72" spans="1:13" s="77" customFormat="1" ht="17.649999999999999" customHeight="1">
      <c r="A72" s="333">
        <v>60</v>
      </c>
      <c r="B72" s="334" t="s">
        <v>537</v>
      </c>
      <c r="C72" s="335">
        <v>2665.3527662800384</v>
      </c>
      <c r="D72" s="335">
        <v>2665.3527662800388</v>
      </c>
      <c r="E72" s="335">
        <v>0</v>
      </c>
      <c r="F72" s="335">
        <f t="shared" si="0"/>
        <v>2665.3527662800388</v>
      </c>
      <c r="G72" s="335">
        <f>'[7]COMP MILLDDLLS'!H63*'Comp Inv Dir Oper'!$N$9</f>
        <v>0</v>
      </c>
      <c r="H72" s="335">
        <v>0</v>
      </c>
      <c r="I72" s="335">
        <v>0</v>
      </c>
      <c r="J72" s="335">
        <f t="shared" si="1"/>
        <v>0</v>
      </c>
      <c r="K72" s="335"/>
      <c r="L72" s="335">
        <f t="shared" si="2"/>
        <v>-4.5474735088646412E-13</v>
      </c>
      <c r="M72" s="335">
        <f t="shared" si="3"/>
        <v>-4.5474735088646412E-13</v>
      </c>
    </row>
    <row r="73" spans="1:13" s="77" customFormat="1" ht="17.649999999999999" customHeight="1">
      <c r="A73" s="333">
        <v>61</v>
      </c>
      <c r="B73" s="334" t="s">
        <v>538</v>
      </c>
      <c r="C73" s="335">
        <v>1810.1497061940304</v>
      </c>
      <c r="D73" s="335">
        <v>1810.1497061940297</v>
      </c>
      <c r="E73" s="335">
        <v>0</v>
      </c>
      <c r="F73" s="335">
        <f t="shared" si="0"/>
        <v>1810.1497061940297</v>
      </c>
      <c r="G73" s="335">
        <f>'[7]COMP MILLDDLLS'!H64*'Comp Inv Dir Oper'!$N$9</f>
        <v>0</v>
      </c>
      <c r="H73" s="335">
        <v>0</v>
      </c>
      <c r="I73" s="335">
        <v>0</v>
      </c>
      <c r="J73" s="335">
        <f t="shared" si="1"/>
        <v>0</v>
      </c>
      <c r="K73" s="335"/>
      <c r="L73" s="335">
        <f t="shared" si="2"/>
        <v>6.8212102632969618E-13</v>
      </c>
      <c r="M73" s="335">
        <f t="shared" si="3"/>
        <v>6.8212102632969618E-13</v>
      </c>
    </row>
    <row r="74" spans="1:13" s="77" customFormat="1" ht="17.649999999999999" customHeight="1">
      <c r="A74" s="333">
        <v>62</v>
      </c>
      <c r="B74" s="334" t="s">
        <v>539</v>
      </c>
      <c r="C74" s="335">
        <v>14907.346333292811</v>
      </c>
      <c r="D74" s="335">
        <v>14429.161992413417</v>
      </c>
      <c r="E74" s="335">
        <v>320.95681293000001</v>
      </c>
      <c r="F74" s="335">
        <f t="shared" si="0"/>
        <v>14750.118805343418</v>
      </c>
      <c r="G74" s="335">
        <f>'[7]COMP MILLDDLLS'!H65*'Comp Inv Dir Oper'!$N$9</f>
        <v>0</v>
      </c>
      <c r="H74" s="335">
        <v>62.891011222383</v>
      </c>
      <c r="I74" s="335">
        <v>62.891011222383</v>
      </c>
      <c r="J74" s="335">
        <f t="shared" si="1"/>
        <v>125.782022444766</v>
      </c>
      <c r="K74" s="335"/>
      <c r="L74" s="335">
        <f t="shared" si="2"/>
        <v>31.445505504627334</v>
      </c>
      <c r="M74" s="335">
        <f t="shared" si="3"/>
        <v>157.22752794939333</v>
      </c>
    </row>
    <row r="75" spans="1:13" s="77" customFormat="1" ht="17.649999999999999" customHeight="1">
      <c r="A75" s="333">
        <v>63</v>
      </c>
      <c r="B75" s="334" t="s">
        <v>540</v>
      </c>
      <c r="C75" s="335">
        <v>19597.049751939587</v>
      </c>
      <c r="D75" s="335">
        <v>8422.603165029519</v>
      </c>
      <c r="E75" s="335">
        <v>0</v>
      </c>
      <c r="F75" s="335">
        <f t="shared" si="0"/>
        <v>8422.603165029519</v>
      </c>
      <c r="G75" s="335">
        <f>'[7]COMP MILLDDLLS'!H66*'Comp Inv Dir Oper'!$N$9</f>
        <v>0</v>
      </c>
      <c r="H75" s="335">
        <v>657.32038771943189</v>
      </c>
      <c r="I75" s="335">
        <v>657.32038771943189</v>
      </c>
      <c r="J75" s="335">
        <f t="shared" si="1"/>
        <v>1314.6407754388638</v>
      </c>
      <c r="K75" s="335"/>
      <c r="L75" s="335">
        <f t="shared" si="2"/>
        <v>9859.8058114712039</v>
      </c>
      <c r="M75" s="335">
        <f t="shared" si="3"/>
        <v>11174.446586910068</v>
      </c>
    </row>
    <row r="76" spans="1:13" s="77" customFormat="1" ht="17.649999999999999" customHeight="1">
      <c r="A76" s="333">
        <v>64</v>
      </c>
      <c r="B76" s="334" t="s">
        <v>541</v>
      </c>
      <c r="C76" s="335">
        <v>157.3771282864476</v>
      </c>
      <c r="D76" s="335">
        <v>157.37712828644757</v>
      </c>
      <c r="E76" s="335">
        <v>0</v>
      </c>
      <c r="F76" s="335">
        <f t="shared" si="0"/>
        <v>157.37712828644757</v>
      </c>
      <c r="G76" s="335">
        <f>'[7]COMP MILLDDLLS'!H67*'Comp Inv Dir Oper'!$N$9</f>
        <v>0</v>
      </c>
      <c r="H76" s="335">
        <v>0</v>
      </c>
      <c r="I76" s="335">
        <v>0</v>
      </c>
      <c r="J76" s="335">
        <f t="shared" si="1"/>
        <v>0</v>
      </c>
      <c r="K76" s="335"/>
      <c r="L76" s="335">
        <f t="shared" si="2"/>
        <v>2.8421709430404007E-14</v>
      </c>
      <c r="M76" s="335">
        <f t="shared" si="3"/>
        <v>2.8421709430404007E-14</v>
      </c>
    </row>
    <row r="77" spans="1:13" s="77" customFormat="1" ht="17.649999999999999" customHeight="1">
      <c r="A77" s="333">
        <v>65</v>
      </c>
      <c r="B77" s="334" t="s">
        <v>542</v>
      </c>
      <c r="C77" s="335">
        <v>1606.248155374338</v>
      </c>
      <c r="D77" s="335">
        <v>1606.2481553743382</v>
      </c>
      <c r="E77" s="335">
        <v>0</v>
      </c>
      <c r="F77" s="335">
        <f t="shared" si="0"/>
        <v>1606.2481553743382</v>
      </c>
      <c r="G77" s="335">
        <f>'[7]COMP MILLDDLLS'!H68*'Comp Inv Dir Oper'!$N$9</f>
        <v>0</v>
      </c>
      <c r="H77" s="335">
        <v>0</v>
      </c>
      <c r="I77" s="335">
        <v>0</v>
      </c>
      <c r="J77" s="335">
        <f t="shared" si="1"/>
        <v>0</v>
      </c>
      <c r="K77" s="335"/>
      <c r="L77" s="335">
        <f t="shared" si="2"/>
        <v>-2.2737367544323206E-13</v>
      </c>
      <c r="M77" s="335">
        <f t="shared" si="3"/>
        <v>-2.2737367544323206E-13</v>
      </c>
    </row>
    <row r="78" spans="1:13" s="77" customFormat="1" ht="17.649999999999999" customHeight="1">
      <c r="A78" s="333">
        <v>66</v>
      </c>
      <c r="B78" s="334" t="s">
        <v>543</v>
      </c>
      <c r="C78" s="335">
        <v>1762.7704982796072</v>
      </c>
      <c r="D78" s="335">
        <v>1762.7704982796072</v>
      </c>
      <c r="E78" s="335">
        <v>0</v>
      </c>
      <c r="F78" s="335">
        <f t="shared" si="0"/>
        <v>1762.7704982796072</v>
      </c>
      <c r="G78" s="335">
        <f>'[7]COMP MILLDDLLS'!H69*'Comp Inv Dir Oper'!$N$9</f>
        <v>0</v>
      </c>
      <c r="H78" s="335">
        <v>0</v>
      </c>
      <c r="I78" s="335">
        <v>0</v>
      </c>
      <c r="J78" s="335">
        <f t="shared" si="1"/>
        <v>0</v>
      </c>
      <c r="K78" s="335"/>
      <c r="L78" s="335">
        <f t="shared" si="2"/>
        <v>0</v>
      </c>
      <c r="M78" s="335">
        <f t="shared" si="3"/>
        <v>0</v>
      </c>
    </row>
    <row r="79" spans="1:13" s="79" customFormat="1" ht="17.649999999999999" customHeight="1">
      <c r="A79" s="333">
        <v>67</v>
      </c>
      <c r="B79" s="334" t="s">
        <v>544</v>
      </c>
      <c r="C79" s="335">
        <v>480.88296016719949</v>
      </c>
      <c r="D79" s="335">
        <v>480.8829601671996</v>
      </c>
      <c r="E79" s="335">
        <v>0</v>
      </c>
      <c r="F79" s="335">
        <f t="shared" si="0"/>
        <v>480.8829601671996</v>
      </c>
      <c r="G79" s="335">
        <f>'[7]COMP MILLDDLLS'!H70*'Comp Inv Dir Oper'!$N$9</f>
        <v>157.22752794939132</v>
      </c>
      <c r="H79" s="335">
        <v>0</v>
      </c>
      <c r="I79" s="335">
        <v>0</v>
      </c>
      <c r="J79" s="335">
        <f t="shared" si="1"/>
        <v>0</v>
      </c>
      <c r="K79" s="335"/>
      <c r="L79" s="335">
        <f t="shared" si="2"/>
        <v>-1.1368683772161603E-13</v>
      </c>
      <c r="M79" s="335">
        <f t="shared" si="3"/>
        <v>-1.1368683772161603E-13</v>
      </c>
    </row>
    <row r="80" spans="1:13" s="77" customFormat="1" ht="17.649999999999999" customHeight="1">
      <c r="A80" s="333">
        <v>68</v>
      </c>
      <c r="B80" s="334" t="s">
        <v>545</v>
      </c>
      <c r="C80" s="335">
        <v>2182.7530326574815</v>
      </c>
      <c r="D80" s="335">
        <v>1875.1413988051495</v>
      </c>
      <c r="E80" s="335">
        <v>1.5116885315410522</v>
      </c>
      <c r="F80" s="335">
        <f t="shared" ref="F80:F143" si="4">+D80+E80</f>
        <v>1876.6530873366905</v>
      </c>
      <c r="G80" s="335">
        <f>'[7]COMP MILLDDLLS'!H71*'Comp Inv Dir Oper'!$N$9</f>
        <v>11174.446586910068</v>
      </c>
      <c r="H80" s="335">
        <v>51.090148043506865</v>
      </c>
      <c r="I80" s="335">
        <v>50.893690165774629</v>
      </c>
      <c r="J80" s="335">
        <f t="shared" ref="J80:J143" si="5">+H80+I80</f>
        <v>101.98383820928149</v>
      </c>
      <c r="K80" s="335"/>
      <c r="L80" s="335">
        <f t="shared" ref="L80:L143" si="6">SUM(C80-F80-J80)</f>
        <v>204.11610711150951</v>
      </c>
      <c r="M80" s="335">
        <f t="shared" ref="M80:M143" si="7">J80+L80</f>
        <v>306.09994532079099</v>
      </c>
    </row>
    <row r="81" spans="1:13" s="77" customFormat="1" ht="17.649999999999999" customHeight="1">
      <c r="A81" s="333">
        <v>69</v>
      </c>
      <c r="B81" s="334" t="s">
        <v>546</v>
      </c>
      <c r="C81" s="335">
        <v>780.85292983837462</v>
      </c>
      <c r="D81" s="335">
        <v>780.85292983837462</v>
      </c>
      <c r="E81" s="335">
        <v>0</v>
      </c>
      <c r="F81" s="335">
        <f t="shared" si="4"/>
        <v>780.85292983837462</v>
      </c>
      <c r="G81" s="335">
        <f>'[7]COMP MILLDDLLS'!H72*'Comp Inv Dir Oper'!$N$9</f>
        <v>0</v>
      </c>
      <c r="H81" s="335">
        <v>0</v>
      </c>
      <c r="I81" s="335">
        <v>0</v>
      </c>
      <c r="J81" s="335">
        <f t="shared" si="5"/>
        <v>0</v>
      </c>
      <c r="K81" s="335"/>
      <c r="L81" s="335">
        <f t="shared" si="6"/>
        <v>0</v>
      </c>
      <c r="M81" s="335">
        <f t="shared" si="7"/>
        <v>0</v>
      </c>
    </row>
    <row r="82" spans="1:13" s="77" customFormat="1" ht="17.649999999999999" customHeight="1">
      <c r="A82" s="333">
        <v>70</v>
      </c>
      <c r="B82" s="334" t="s">
        <v>547</v>
      </c>
      <c r="C82" s="335">
        <v>872.58553547403415</v>
      </c>
      <c r="D82" s="335">
        <v>872.58553547403403</v>
      </c>
      <c r="E82" s="335">
        <v>0</v>
      </c>
      <c r="F82" s="335">
        <f t="shared" si="4"/>
        <v>872.58553547403403</v>
      </c>
      <c r="G82" s="335">
        <f>'[7]COMP MILLDDLLS'!H73*'Comp Inv Dir Oper'!$N$9</f>
        <v>0</v>
      </c>
      <c r="H82" s="335">
        <v>0</v>
      </c>
      <c r="I82" s="335">
        <v>0</v>
      </c>
      <c r="J82" s="335">
        <f t="shared" si="5"/>
        <v>0</v>
      </c>
      <c r="K82" s="335"/>
      <c r="L82" s="335">
        <f t="shared" si="6"/>
        <v>1.1368683772161603E-13</v>
      </c>
      <c r="M82" s="335">
        <f t="shared" si="7"/>
        <v>1.1368683772161603E-13</v>
      </c>
    </row>
    <row r="83" spans="1:13" s="77" customFormat="1" ht="17.649999999999999" customHeight="1">
      <c r="A83" s="333">
        <v>71</v>
      </c>
      <c r="B83" s="334" t="s">
        <v>548</v>
      </c>
      <c r="C83" s="335">
        <v>319.18523684301528</v>
      </c>
      <c r="D83" s="335">
        <v>319.18523684301533</v>
      </c>
      <c r="E83" s="335">
        <v>0</v>
      </c>
      <c r="F83" s="335">
        <f t="shared" si="4"/>
        <v>319.18523684301533</v>
      </c>
      <c r="G83" s="335">
        <f>'[7]COMP MILLDDLLS'!H74*'Comp Inv Dir Oper'!$N$9</f>
        <v>0</v>
      </c>
      <c r="H83" s="335">
        <v>0</v>
      </c>
      <c r="I83" s="335">
        <v>0</v>
      </c>
      <c r="J83" s="335">
        <f t="shared" si="5"/>
        <v>0</v>
      </c>
      <c r="K83" s="335"/>
      <c r="L83" s="335">
        <f t="shared" si="6"/>
        <v>-5.6843418860808015E-14</v>
      </c>
      <c r="M83" s="335">
        <f t="shared" si="7"/>
        <v>-5.6843418860808015E-14</v>
      </c>
    </row>
    <row r="84" spans="1:13" s="77" customFormat="1" ht="17.649999999999999" customHeight="1">
      <c r="A84" s="333">
        <v>72</v>
      </c>
      <c r="B84" s="334" t="s">
        <v>549</v>
      </c>
      <c r="C84" s="335">
        <v>726.72080046961719</v>
      </c>
      <c r="D84" s="335">
        <v>726.72080046961719</v>
      </c>
      <c r="E84" s="335">
        <v>0</v>
      </c>
      <c r="F84" s="335">
        <f t="shared" si="4"/>
        <v>726.72080046961719</v>
      </c>
      <c r="G84" s="335">
        <f>'[7]COMP MILLDDLLS'!H75*'Comp Inv Dir Oper'!$N$9</f>
        <v>0</v>
      </c>
      <c r="H84" s="335">
        <v>0</v>
      </c>
      <c r="I84" s="335">
        <v>0</v>
      </c>
      <c r="J84" s="335">
        <f t="shared" si="5"/>
        <v>0</v>
      </c>
      <c r="K84" s="335"/>
      <c r="L84" s="335">
        <f t="shared" si="6"/>
        <v>0</v>
      </c>
      <c r="M84" s="335">
        <f t="shared" si="7"/>
        <v>0</v>
      </c>
    </row>
    <row r="85" spans="1:13" s="77" customFormat="1" ht="17.649999999999999" customHeight="1">
      <c r="A85" s="333">
        <v>73</v>
      </c>
      <c r="B85" s="334" t="s">
        <v>550</v>
      </c>
      <c r="C85" s="335">
        <v>995.55702869339996</v>
      </c>
      <c r="D85" s="335">
        <v>995.55702869339973</v>
      </c>
      <c r="E85" s="335">
        <v>0</v>
      </c>
      <c r="F85" s="335">
        <f t="shared" si="4"/>
        <v>995.55702869339973</v>
      </c>
      <c r="G85" s="335">
        <f>'[7]COMP MILLDDLLS'!H76*'Comp Inv Dir Oper'!$N$9</f>
        <v>306.09994532079105</v>
      </c>
      <c r="H85" s="335">
        <v>0</v>
      </c>
      <c r="I85" s="335">
        <v>0</v>
      </c>
      <c r="J85" s="335">
        <f t="shared" si="5"/>
        <v>0</v>
      </c>
      <c r="K85" s="335"/>
      <c r="L85" s="335">
        <f t="shared" si="6"/>
        <v>2.2737367544323206E-13</v>
      </c>
      <c r="M85" s="335">
        <f t="shared" si="7"/>
        <v>2.2737367544323206E-13</v>
      </c>
    </row>
    <row r="86" spans="1:13" s="77" customFormat="1" ht="17.649999999999999" customHeight="1">
      <c r="A86" s="333">
        <v>74</v>
      </c>
      <c r="B86" s="334" t="s">
        <v>551</v>
      </c>
      <c r="C86" s="335">
        <v>149.25624524462717</v>
      </c>
      <c r="D86" s="335">
        <v>149.25624524462714</v>
      </c>
      <c r="E86" s="335">
        <v>0</v>
      </c>
      <c r="F86" s="335">
        <f t="shared" si="4"/>
        <v>149.25624524462714</v>
      </c>
      <c r="G86" s="335">
        <f>'[7]COMP MILLDDLLS'!H77*'Comp Inv Dir Oper'!$N$9</f>
        <v>0</v>
      </c>
      <c r="H86" s="335">
        <v>0</v>
      </c>
      <c r="I86" s="335">
        <v>0</v>
      </c>
      <c r="J86" s="335">
        <f t="shared" si="5"/>
        <v>0</v>
      </c>
      <c r="K86" s="335"/>
      <c r="L86" s="335">
        <f t="shared" si="6"/>
        <v>2.8421709430404007E-14</v>
      </c>
      <c r="M86" s="335">
        <f t="shared" si="7"/>
        <v>2.8421709430404007E-14</v>
      </c>
    </row>
    <row r="87" spans="1:13" s="77" customFormat="1" ht="17.649999999999999" customHeight="1">
      <c r="A87" s="333">
        <v>75</v>
      </c>
      <c r="B87" s="334" t="s">
        <v>552</v>
      </c>
      <c r="C87" s="335">
        <v>271.68521890948989</v>
      </c>
      <c r="D87" s="335">
        <v>271.68521890948989</v>
      </c>
      <c r="E87" s="335">
        <v>0</v>
      </c>
      <c r="F87" s="335">
        <f t="shared" si="4"/>
        <v>271.68521890948989</v>
      </c>
      <c r="G87" s="335">
        <f>'[7]COMP MILLDDLLS'!H78*'Comp Inv Dir Oper'!$N$9</f>
        <v>0</v>
      </c>
      <c r="H87" s="335">
        <v>0</v>
      </c>
      <c r="I87" s="335">
        <v>0</v>
      </c>
      <c r="J87" s="335">
        <f t="shared" si="5"/>
        <v>0</v>
      </c>
      <c r="K87" s="335"/>
      <c r="L87" s="335">
        <f t="shared" si="6"/>
        <v>0</v>
      </c>
      <c r="M87" s="335">
        <f t="shared" si="7"/>
        <v>0</v>
      </c>
    </row>
    <row r="88" spans="1:13" s="77" customFormat="1" ht="17.649999999999999" customHeight="1">
      <c r="A88" s="333">
        <v>76</v>
      </c>
      <c r="B88" s="334" t="s">
        <v>553</v>
      </c>
      <c r="C88" s="335">
        <v>441.22994519607403</v>
      </c>
      <c r="D88" s="335">
        <v>441.22994519607403</v>
      </c>
      <c r="E88" s="335">
        <v>0</v>
      </c>
      <c r="F88" s="335">
        <f t="shared" si="4"/>
        <v>441.22994519607403</v>
      </c>
      <c r="G88" s="335">
        <f>'[7]COMP MILLDDLLS'!H79*'Comp Inv Dir Oper'!$N$9</f>
        <v>0</v>
      </c>
      <c r="H88" s="335">
        <v>0</v>
      </c>
      <c r="I88" s="335">
        <v>0</v>
      </c>
      <c r="J88" s="335">
        <f t="shared" si="5"/>
        <v>0</v>
      </c>
      <c r="K88" s="335"/>
      <c r="L88" s="335">
        <f t="shared" si="6"/>
        <v>0</v>
      </c>
      <c r="M88" s="335">
        <f t="shared" si="7"/>
        <v>0</v>
      </c>
    </row>
    <row r="89" spans="1:13" s="77" customFormat="1" ht="17.649999999999999" customHeight="1">
      <c r="A89" s="333">
        <v>77</v>
      </c>
      <c r="B89" s="334" t="s">
        <v>554</v>
      </c>
      <c r="C89" s="335">
        <v>338.66088821309592</v>
      </c>
      <c r="D89" s="335">
        <v>338.66088821309592</v>
      </c>
      <c r="E89" s="335">
        <v>0</v>
      </c>
      <c r="F89" s="335">
        <f t="shared" si="4"/>
        <v>338.66088821309592</v>
      </c>
      <c r="G89" s="335">
        <f>'[7]COMP MILLDDLLS'!H80*'Comp Inv Dir Oper'!$N$9</f>
        <v>0</v>
      </c>
      <c r="H89" s="335">
        <v>0</v>
      </c>
      <c r="I89" s="335">
        <v>0</v>
      </c>
      <c r="J89" s="335">
        <f t="shared" si="5"/>
        <v>0</v>
      </c>
      <c r="K89" s="335"/>
      <c r="L89" s="335">
        <f t="shared" si="6"/>
        <v>0</v>
      </c>
      <c r="M89" s="335">
        <f t="shared" si="7"/>
        <v>0</v>
      </c>
    </row>
    <row r="90" spans="1:13" s="77" customFormat="1" ht="17.649999999999999" customHeight="1">
      <c r="A90" s="333">
        <v>78</v>
      </c>
      <c r="B90" s="334" t="s">
        <v>555</v>
      </c>
      <c r="C90" s="335">
        <v>5.799143063435011</v>
      </c>
      <c r="D90" s="335">
        <v>5.799143063435011</v>
      </c>
      <c r="E90" s="335">
        <v>0</v>
      </c>
      <c r="F90" s="335">
        <f t="shared" si="4"/>
        <v>5.799143063435011</v>
      </c>
      <c r="G90" s="335">
        <f>'[7]COMP MILLDDLLS'!H81*'Comp Inv Dir Oper'!$N$9</f>
        <v>0</v>
      </c>
      <c r="H90" s="335">
        <v>0</v>
      </c>
      <c r="I90" s="335">
        <v>0</v>
      </c>
      <c r="J90" s="335">
        <f t="shared" si="5"/>
        <v>0</v>
      </c>
      <c r="K90" s="335"/>
      <c r="L90" s="335">
        <f t="shared" si="6"/>
        <v>0</v>
      </c>
      <c r="M90" s="335">
        <f t="shared" si="7"/>
        <v>0</v>
      </c>
    </row>
    <row r="91" spans="1:13" s="77" customFormat="1" ht="17.649999999999999" customHeight="1">
      <c r="A91" s="333">
        <v>79</v>
      </c>
      <c r="B91" s="334" t="s">
        <v>556</v>
      </c>
      <c r="C91" s="335">
        <v>2995.1626580111006</v>
      </c>
      <c r="D91" s="335">
        <v>2995.1626580111001</v>
      </c>
      <c r="E91" s="335">
        <v>0</v>
      </c>
      <c r="F91" s="335">
        <f t="shared" si="4"/>
        <v>2995.1626580111001</v>
      </c>
      <c r="G91" s="335">
        <f>'[7]COMP MILLDDLLS'!H82*'Comp Inv Dir Oper'!$N$9</f>
        <v>0</v>
      </c>
      <c r="H91" s="335">
        <v>0</v>
      </c>
      <c r="I91" s="335">
        <v>0</v>
      </c>
      <c r="J91" s="335">
        <f t="shared" si="5"/>
        <v>0</v>
      </c>
      <c r="K91" s="335"/>
      <c r="L91" s="335">
        <f t="shared" si="6"/>
        <v>4.5474735088646412E-13</v>
      </c>
      <c r="M91" s="335">
        <f t="shared" si="7"/>
        <v>4.5474735088646412E-13</v>
      </c>
    </row>
    <row r="92" spans="1:13" s="77" customFormat="1" ht="17.649999999999999" customHeight="1">
      <c r="A92" s="333">
        <v>80</v>
      </c>
      <c r="B92" s="334" t="s">
        <v>557</v>
      </c>
      <c r="C92" s="335">
        <v>693.37477799466853</v>
      </c>
      <c r="D92" s="335">
        <v>693.37477799466865</v>
      </c>
      <c r="E92" s="335">
        <v>0</v>
      </c>
      <c r="F92" s="335">
        <f t="shared" si="4"/>
        <v>693.37477799466865</v>
      </c>
      <c r="G92" s="335">
        <f>'[7]COMP MILLDDLLS'!H83*'Comp Inv Dir Oper'!$N$9</f>
        <v>0</v>
      </c>
      <c r="H92" s="335">
        <v>0</v>
      </c>
      <c r="I92" s="335">
        <v>0</v>
      </c>
      <c r="J92" s="335">
        <f t="shared" si="5"/>
        <v>0</v>
      </c>
      <c r="K92" s="335"/>
      <c r="L92" s="335">
        <f t="shared" si="6"/>
        <v>-1.1368683772161603E-13</v>
      </c>
      <c r="M92" s="335">
        <f t="shared" si="7"/>
        <v>-1.1368683772161603E-13</v>
      </c>
    </row>
    <row r="93" spans="1:13" s="77" customFormat="1" ht="17.649999999999999" customHeight="1">
      <c r="A93" s="333">
        <v>82</v>
      </c>
      <c r="B93" s="334" t="s">
        <v>558</v>
      </c>
      <c r="C93" s="335">
        <v>14.107272953529373</v>
      </c>
      <c r="D93" s="335">
        <v>14.107272953529369</v>
      </c>
      <c r="E93" s="335">
        <v>0</v>
      </c>
      <c r="F93" s="335">
        <f t="shared" si="4"/>
        <v>14.107272953529369</v>
      </c>
      <c r="G93" s="335">
        <f>'[7]COMP MILLDDLLS'!H84*'Comp Inv Dir Oper'!$N$9</f>
        <v>0</v>
      </c>
      <c r="H93" s="335">
        <v>0</v>
      </c>
      <c r="I93" s="335">
        <v>0</v>
      </c>
      <c r="J93" s="335">
        <f t="shared" si="5"/>
        <v>0</v>
      </c>
      <c r="K93" s="335"/>
      <c r="L93" s="335">
        <f t="shared" si="6"/>
        <v>3.5527136788005009E-15</v>
      </c>
      <c r="M93" s="335">
        <f t="shared" si="7"/>
        <v>3.5527136788005009E-15</v>
      </c>
    </row>
    <row r="94" spans="1:13" s="77" customFormat="1" ht="17.649999999999999" customHeight="1">
      <c r="A94" s="333">
        <v>83</v>
      </c>
      <c r="B94" s="334" t="s">
        <v>559</v>
      </c>
      <c r="C94" s="335">
        <v>21.520574647138545</v>
      </c>
      <c r="D94" s="335">
        <v>21.520574647138542</v>
      </c>
      <c r="E94" s="335">
        <v>0</v>
      </c>
      <c r="F94" s="335">
        <f t="shared" si="4"/>
        <v>21.520574647138542</v>
      </c>
      <c r="G94" s="335">
        <f>'[7]COMP MILLDDLLS'!H85*'Comp Inv Dir Oper'!$N$9</f>
        <v>0</v>
      </c>
      <c r="H94" s="335">
        <v>0</v>
      </c>
      <c r="I94" s="335">
        <v>0</v>
      </c>
      <c r="J94" s="335">
        <f t="shared" si="5"/>
        <v>0</v>
      </c>
      <c r="K94" s="335"/>
      <c r="L94" s="335">
        <f t="shared" si="6"/>
        <v>3.5527136788005009E-15</v>
      </c>
      <c r="M94" s="335">
        <f t="shared" si="7"/>
        <v>3.5527136788005009E-15</v>
      </c>
    </row>
    <row r="95" spans="1:13" s="77" customFormat="1" ht="17.649999999999999" customHeight="1">
      <c r="A95" s="333">
        <v>84</v>
      </c>
      <c r="B95" s="334" t="s">
        <v>560</v>
      </c>
      <c r="C95" s="335">
        <v>317.6263098</v>
      </c>
      <c r="D95" s="335">
        <v>317.6263098</v>
      </c>
      <c r="E95" s="335">
        <v>0</v>
      </c>
      <c r="F95" s="335">
        <f t="shared" si="4"/>
        <v>317.6263098</v>
      </c>
      <c r="G95" s="335">
        <f>'[7]COMP MILLDDLLS'!H86*'Comp Inv Dir Oper'!$N$9</f>
        <v>0</v>
      </c>
      <c r="H95" s="335">
        <v>0</v>
      </c>
      <c r="I95" s="335">
        <v>0</v>
      </c>
      <c r="J95" s="335">
        <f t="shared" si="5"/>
        <v>0</v>
      </c>
      <c r="K95" s="335"/>
      <c r="L95" s="335">
        <f t="shared" si="6"/>
        <v>0</v>
      </c>
      <c r="M95" s="335">
        <f t="shared" si="7"/>
        <v>0</v>
      </c>
    </row>
    <row r="96" spans="1:13" s="77" customFormat="1" ht="17.649999999999999" customHeight="1">
      <c r="A96" s="333">
        <v>87</v>
      </c>
      <c r="B96" s="334" t="s">
        <v>561</v>
      </c>
      <c r="C96" s="335">
        <v>1156.8009555190622</v>
      </c>
      <c r="D96" s="335">
        <v>1156.8009555190624</v>
      </c>
      <c r="E96" s="335">
        <v>0</v>
      </c>
      <c r="F96" s="335">
        <f t="shared" si="4"/>
        <v>1156.8009555190624</v>
      </c>
      <c r="G96" s="335">
        <f>'[7]COMP MILLDDLLS'!H87*'Comp Inv Dir Oper'!$N$9</f>
        <v>0</v>
      </c>
      <c r="H96" s="335">
        <v>0</v>
      </c>
      <c r="I96" s="335">
        <v>0</v>
      </c>
      <c r="J96" s="335">
        <f t="shared" si="5"/>
        <v>0</v>
      </c>
      <c r="K96" s="335"/>
      <c r="L96" s="335">
        <f t="shared" si="6"/>
        <v>-2.2737367544323206E-13</v>
      </c>
      <c r="M96" s="335">
        <f t="shared" si="7"/>
        <v>-2.2737367544323206E-13</v>
      </c>
    </row>
    <row r="97" spans="1:19" s="77" customFormat="1" ht="17.649999999999999" customHeight="1">
      <c r="A97" s="333">
        <v>90</v>
      </c>
      <c r="B97" s="334" t="s">
        <v>562</v>
      </c>
      <c r="C97" s="335">
        <v>316.00396799999993</v>
      </c>
      <c r="D97" s="335">
        <v>316.00396799999993</v>
      </c>
      <c r="E97" s="335">
        <v>0</v>
      </c>
      <c r="F97" s="335">
        <f t="shared" si="4"/>
        <v>316.00396799999993</v>
      </c>
      <c r="G97" s="335">
        <f>'[7]COMP MILLDDLLS'!H88*'Comp Inv Dir Oper'!$N$9</f>
        <v>0</v>
      </c>
      <c r="H97" s="335">
        <v>0</v>
      </c>
      <c r="I97" s="335">
        <v>0</v>
      </c>
      <c r="J97" s="335">
        <f t="shared" si="5"/>
        <v>0</v>
      </c>
      <c r="K97" s="335"/>
      <c r="L97" s="335">
        <f t="shared" si="6"/>
        <v>0</v>
      </c>
      <c r="M97" s="335">
        <f t="shared" si="7"/>
        <v>0</v>
      </c>
    </row>
    <row r="98" spans="1:19" s="77" customFormat="1" ht="17.649999999999999" customHeight="1">
      <c r="A98" s="333">
        <v>91</v>
      </c>
      <c r="B98" s="334" t="s">
        <v>563</v>
      </c>
      <c r="C98" s="335">
        <v>270.75565607785688</v>
      </c>
      <c r="D98" s="335">
        <v>270.75565607785688</v>
      </c>
      <c r="E98" s="335">
        <v>0</v>
      </c>
      <c r="F98" s="335">
        <f t="shared" si="4"/>
        <v>270.75565607785688</v>
      </c>
      <c r="G98" s="335">
        <f>'[7]COMP MILLDDLLS'!H89*'Comp Inv Dir Oper'!$N$9</f>
        <v>0</v>
      </c>
      <c r="H98" s="335">
        <v>0</v>
      </c>
      <c r="I98" s="335">
        <v>0</v>
      </c>
      <c r="J98" s="335">
        <f t="shared" si="5"/>
        <v>0</v>
      </c>
      <c r="K98" s="335"/>
      <c r="L98" s="335">
        <f t="shared" si="6"/>
        <v>0</v>
      </c>
      <c r="M98" s="335">
        <f t="shared" si="7"/>
        <v>0</v>
      </c>
    </row>
    <row r="99" spans="1:19" s="77" customFormat="1" ht="17.649999999999999" customHeight="1">
      <c r="A99" s="333">
        <v>92</v>
      </c>
      <c r="B99" s="334" t="s">
        <v>564</v>
      </c>
      <c r="C99" s="335">
        <v>760.63122837296544</v>
      </c>
      <c r="D99" s="335">
        <v>760.63122837296521</v>
      </c>
      <c r="E99" s="335">
        <v>0</v>
      </c>
      <c r="F99" s="335">
        <f t="shared" si="4"/>
        <v>760.63122837296521</v>
      </c>
      <c r="G99" s="335">
        <f>'[7]COMP MILLDDLLS'!H90*'Comp Inv Dir Oper'!$N$9</f>
        <v>0</v>
      </c>
      <c r="H99" s="335">
        <v>0</v>
      </c>
      <c r="I99" s="335">
        <v>0</v>
      </c>
      <c r="J99" s="335">
        <f t="shared" si="5"/>
        <v>0</v>
      </c>
      <c r="K99" s="335"/>
      <c r="L99" s="335">
        <f t="shared" si="6"/>
        <v>2.2737367544323206E-13</v>
      </c>
      <c r="M99" s="335">
        <f t="shared" si="7"/>
        <v>2.2737367544323206E-13</v>
      </c>
    </row>
    <row r="100" spans="1:19" s="77" customFormat="1" ht="17.649999999999999" customHeight="1">
      <c r="A100" s="333">
        <v>93</v>
      </c>
      <c r="B100" s="334" t="s">
        <v>565</v>
      </c>
      <c r="C100" s="335">
        <v>408.38050178969945</v>
      </c>
      <c r="D100" s="335">
        <v>408.38050178969945</v>
      </c>
      <c r="E100" s="335">
        <v>0</v>
      </c>
      <c r="F100" s="335">
        <f t="shared" si="4"/>
        <v>408.38050178969945</v>
      </c>
      <c r="G100" s="335">
        <f>'[7]COMP MILLDDLLS'!H91*'Comp Inv Dir Oper'!$N$9</f>
        <v>0</v>
      </c>
      <c r="H100" s="335">
        <v>0</v>
      </c>
      <c r="I100" s="335">
        <v>0</v>
      </c>
      <c r="J100" s="335">
        <f t="shared" si="5"/>
        <v>0</v>
      </c>
      <c r="K100" s="335"/>
      <c r="L100" s="335">
        <f t="shared" si="6"/>
        <v>0</v>
      </c>
      <c r="M100" s="335">
        <f t="shared" si="7"/>
        <v>0</v>
      </c>
    </row>
    <row r="101" spans="1:19" s="77" customFormat="1" ht="17.649999999999999" customHeight="1">
      <c r="A101" s="333">
        <v>94</v>
      </c>
      <c r="B101" s="334" t="s">
        <v>566</v>
      </c>
      <c r="C101" s="335">
        <v>136.135638</v>
      </c>
      <c r="D101" s="335">
        <v>136.135638</v>
      </c>
      <c r="E101" s="335">
        <v>0</v>
      </c>
      <c r="F101" s="335">
        <f t="shared" si="4"/>
        <v>136.135638</v>
      </c>
      <c r="G101" s="335">
        <f>'[7]COMP MILLDDLLS'!H92*'Comp Inv Dir Oper'!$N$9</f>
        <v>0</v>
      </c>
      <c r="H101" s="335">
        <v>0</v>
      </c>
      <c r="I101" s="335">
        <v>0</v>
      </c>
      <c r="J101" s="335">
        <f t="shared" si="5"/>
        <v>0</v>
      </c>
      <c r="K101" s="335"/>
      <c r="L101" s="335">
        <f t="shared" si="6"/>
        <v>0</v>
      </c>
      <c r="M101" s="335">
        <f t="shared" si="7"/>
        <v>0</v>
      </c>
    </row>
    <row r="102" spans="1:19" s="77" customFormat="1" ht="17.649999999999999" customHeight="1">
      <c r="A102" s="333">
        <v>95</v>
      </c>
      <c r="B102" s="334" t="s">
        <v>567</v>
      </c>
      <c r="C102" s="335">
        <v>181.13540010893132</v>
      </c>
      <c r="D102" s="335">
        <v>181.13540010893126</v>
      </c>
      <c r="E102" s="335">
        <v>0</v>
      </c>
      <c r="F102" s="335">
        <f t="shared" si="4"/>
        <v>181.13540010893126</v>
      </c>
      <c r="G102" s="335">
        <f>'[7]COMP MILLDDLLS'!H93*'Comp Inv Dir Oper'!$N$9</f>
        <v>0</v>
      </c>
      <c r="H102" s="335">
        <v>0</v>
      </c>
      <c r="I102" s="335">
        <v>0</v>
      </c>
      <c r="J102" s="335">
        <f t="shared" si="5"/>
        <v>0</v>
      </c>
      <c r="K102" s="335"/>
      <c r="L102" s="335">
        <f t="shared" si="6"/>
        <v>5.6843418860808015E-14</v>
      </c>
      <c r="M102" s="335">
        <f t="shared" si="7"/>
        <v>5.6843418860808015E-14</v>
      </c>
    </row>
    <row r="103" spans="1:19" s="77" customFormat="1" ht="17.649999999999999" customHeight="1">
      <c r="A103" s="333">
        <v>98</v>
      </c>
      <c r="B103" s="334" t="s">
        <v>568</v>
      </c>
      <c r="C103" s="335">
        <v>81.807975763460647</v>
      </c>
      <c r="D103" s="335">
        <v>81.807975763460647</v>
      </c>
      <c r="E103" s="335">
        <v>0</v>
      </c>
      <c r="F103" s="335">
        <f t="shared" si="4"/>
        <v>81.807975763460647</v>
      </c>
      <c r="G103" s="335">
        <f>'[7]COMP MILLDDLLS'!H94*'Comp Inv Dir Oper'!$N$9</f>
        <v>0</v>
      </c>
      <c r="H103" s="335">
        <v>0</v>
      </c>
      <c r="I103" s="335">
        <v>0</v>
      </c>
      <c r="J103" s="335">
        <f t="shared" si="5"/>
        <v>0</v>
      </c>
      <c r="K103" s="335"/>
      <c r="L103" s="335">
        <f t="shared" si="6"/>
        <v>0</v>
      </c>
      <c r="M103" s="335">
        <f t="shared" si="7"/>
        <v>0</v>
      </c>
    </row>
    <row r="104" spans="1:19" s="77" customFormat="1" ht="17.649999999999999" customHeight="1">
      <c r="A104" s="333">
        <v>99</v>
      </c>
      <c r="B104" s="334" t="s">
        <v>569</v>
      </c>
      <c r="C104" s="335">
        <v>1053.6988449508065</v>
      </c>
      <c r="D104" s="335">
        <v>1053.6988449508067</v>
      </c>
      <c r="E104" s="335">
        <v>0</v>
      </c>
      <c r="F104" s="335">
        <f t="shared" si="4"/>
        <v>1053.6988449508067</v>
      </c>
      <c r="G104" s="335">
        <f>'[7]COMP MILLDDLLS'!H95*'Comp Inv Dir Oper'!$N$9</f>
        <v>0</v>
      </c>
      <c r="H104" s="335">
        <v>0</v>
      </c>
      <c r="I104" s="335">
        <v>0</v>
      </c>
      <c r="J104" s="335">
        <f t="shared" si="5"/>
        <v>0</v>
      </c>
      <c r="K104" s="335"/>
      <c r="L104" s="335">
        <f t="shared" si="6"/>
        <v>-2.2737367544323206E-13</v>
      </c>
      <c r="M104" s="335">
        <f t="shared" si="7"/>
        <v>-2.2737367544323206E-13</v>
      </c>
    </row>
    <row r="105" spans="1:19" s="77" customFormat="1" ht="17.649999999999999" customHeight="1">
      <c r="A105" s="333">
        <v>100</v>
      </c>
      <c r="B105" s="334" t="s">
        <v>570</v>
      </c>
      <c r="C105" s="335">
        <v>1872.0200781817443</v>
      </c>
      <c r="D105" s="335">
        <v>1872.0200781817443</v>
      </c>
      <c r="E105" s="335">
        <v>0</v>
      </c>
      <c r="F105" s="335">
        <f t="shared" si="4"/>
        <v>1872.0200781817443</v>
      </c>
      <c r="G105" s="335">
        <f>'[7]COMP MILLDDLLS'!H96*'Comp Inv Dir Oper'!$N$9</f>
        <v>0</v>
      </c>
      <c r="H105" s="335">
        <v>0</v>
      </c>
      <c r="I105" s="335">
        <v>0</v>
      </c>
      <c r="J105" s="335">
        <f t="shared" si="5"/>
        <v>0</v>
      </c>
      <c r="K105" s="335"/>
      <c r="L105" s="335">
        <f t="shared" si="6"/>
        <v>0</v>
      </c>
      <c r="M105" s="335">
        <f t="shared" si="7"/>
        <v>0</v>
      </c>
    </row>
    <row r="106" spans="1:19" s="80" customFormat="1" ht="17.649999999999999" customHeight="1">
      <c r="A106" s="333">
        <v>101</v>
      </c>
      <c r="B106" s="334" t="s">
        <v>571</v>
      </c>
      <c r="C106" s="335">
        <v>655.60631225798465</v>
      </c>
      <c r="D106" s="335">
        <v>655.60631225798488</v>
      </c>
      <c r="E106" s="335">
        <v>0</v>
      </c>
      <c r="F106" s="335">
        <f t="shared" si="4"/>
        <v>655.60631225798488</v>
      </c>
      <c r="G106" s="335">
        <f>'[7]COMP MILLDDLLS'!H97*'Comp Inv Dir Oper'!$N$9</f>
        <v>0</v>
      </c>
      <c r="H106" s="335">
        <v>0</v>
      </c>
      <c r="I106" s="335">
        <v>0</v>
      </c>
      <c r="J106" s="335">
        <f t="shared" si="5"/>
        <v>0</v>
      </c>
      <c r="K106" s="335"/>
      <c r="L106" s="335">
        <f t="shared" si="6"/>
        <v>-2.2737367544323206E-13</v>
      </c>
      <c r="M106" s="335">
        <f t="shared" si="7"/>
        <v>-2.2737367544323206E-13</v>
      </c>
      <c r="N106" s="77"/>
      <c r="O106" s="77"/>
      <c r="P106" s="77"/>
      <c r="Q106" s="77"/>
      <c r="R106" s="77"/>
      <c r="S106" s="77"/>
    </row>
    <row r="107" spans="1:19" s="77" customFormat="1" ht="17.649999999999999" customHeight="1">
      <c r="A107" s="333">
        <v>102</v>
      </c>
      <c r="B107" s="334" t="s">
        <v>572</v>
      </c>
      <c r="C107" s="335">
        <v>453.53792419311753</v>
      </c>
      <c r="D107" s="335">
        <v>453.53792419311753</v>
      </c>
      <c r="E107" s="335">
        <v>0</v>
      </c>
      <c r="F107" s="335">
        <f t="shared" si="4"/>
        <v>453.53792419311753</v>
      </c>
      <c r="G107" s="335">
        <f>'[7]COMP MILLDDLLS'!H98*'Comp Inv Dir Oper'!$N$9</f>
        <v>0</v>
      </c>
      <c r="H107" s="335">
        <v>0</v>
      </c>
      <c r="I107" s="335">
        <v>0</v>
      </c>
      <c r="J107" s="335">
        <f t="shared" si="5"/>
        <v>0</v>
      </c>
      <c r="K107" s="335"/>
      <c r="L107" s="335">
        <f t="shared" si="6"/>
        <v>0</v>
      </c>
      <c r="M107" s="335">
        <f t="shared" si="7"/>
        <v>0</v>
      </c>
    </row>
    <row r="108" spans="1:19" s="77" customFormat="1" ht="17.649999999999999" customHeight="1">
      <c r="A108" s="333">
        <v>103</v>
      </c>
      <c r="B108" s="334" t="s">
        <v>573</v>
      </c>
      <c r="C108" s="335">
        <v>157.32370334548946</v>
      </c>
      <c r="D108" s="335">
        <v>157.32370334548941</v>
      </c>
      <c r="E108" s="335">
        <v>0</v>
      </c>
      <c r="F108" s="335">
        <f t="shared" si="4"/>
        <v>157.32370334548941</v>
      </c>
      <c r="G108" s="335">
        <f>'[7]COMP MILLDDLLS'!H99*'Comp Inv Dir Oper'!$N$9</f>
        <v>0</v>
      </c>
      <c r="H108" s="335">
        <v>0</v>
      </c>
      <c r="I108" s="335">
        <v>0</v>
      </c>
      <c r="J108" s="335">
        <f t="shared" si="5"/>
        <v>0</v>
      </c>
      <c r="K108" s="335"/>
      <c r="L108" s="335">
        <f t="shared" si="6"/>
        <v>5.6843418860808015E-14</v>
      </c>
      <c r="M108" s="335">
        <f t="shared" si="7"/>
        <v>5.6843418860808015E-14</v>
      </c>
    </row>
    <row r="109" spans="1:19" s="77" customFormat="1" ht="17.649999999999999" customHeight="1">
      <c r="A109" s="333">
        <v>104</v>
      </c>
      <c r="B109" s="336" t="s">
        <v>574</v>
      </c>
      <c r="C109" s="335">
        <v>4379.939752672788</v>
      </c>
      <c r="D109" s="335">
        <v>4132.9067109248836</v>
      </c>
      <c r="E109" s="335">
        <v>0</v>
      </c>
      <c r="F109" s="335">
        <f t="shared" si="4"/>
        <v>4132.9067109248836</v>
      </c>
      <c r="G109" s="335">
        <f>'[7]COMP MILLDDLLS'!H100*'Comp Inv Dir Oper'!$N$9</f>
        <v>0</v>
      </c>
      <c r="H109" s="335">
        <v>13.142680160677402</v>
      </c>
      <c r="I109" s="335">
        <v>13.142680160677402</v>
      </c>
      <c r="J109" s="335">
        <f t="shared" si="5"/>
        <v>26.285360321354805</v>
      </c>
      <c r="K109" s="335"/>
      <c r="L109" s="335">
        <f t="shared" si="6"/>
        <v>220.74768142654966</v>
      </c>
      <c r="M109" s="335">
        <f t="shared" si="7"/>
        <v>247.03304174790446</v>
      </c>
    </row>
    <row r="110" spans="1:19" s="77" customFormat="1" ht="17.649999999999999" customHeight="1">
      <c r="A110" s="333">
        <v>105</v>
      </c>
      <c r="B110" s="334" t="s">
        <v>575</v>
      </c>
      <c r="C110" s="335">
        <v>2385.5382537480718</v>
      </c>
      <c r="D110" s="335">
        <v>2385.5382537480718</v>
      </c>
      <c r="E110" s="335">
        <v>0</v>
      </c>
      <c r="F110" s="335">
        <f t="shared" si="4"/>
        <v>2385.5382537480718</v>
      </c>
      <c r="G110" s="335">
        <f>'[7]COMP MILLDDLLS'!H101*'Comp Inv Dir Oper'!$N$9</f>
        <v>0</v>
      </c>
      <c r="H110" s="335">
        <v>0</v>
      </c>
      <c r="I110" s="335">
        <v>0</v>
      </c>
      <c r="J110" s="335">
        <f t="shared" si="5"/>
        <v>0</v>
      </c>
      <c r="K110" s="335"/>
      <c r="L110" s="335">
        <f t="shared" si="6"/>
        <v>0</v>
      </c>
      <c r="M110" s="335">
        <f t="shared" si="7"/>
        <v>0</v>
      </c>
    </row>
    <row r="111" spans="1:19" s="77" customFormat="1" ht="17.649999999999999" customHeight="1">
      <c r="A111" s="333">
        <v>106</v>
      </c>
      <c r="B111" s="334" t="s">
        <v>576</v>
      </c>
      <c r="C111" s="335">
        <v>1751.5709586621106</v>
      </c>
      <c r="D111" s="335">
        <v>1751.5709586621106</v>
      </c>
      <c r="E111" s="335">
        <v>0</v>
      </c>
      <c r="F111" s="335">
        <f t="shared" si="4"/>
        <v>1751.5709586621106</v>
      </c>
      <c r="G111" s="335">
        <f>'[7]COMP MILLDDLLS'!H102*'Comp Inv Dir Oper'!$N$9</f>
        <v>0</v>
      </c>
      <c r="H111" s="335">
        <v>0</v>
      </c>
      <c r="I111" s="335">
        <v>0</v>
      </c>
      <c r="J111" s="335">
        <f t="shared" si="5"/>
        <v>0</v>
      </c>
      <c r="K111" s="335"/>
      <c r="L111" s="335">
        <f t="shared" si="6"/>
        <v>0</v>
      </c>
      <c r="M111" s="335">
        <f t="shared" si="7"/>
        <v>0</v>
      </c>
    </row>
    <row r="112" spans="1:19" s="77" customFormat="1" ht="17.649999999999999" customHeight="1">
      <c r="A112" s="333">
        <v>107</v>
      </c>
      <c r="B112" s="334" t="s">
        <v>577</v>
      </c>
      <c r="C112" s="335">
        <v>1422.2700713694001</v>
      </c>
      <c r="D112" s="335">
        <v>1422.2700713694001</v>
      </c>
      <c r="E112" s="335">
        <v>0</v>
      </c>
      <c r="F112" s="335">
        <f t="shared" si="4"/>
        <v>1422.2700713694001</v>
      </c>
      <c r="G112" s="335">
        <f>'[7]COMP MILLDDLLS'!H103*'Comp Inv Dir Oper'!$N$9</f>
        <v>0</v>
      </c>
      <c r="H112" s="335">
        <v>0</v>
      </c>
      <c r="I112" s="335">
        <v>0</v>
      </c>
      <c r="J112" s="335">
        <f t="shared" si="5"/>
        <v>0</v>
      </c>
      <c r="K112" s="335"/>
      <c r="L112" s="335">
        <f t="shared" si="6"/>
        <v>0</v>
      </c>
      <c r="M112" s="335">
        <f t="shared" si="7"/>
        <v>0</v>
      </c>
    </row>
    <row r="113" spans="1:13" s="77" customFormat="1" ht="17.649999999999999" customHeight="1">
      <c r="A113" s="333">
        <v>108</v>
      </c>
      <c r="B113" s="334" t="s">
        <v>578</v>
      </c>
      <c r="C113" s="335">
        <v>805.56458737954574</v>
      </c>
      <c r="D113" s="335">
        <v>805.56458737954574</v>
      </c>
      <c r="E113" s="335">
        <v>0</v>
      </c>
      <c r="F113" s="335">
        <f t="shared" si="4"/>
        <v>805.56458737954574</v>
      </c>
      <c r="G113" s="335">
        <f>'[7]COMP MILLDDLLS'!H104*'Comp Inv Dir Oper'!$N$9</f>
        <v>0</v>
      </c>
      <c r="H113" s="335">
        <v>0</v>
      </c>
      <c r="I113" s="335">
        <v>0</v>
      </c>
      <c r="J113" s="335">
        <f t="shared" si="5"/>
        <v>0</v>
      </c>
      <c r="K113" s="335"/>
      <c r="L113" s="335">
        <f t="shared" si="6"/>
        <v>0</v>
      </c>
      <c r="M113" s="335">
        <f t="shared" si="7"/>
        <v>0</v>
      </c>
    </row>
    <row r="114" spans="1:13" s="79" customFormat="1" ht="17.649999999999999" customHeight="1">
      <c r="A114" s="333">
        <v>110</v>
      </c>
      <c r="B114" s="334" t="s">
        <v>579</v>
      </c>
      <c r="C114" s="335">
        <v>123.4654393682944</v>
      </c>
      <c r="D114" s="335">
        <v>123.46543936829437</v>
      </c>
      <c r="E114" s="335">
        <v>0</v>
      </c>
      <c r="F114" s="335">
        <f t="shared" si="4"/>
        <v>123.46543936829437</v>
      </c>
      <c r="G114" s="335">
        <f>'[7]COMP MILLDDLLS'!H105*'Comp Inv Dir Oper'!$N$9</f>
        <v>247.03304174790361</v>
      </c>
      <c r="H114" s="335">
        <v>0</v>
      </c>
      <c r="I114" s="335">
        <v>0</v>
      </c>
      <c r="J114" s="335">
        <f t="shared" si="5"/>
        <v>0</v>
      </c>
      <c r="K114" s="335"/>
      <c r="L114" s="335">
        <f t="shared" si="6"/>
        <v>2.8421709430404007E-14</v>
      </c>
      <c r="M114" s="335">
        <f t="shared" si="7"/>
        <v>2.8421709430404007E-14</v>
      </c>
    </row>
    <row r="115" spans="1:13" s="77" customFormat="1" ht="17.649999999999999" customHeight="1">
      <c r="A115" s="333">
        <v>111</v>
      </c>
      <c r="B115" s="334" t="s">
        <v>580</v>
      </c>
      <c r="C115" s="335">
        <v>740.01327226139983</v>
      </c>
      <c r="D115" s="335">
        <v>740.01327226140006</v>
      </c>
      <c r="E115" s="335">
        <v>0</v>
      </c>
      <c r="F115" s="335">
        <f t="shared" si="4"/>
        <v>740.01327226140006</v>
      </c>
      <c r="G115" s="335">
        <f>'[7]COMP MILLDDLLS'!H106*'Comp Inv Dir Oper'!$N$9</f>
        <v>0</v>
      </c>
      <c r="H115" s="335">
        <v>0</v>
      </c>
      <c r="I115" s="335">
        <v>0</v>
      </c>
      <c r="J115" s="335">
        <f t="shared" si="5"/>
        <v>0</v>
      </c>
      <c r="K115" s="335"/>
      <c r="L115" s="335">
        <f t="shared" si="6"/>
        <v>-2.2737367544323206E-13</v>
      </c>
      <c r="M115" s="335">
        <f t="shared" si="7"/>
        <v>-2.2737367544323206E-13</v>
      </c>
    </row>
    <row r="116" spans="1:13" s="77" customFormat="1" ht="17.649999999999999" customHeight="1">
      <c r="A116" s="333">
        <v>112</v>
      </c>
      <c r="B116" s="334" t="s">
        <v>581</v>
      </c>
      <c r="C116" s="335">
        <v>321.87649120216957</v>
      </c>
      <c r="D116" s="335">
        <v>321.87649120216957</v>
      </c>
      <c r="E116" s="335">
        <v>0</v>
      </c>
      <c r="F116" s="335">
        <f t="shared" si="4"/>
        <v>321.87649120216957</v>
      </c>
      <c r="G116" s="335">
        <f>'[7]COMP MILLDDLLS'!H107*'Comp Inv Dir Oper'!$N$9</f>
        <v>0</v>
      </c>
      <c r="H116" s="335">
        <v>0</v>
      </c>
      <c r="I116" s="335">
        <v>0</v>
      </c>
      <c r="J116" s="335">
        <f t="shared" si="5"/>
        <v>0</v>
      </c>
      <c r="K116" s="335"/>
      <c r="L116" s="335">
        <f t="shared" si="6"/>
        <v>0</v>
      </c>
      <c r="M116" s="335">
        <f t="shared" si="7"/>
        <v>0</v>
      </c>
    </row>
    <row r="117" spans="1:13" s="77" customFormat="1" ht="17.649999999999999" customHeight="1">
      <c r="A117" s="333">
        <v>113</v>
      </c>
      <c r="B117" s="334" t="s">
        <v>582</v>
      </c>
      <c r="C117" s="335">
        <v>842.8845844583027</v>
      </c>
      <c r="D117" s="335">
        <v>842.8845844583027</v>
      </c>
      <c r="E117" s="335">
        <v>0</v>
      </c>
      <c r="F117" s="335">
        <f t="shared" si="4"/>
        <v>842.8845844583027</v>
      </c>
      <c r="G117" s="335">
        <f>'[7]COMP MILLDDLLS'!H108*'Comp Inv Dir Oper'!$N$9</f>
        <v>0</v>
      </c>
      <c r="H117" s="335">
        <v>0</v>
      </c>
      <c r="I117" s="335">
        <v>0</v>
      </c>
      <c r="J117" s="335">
        <f t="shared" si="5"/>
        <v>0</v>
      </c>
      <c r="K117" s="335"/>
      <c r="L117" s="335">
        <f t="shared" si="6"/>
        <v>0</v>
      </c>
      <c r="M117" s="335">
        <f t="shared" si="7"/>
        <v>0</v>
      </c>
    </row>
    <row r="118" spans="1:13" s="77" customFormat="1" ht="17.649999999999999" customHeight="1">
      <c r="A118" s="333">
        <v>114</v>
      </c>
      <c r="B118" s="334" t="s">
        <v>583</v>
      </c>
      <c r="C118" s="335">
        <v>718.29771688039284</v>
      </c>
      <c r="D118" s="335">
        <v>718.29771688039284</v>
      </c>
      <c r="E118" s="335">
        <v>0</v>
      </c>
      <c r="F118" s="335">
        <f t="shared" si="4"/>
        <v>718.29771688039284</v>
      </c>
      <c r="G118" s="335">
        <f>'[7]COMP MILLDDLLS'!H109*'Comp Inv Dir Oper'!$N$9</f>
        <v>0</v>
      </c>
      <c r="H118" s="335">
        <v>0</v>
      </c>
      <c r="I118" s="335">
        <v>0</v>
      </c>
      <c r="J118" s="335">
        <f t="shared" si="5"/>
        <v>0</v>
      </c>
      <c r="K118" s="335"/>
      <c r="L118" s="335">
        <f t="shared" si="6"/>
        <v>0</v>
      </c>
      <c r="M118" s="335">
        <f t="shared" si="7"/>
        <v>0</v>
      </c>
    </row>
    <row r="119" spans="1:13" s="77" customFormat="1" ht="17.649999999999999" customHeight="1">
      <c r="A119" s="333">
        <v>117</v>
      </c>
      <c r="B119" s="334" t="s">
        <v>584</v>
      </c>
      <c r="C119" s="335">
        <v>1039.2392400000001</v>
      </c>
      <c r="D119" s="335">
        <v>1039.2392399999999</v>
      </c>
      <c r="E119" s="335">
        <v>0</v>
      </c>
      <c r="F119" s="335">
        <f t="shared" si="4"/>
        <v>1039.2392399999999</v>
      </c>
      <c r="G119" s="335">
        <f>'[7]COMP MILLDDLLS'!H110*'Comp Inv Dir Oper'!$N$9</f>
        <v>0</v>
      </c>
      <c r="H119" s="335">
        <v>0</v>
      </c>
      <c r="I119" s="335">
        <v>0</v>
      </c>
      <c r="J119" s="335">
        <f t="shared" si="5"/>
        <v>0</v>
      </c>
      <c r="K119" s="335"/>
      <c r="L119" s="335">
        <f t="shared" si="6"/>
        <v>2.2737367544323206E-13</v>
      </c>
      <c r="M119" s="335">
        <f t="shared" si="7"/>
        <v>2.2737367544323206E-13</v>
      </c>
    </row>
    <row r="120" spans="1:13" s="77" customFormat="1" ht="17.649999999999999" customHeight="1">
      <c r="A120" s="333">
        <v>118</v>
      </c>
      <c r="B120" s="334" t="s">
        <v>585</v>
      </c>
      <c r="C120" s="335">
        <v>484.91407275960813</v>
      </c>
      <c r="D120" s="335">
        <v>484.91407275960825</v>
      </c>
      <c r="E120" s="335">
        <v>0</v>
      </c>
      <c r="F120" s="335">
        <f t="shared" si="4"/>
        <v>484.91407275960825</v>
      </c>
      <c r="G120" s="335">
        <f>'[7]COMP MILLDDLLS'!H111*'Comp Inv Dir Oper'!$N$9</f>
        <v>0</v>
      </c>
      <c r="H120" s="335">
        <v>0</v>
      </c>
      <c r="I120" s="335">
        <v>0</v>
      </c>
      <c r="J120" s="335">
        <f t="shared" si="5"/>
        <v>0</v>
      </c>
      <c r="K120" s="335"/>
      <c r="L120" s="335">
        <f t="shared" si="6"/>
        <v>-1.1368683772161603E-13</v>
      </c>
      <c r="M120" s="335">
        <f t="shared" si="7"/>
        <v>-1.1368683772161603E-13</v>
      </c>
    </row>
    <row r="121" spans="1:13" s="77" customFormat="1" ht="17.649999999999999" customHeight="1">
      <c r="A121" s="333">
        <v>122</v>
      </c>
      <c r="B121" s="334" t="s">
        <v>586</v>
      </c>
      <c r="C121" s="335">
        <v>254.04157440062752</v>
      </c>
      <c r="D121" s="335">
        <v>254.04157440062761</v>
      </c>
      <c r="E121" s="335">
        <v>0</v>
      </c>
      <c r="F121" s="335">
        <f t="shared" si="4"/>
        <v>254.04157440062761</v>
      </c>
      <c r="G121" s="335">
        <f>'[7]COMP MILLDDLLS'!H112*'Comp Inv Dir Oper'!$N$9</f>
        <v>0</v>
      </c>
      <c r="H121" s="335">
        <v>0</v>
      </c>
      <c r="I121" s="335">
        <v>0</v>
      </c>
      <c r="J121" s="335">
        <f t="shared" si="5"/>
        <v>0</v>
      </c>
      <c r="K121" s="335"/>
      <c r="L121" s="335">
        <f t="shared" si="6"/>
        <v>-8.5265128291212022E-14</v>
      </c>
      <c r="M121" s="335">
        <f t="shared" si="7"/>
        <v>-8.5265128291212022E-14</v>
      </c>
    </row>
    <row r="122" spans="1:13" s="77" customFormat="1" ht="17.649999999999999" customHeight="1">
      <c r="A122" s="333">
        <v>123</v>
      </c>
      <c r="B122" s="334" t="s">
        <v>587</v>
      </c>
      <c r="C122" s="335">
        <v>124.57182865601368</v>
      </c>
      <c r="D122" s="335">
        <v>124.57182865601369</v>
      </c>
      <c r="E122" s="335">
        <v>0</v>
      </c>
      <c r="F122" s="335">
        <f t="shared" si="4"/>
        <v>124.57182865601369</v>
      </c>
      <c r="G122" s="335">
        <f>'[7]COMP MILLDDLLS'!H113*'Comp Inv Dir Oper'!$N$9</f>
        <v>0</v>
      </c>
      <c r="H122" s="335">
        <v>0</v>
      </c>
      <c r="I122" s="335">
        <v>0</v>
      </c>
      <c r="J122" s="335">
        <f t="shared" si="5"/>
        <v>0</v>
      </c>
      <c r="K122" s="335"/>
      <c r="L122" s="335">
        <f t="shared" si="6"/>
        <v>-1.4210854715202004E-14</v>
      </c>
      <c r="M122" s="335">
        <f t="shared" si="7"/>
        <v>-1.4210854715202004E-14</v>
      </c>
    </row>
    <row r="123" spans="1:13" s="77" customFormat="1" ht="17.649999999999999" customHeight="1">
      <c r="A123" s="333">
        <v>124</v>
      </c>
      <c r="B123" s="334" t="s">
        <v>588</v>
      </c>
      <c r="C123" s="335">
        <v>1265.0187972887691</v>
      </c>
      <c r="D123" s="335">
        <v>1265.0187972887693</v>
      </c>
      <c r="E123" s="335">
        <v>0</v>
      </c>
      <c r="F123" s="335">
        <f t="shared" si="4"/>
        <v>1265.0187972887693</v>
      </c>
      <c r="G123" s="335">
        <f>'[7]COMP MILLDDLLS'!H114*'Comp Inv Dir Oper'!$N$9</f>
        <v>0</v>
      </c>
      <c r="H123" s="335">
        <v>0</v>
      </c>
      <c r="I123" s="335">
        <v>0</v>
      </c>
      <c r="J123" s="335">
        <f t="shared" si="5"/>
        <v>0</v>
      </c>
      <c r="K123" s="335"/>
      <c r="L123" s="335">
        <f t="shared" si="6"/>
        <v>-2.2737367544323206E-13</v>
      </c>
      <c r="M123" s="335">
        <f t="shared" si="7"/>
        <v>-2.2737367544323206E-13</v>
      </c>
    </row>
    <row r="124" spans="1:13" s="77" customFormat="1" ht="17.649999999999999" customHeight="1">
      <c r="A124" s="333">
        <v>126</v>
      </c>
      <c r="B124" s="334" t="s">
        <v>589</v>
      </c>
      <c r="C124" s="335">
        <v>1986.4200264215513</v>
      </c>
      <c r="D124" s="335">
        <v>1986.4200264215515</v>
      </c>
      <c r="E124" s="335">
        <v>0</v>
      </c>
      <c r="F124" s="335">
        <f t="shared" si="4"/>
        <v>1986.4200264215515</v>
      </c>
      <c r="G124" s="335">
        <f>'[7]COMP MILLDDLLS'!H115*'Comp Inv Dir Oper'!$N$9</f>
        <v>0</v>
      </c>
      <c r="H124" s="335">
        <v>0</v>
      </c>
      <c r="I124" s="335">
        <v>0</v>
      </c>
      <c r="J124" s="335">
        <f t="shared" si="5"/>
        <v>0</v>
      </c>
      <c r="K124" s="335"/>
      <c r="L124" s="335">
        <f t="shared" si="6"/>
        <v>-2.2737367544323206E-13</v>
      </c>
      <c r="M124" s="335">
        <f t="shared" si="7"/>
        <v>-2.2737367544323206E-13</v>
      </c>
    </row>
    <row r="125" spans="1:13" s="77" customFormat="1" ht="17.649999999999999" customHeight="1">
      <c r="A125" s="333">
        <v>127</v>
      </c>
      <c r="B125" s="334" t="s">
        <v>590</v>
      </c>
      <c r="C125" s="335">
        <v>1675.387036440326</v>
      </c>
      <c r="D125" s="335">
        <v>1675.3870364403267</v>
      </c>
      <c r="E125" s="335">
        <v>0</v>
      </c>
      <c r="F125" s="335">
        <f t="shared" si="4"/>
        <v>1675.3870364403267</v>
      </c>
      <c r="G125" s="335">
        <f>'[7]COMP MILLDDLLS'!H116*'Comp Inv Dir Oper'!$N$9</f>
        <v>0</v>
      </c>
      <c r="H125" s="335">
        <v>0</v>
      </c>
      <c r="I125" s="335">
        <v>0</v>
      </c>
      <c r="J125" s="335">
        <f t="shared" si="5"/>
        <v>0</v>
      </c>
      <c r="K125" s="335"/>
      <c r="L125" s="335">
        <f t="shared" si="6"/>
        <v>-6.8212102632969618E-13</v>
      </c>
      <c r="M125" s="335">
        <f t="shared" si="7"/>
        <v>-6.8212102632969618E-13</v>
      </c>
    </row>
    <row r="126" spans="1:13" s="77" customFormat="1" ht="17.649999999999999" customHeight="1">
      <c r="A126" s="333">
        <v>128</v>
      </c>
      <c r="B126" s="334" t="s">
        <v>591</v>
      </c>
      <c r="C126" s="335">
        <v>1562.413814113218</v>
      </c>
      <c r="D126" s="335">
        <v>1562.4138141132182</v>
      </c>
      <c r="E126" s="335">
        <v>0</v>
      </c>
      <c r="F126" s="335">
        <f t="shared" si="4"/>
        <v>1562.4138141132182</v>
      </c>
      <c r="G126" s="335">
        <f>'[7]COMP MILLDDLLS'!H117*'Comp Inv Dir Oper'!$N$9</f>
        <v>0</v>
      </c>
      <c r="H126" s="335">
        <v>0</v>
      </c>
      <c r="I126" s="335">
        <v>0</v>
      </c>
      <c r="J126" s="335">
        <f t="shared" si="5"/>
        <v>0</v>
      </c>
      <c r="K126" s="335"/>
      <c r="L126" s="335">
        <f t="shared" si="6"/>
        <v>-2.2737367544323206E-13</v>
      </c>
      <c r="M126" s="335">
        <f t="shared" si="7"/>
        <v>-2.2737367544323206E-13</v>
      </c>
    </row>
    <row r="127" spans="1:13" s="77" customFormat="1" ht="17.649999999999999" customHeight="1">
      <c r="A127" s="333">
        <v>130</v>
      </c>
      <c r="B127" s="334" t="s">
        <v>592</v>
      </c>
      <c r="C127" s="335">
        <v>2157.1060891490724</v>
      </c>
      <c r="D127" s="335">
        <v>2092.871495825997</v>
      </c>
      <c r="E127" s="335">
        <v>0.48510667598870355</v>
      </c>
      <c r="F127" s="335">
        <f t="shared" si="4"/>
        <v>2093.3566025019859</v>
      </c>
      <c r="G127" s="335">
        <f>'[7]COMP MILLDDLLS'!H118*'Comp Inv Dir Oper'!$N$9</f>
        <v>0</v>
      </c>
      <c r="H127" s="335">
        <v>1.8045969267587598</v>
      </c>
      <c r="I127" s="335">
        <v>3.389278736246458</v>
      </c>
      <c r="J127" s="335">
        <f t="shared" si="5"/>
        <v>5.1938756630052181</v>
      </c>
      <c r="K127" s="335"/>
      <c r="L127" s="335">
        <f t="shared" si="6"/>
        <v>58.555610984081326</v>
      </c>
      <c r="M127" s="335">
        <f t="shared" si="7"/>
        <v>63.749486647086542</v>
      </c>
    </row>
    <row r="128" spans="1:13" s="77" customFormat="1" ht="17.649999999999999" customHeight="1">
      <c r="A128" s="333">
        <v>132</v>
      </c>
      <c r="B128" s="334" t="s">
        <v>593</v>
      </c>
      <c r="C128" s="335">
        <v>2566.7798496</v>
      </c>
      <c r="D128" s="335">
        <v>2138.9832081815448</v>
      </c>
      <c r="E128" s="335">
        <v>85.559328327261809</v>
      </c>
      <c r="F128" s="335">
        <f t="shared" si="4"/>
        <v>2224.5425365088067</v>
      </c>
      <c r="G128" s="335">
        <f>'[7]COMP MILLDDLLS'!H119*'Comp Inv Dir Oper'!$N$9</f>
        <v>0</v>
      </c>
      <c r="H128" s="335">
        <v>85.559328327261809</v>
      </c>
      <c r="I128" s="335">
        <v>171.11865665452362</v>
      </c>
      <c r="J128" s="335">
        <f t="shared" si="5"/>
        <v>256.67798498178541</v>
      </c>
      <c r="K128" s="335"/>
      <c r="L128" s="335">
        <f t="shared" si="6"/>
        <v>85.559328109407886</v>
      </c>
      <c r="M128" s="335">
        <f t="shared" si="7"/>
        <v>342.2373130911933</v>
      </c>
    </row>
    <row r="129" spans="1:13" s="77" customFormat="1" ht="17.649999999999999" customHeight="1">
      <c r="A129" s="333">
        <v>136</v>
      </c>
      <c r="B129" s="334" t="s">
        <v>594</v>
      </c>
      <c r="C129" s="335">
        <v>159.92322191792769</v>
      </c>
      <c r="D129" s="335">
        <v>159.92322191792772</v>
      </c>
      <c r="E129" s="335">
        <v>0</v>
      </c>
      <c r="F129" s="335">
        <f t="shared" si="4"/>
        <v>159.92322191792772</v>
      </c>
      <c r="G129" s="335">
        <f>'[7]COMP MILLDDLLS'!H120*'Comp Inv Dir Oper'!$N$9</f>
        <v>0</v>
      </c>
      <c r="H129" s="335">
        <v>0</v>
      </c>
      <c r="I129" s="335">
        <v>0</v>
      </c>
      <c r="J129" s="335">
        <f t="shared" si="5"/>
        <v>0</v>
      </c>
      <c r="K129" s="335"/>
      <c r="L129" s="335">
        <f t="shared" si="6"/>
        <v>-2.8421709430404007E-14</v>
      </c>
      <c r="M129" s="335">
        <f t="shared" si="7"/>
        <v>-2.8421709430404007E-14</v>
      </c>
    </row>
    <row r="130" spans="1:13" s="77" customFormat="1" ht="17.649999999999999" customHeight="1">
      <c r="A130" s="333">
        <v>138</v>
      </c>
      <c r="B130" s="334" t="s">
        <v>595</v>
      </c>
      <c r="C130" s="335">
        <v>210.61405485043852</v>
      </c>
      <c r="D130" s="335">
        <v>210.61405485043861</v>
      </c>
      <c r="E130" s="335">
        <v>0</v>
      </c>
      <c r="F130" s="335">
        <f t="shared" si="4"/>
        <v>210.61405485043861</v>
      </c>
      <c r="G130" s="335">
        <f>'[7]COMP MILLDDLLS'!H121*'Comp Inv Dir Oper'!$N$9</f>
        <v>0</v>
      </c>
      <c r="H130" s="335">
        <v>0</v>
      </c>
      <c r="I130" s="335">
        <v>0</v>
      </c>
      <c r="J130" s="335">
        <f t="shared" si="5"/>
        <v>0</v>
      </c>
      <c r="K130" s="335"/>
      <c r="L130" s="335">
        <f t="shared" si="6"/>
        <v>-8.5265128291212022E-14</v>
      </c>
      <c r="M130" s="335">
        <f t="shared" si="7"/>
        <v>-8.5265128291212022E-14</v>
      </c>
    </row>
    <row r="131" spans="1:13" s="79" customFormat="1" ht="17.649999999999999" customHeight="1">
      <c r="A131" s="333">
        <v>139</v>
      </c>
      <c r="B131" s="334" t="s">
        <v>596</v>
      </c>
      <c r="C131" s="335">
        <v>281.46994021651693</v>
      </c>
      <c r="D131" s="335">
        <v>281.46994021651693</v>
      </c>
      <c r="E131" s="335">
        <v>0</v>
      </c>
      <c r="F131" s="335">
        <f t="shared" si="4"/>
        <v>281.46994021651693</v>
      </c>
      <c r="G131" s="335">
        <f>'[7]COMP MILLDDLLS'!H122*'Comp Inv Dir Oper'!$N$9</f>
        <v>0</v>
      </c>
      <c r="H131" s="335">
        <v>0</v>
      </c>
      <c r="I131" s="335">
        <v>0</v>
      </c>
      <c r="J131" s="335">
        <f t="shared" si="5"/>
        <v>0</v>
      </c>
      <c r="K131" s="335"/>
      <c r="L131" s="335">
        <f t="shared" si="6"/>
        <v>0</v>
      </c>
      <c r="M131" s="335">
        <f t="shared" si="7"/>
        <v>0</v>
      </c>
    </row>
    <row r="132" spans="1:13" s="77" customFormat="1" ht="17.649999999999999" customHeight="1">
      <c r="A132" s="333">
        <v>140</v>
      </c>
      <c r="B132" s="337" t="s">
        <v>597</v>
      </c>
      <c r="C132" s="335">
        <v>307.47113198580001</v>
      </c>
      <c r="D132" s="335">
        <v>217.40896399445219</v>
      </c>
      <c r="E132" s="335">
        <v>8.7579713861922723</v>
      </c>
      <c r="F132" s="335">
        <f t="shared" si="4"/>
        <v>226.16693538064447</v>
      </c>
      <c r="G132" s="335">
        <f>'[7]COMP MILLDDLLS'!H123*'Comp Inv Dir Oper'!$N$9</f>
        <v>63.749486647086641</v>
      </c>
      <c r="H132" s="335">
        <v>8.8131310266724689</v>
      </c>
      <c r="I132" s="335">
        <v>17.617068754224636</v>
      </c>
      <c r="J132" s="335">
        <f t="shared" si="5"/>
        <v>26.430199780897105</v>
      </c>
      <c r="K132" s="335"/>
      <c r="L132" s="335">
        <f t="shared" si="6"/>
        <v>54.873996824258434</v>
      </c>
      <c r="M132" s="335">
        <f t="shared" si="7"/>
        <v>81.304196605155539</v>
      </c>
    </row>
    <row r="133" spans="1:13" s="77" customFormat="1" ht="17.649999999999999" customHeight="1">
      <c r="A133" s="333">
        <v>141</v>
      </c>
      <c r="B133" s="334" t="s">
        <v>598</v>
      </c>
      <c r="C133" s="335">
        <v>273.31946069401602</v>
      </c>
      <c r="D133" s="335">
        <v>273.31946069401602</v>
      </c>
      <c r="E133" s="335">
        <v>0</v>
      </c>
      <c r="F133" s="335">
        <f t="shared" si="4"/>
        <v>273.31946069401602</v>
      </c>
      <c r="G133" s="335">
        <f>'[7]COMP MILLDDLLS'!H124*'Comp Inv Dir Oper'!$N$9</f>
        <v>342.23731309119376</v>
      </c>
      <c r="H133" s="335">
        <v>0</v>
      </c>
      <c r="I133" s="335">
        <v>0</v>
      </c>
      <c r="J133" s="335">
        <f t="shared" si="5"/>
        <v>0</v>
      </c>
      <c r="K133" s="335"/>
      <c r="L133" s="335">
        <f t="shared" si="6"/>
        <v>0</v>
      </c>
      <c r="M133" s="335">
        <f t="shared" si="7"/>
        <v>0</v>
      </c>
    </row>
    <row r="134" spans="1:13" s="77" customFormat="1" ht="17.649999999999999" customHeight="1">
      <c r="A134" s="333">
        <v>142</v>
      </c>
      <c r="B134" s="334" t="s">
        <v>599</v>
      </c>
      <c r="C134" s="335">
        <v>980.07635443032814</v>
      </c>
      <c r="D134" s="335">
        <v>980.07635443032848</v>
      </c>
      <c r="E134" s="335">
        <v>0</v>
      </c>
      <c r="F134" s="335">
        <f t="shared" si="4"/>
        <v>980.07635443032848</v>
      </c>
      <c r="G134" s="335">
        <f>'[7]COMP MILLDDLLS'!H125*'Comp Inv Dir Oper'!$N$9</f>
        <v>0</v>
      </c>
      <c r="H134" s="335">
        <v>0</v>
      </c>
      <c r="I134" s="335">
        <v>0</v>
      </c>
      <c r="J134" s="335">
        <f t="shared" si="5"/>
        <v>0</v>
      </c>
      <c r="K134" s="335"/>
      <c r="L134" s="335">
        <f t="shared" si="6"/>
        <v>-3.4106051316484809E-13</v>
      </c>
      <c r="M134" s="335">
        <f t="shared" si="7"/>
        <v>-3.4106051316484809E-13</v>
      </c>
    </row>
    <row r="135" spans="1:13" s="77" customFormat="1" ht="17.649999999999999" customHeight="1">
      <c r="A135" s="333">
        <v>143</v>
      </c>
      <c r="B135" s="334" t="s">
        <v>600</v>
      </c>
      <c r="C135" s="335">
        <v>1893.6378152985189</v>
      </c>
      <c r="D135" s="335">
        <v>1893.6378152985196</v>
      </c>
      <c r="E135" s="335">
        <v>0</v>
      </c>
      <c r="F135" s="335">
        <f t="shared" si="4"/>
        <v>1893.6378152985196</v>
      </c>
      <c r="G135" s="335">
        <f>'[7]COMP MILLDDLLS'!H126*'Comp Inv Dir Oper'!$N$9</f>
        <v>0</v>
      </c>
      <c r="H135" s="335">
        <v>0</v>
      </c>
      <c r="I135" s="335">
        <v>0</v>
      </c>
      <c r="J135" s="335">
        <f t="shared" si="5"/>
        <v>0</v>
      </c>
      <c r="K135" s="335"/>
      <c r="L135" s="335">
        <f t="shared" si="6"/>
        <v>-6.8212102632969618E-13</v>
      </c>
      <c r="M135" s="335">
        <f t="shared" si="7"/>
        <v>-6.8212102632969618E-13</v>
      </c>
    </row>
    <row r="136" spans="1:13" s="79" customFormat="1" ht="17.649999999999999" customHeight="1">
      <c r="A136" s="333">
        <v>144</v>
      </c>
      <c r="B136" s="334" t="s">
        <v>601</v>
      </c>
      <c r="C136" s="335">
        <v>1300.4100412061441</v>
      </c>
      <c r="D136" s="335">
        <v>1300.4100412061441</v>
      </c>
      <c r="E136" s="335">
        <v>0</v>
      </c>
      <c r="F136" s="335">
        <f t="shared" si="4"/>
        <v>1300.4100412061441</v>
      </c>
      <c r="G136" s="335">
        <f>'[7]COMP MILLDDLLS'!H127*'Comp Inv Dir Oper'!$N$9</f>
        <v>0</v>
      </c>
      <c r="H136" s="335">
        <v>0</v>
      </c>
      <c r="I136" s="335">
        <v>0</v>
      </c>
      <c r="J136" s="335">
        <f t="shared" si="5"/>
        <v>0</v>
      </c>
      <c r="K136" s="335"/>
      <c r="L136" s="335">
        <f t="shared" si="6"/>
        <v>0</v>
      </c>
      <c r="M136" s="335">
        <f t="shared" si="7"/>
        <v>0</v>
      </c>
    </row>
    <row r="137" spans="1:13" s="79" customFormat="1" ht="17.649999999999999" customHeight="1">
      <c r="A137" s="333">
        <v>146</v>
      </c>
      <c r="B137" s="334" t="s">
        <v>602</v>
      </c>
      <c r="C137" s="335">
        <v>29390.249944988002</v>
      </c>
      <c r="D137" s="335">
        <v>8663.6393113865506</v>
      </c>
      <c r="E137" s="335">
        <v>416.77677518627229</v>
      </c>
      <c r="F137" s="335">
        <f t="shared" si="4"/>
        <v>9080.4160865728227</v>
      </c>
      <c r="G137" s="335">
        <f>'[7]COMP MILLDDLLS'!H128*'Comp Inv Dir Oper'!$N$9</f>
        <v>81.304196605155539</v>
      </c>
      <c r="H137" s="335">
        <v>830.43231316533661</v>
      </c>
      <c r="I137" s="335">
        <v>1254.6472326787748</v>
      </c>
      <c r="J137" s="335">
        <f t="shared" si="5"/>
        <v>2085.0795458441116</v>
      </c>
      <c r="K137" s="335"/>
      <c r="L137" s="335">
        <f t="shared" si="6"/>
        <v>18224.754312571065</v>
      </c>
      <c r="M137" s="335">
        <f t="shared" si="7"/>
        <v>20309.833858415179</v>
      </c>
    </row>
    <row r="138" spans="1:13" s="77" customFormat="1" ht="17.649999999999999" customHeight="1">
      <c r="A138" s="333">
        <v>147</v>
      </c>
      <c r="B138" s="334" t="s">
        <v>603</v>
      </c>
      <c r="C138" s="335">
        <v>4098.1764598003019</v>
      </c>
      <c r="D138" s="335">
        <v>4098.176459800301</v>
      </c>
      <c r="E138" s="335">
        <v>0</v>
      </c>
      <c r="F138" s="335">
        <f t="shared" si="4"/>
        <v>4098.176459800301</v>
      </c>
      <c r="G138" s="335">
        <f>'[7]COMP MILLDDLLS'!H129*'Comp Inv Dir Oper'!$N$9</f>
        <v>0</v>
      </c>
      <c r="H138" s="335">
        <v>0</v>
      </c>
      <c r="I138" s="335">
        <v>0</v>
      </c>
      <c r="J138" s="335">
        <f t="shared" si="5"/>
        <v>0</v>
      </c>
      <c r="K138" s="335"/>
      <c r="L138" s="335">
        <f t="shared" si="6"/>
        <v>9.0949470177292824E-13</v>
      </c>
      <c r="M138" s="335">
        <f t="shared" si="7"/>
        <v>9.0949470177292824E-13</v>
      </c>
    </row>
    <row r="139" spans="1:13" s="79" customFormat="1" ht="17.649999999999999" customHeight="1">
      <c r="A139" s="333">
        <v>148</v>
      </c>
      <c r="B139" s="334" t="s">
        <v>604</v>
      </c>
      <c r="C139" s="335">
        <v>649.48318259679991</v>
      </c>
      <c r="D139" s="335">
        <v>649.48318259679991</v>
      </c>
      <c r="E139" s="335">
        <v>0</v>
      </c>
      <c r="F139" s="335">
        <f t="shared" si="4"/>
        <v>649.48318259679991</v>
      </c>
      <c r="G139" s="335">
        <f>'[7]COMP MILLDDLLS'!H130*'Comp Inv Dir Oper'!$N$9</f>
        <v>0</v>
      </c>
      <c r="H139" s="335">
        <v>0</v>
      </c>
      <c r="I139" s="335">
        <v>0</v>
      </c>
      <c r="J139" s="335">
        <f t="shared" si="5"/>
        <v>0</v>
      </c>
      <c r="K139" s="335"/>
      <c r="L139" s="335">
        <f t="shared" si="6"/>
        <v>0</v>
      </c>
      <c r="M139" s="335">
        <f t="shared" si="7"/>
        <v>0</v>
      </c>
    </row>
    <row r="140" spans="1:13" s="77" customFormat="1" ht="17.649999999999999" customHeight="1">
      <c r="A140" s="333">
        <v>149</v>
      </c>
      <c r="B140" s="334" t="s">
        <v>605</v>
      </c>
      <c r="C140" s="335">
        <v>1052.694521792675</v>
      </c>
      <c r="D140" s="335">
        <v>1052.694521792675</v>
      </c>
      <c r="E140" s="335">
        <v>0</v>
      </c>
      <c r="F140" s="335">
        <f t="shared" si="4"/>
        <v>1052.694521792675</v>
      </c>
      <c r="G140" s="335">
        <f>'[7]COMP MILLDDLLS'!H131*'Comp Inv Dir Oper'!$N$9</f>
        <v>0</v>
      </c>
      <c r="H140" s="335">
        <v>0</v>
      </c>
      <c r="I140" s="335">
        <v>0</v>
      </c>
      <c r="J140" s="335">
        <f t="shared" si="5"/>
        <v>0</v>
      </c>
      <c r="K140" s="335"/>
      <c r="L140" s="335">
        <f t="shared" si="6"/>
        <v>0</v>
      </c>
      <c r="M140" s="335">
        <f t="shared" si="7"/>
        <v>0</v>
      </c>
    </row>
    <row r="141" spans="1:13" s="77" customFormat="1" ht="17.649999999999999" customHeight="1">
      <c r="A141" s="333">
        <v>150</v>
      </c>
      <c r="B141" s="334" t="s">
        <v>606</v>
      </c>
      <c r="C141" s="335">
        <v>1114.6508071157939</v>
      </c>
      <c r="D141" s="335">
        <v>1108.9557472325334</v>
      </c>
      <c r="E141" s="335">
        <v>4.300972076880348E-2</v>
      </c>
      <c r="F141" s="335">
        <f t="shared" si="4"/>
        <v>1108.9987569533023</v>
      </c>
      <c r="G141" s="335">
        <f>'[7]COMP MILLDDLLS'!H132*'Comp Inv Dir Oper'!$N$9</f>
        <v>0</v>
      </c>
      <c r="H141" s="335">
        <v>0.15999614595937547</v>
      </c>
      <c r="I141" s="335">
        <v>0.30049457988794476</v>
      </c>
      <c r="J141" s="335">
        <f t="shared" si="5"/>
        <v>0.4604907258473202</v>
      </c>
      <c r="K141" s="335"/>
      <c r="L141" s="335">
        <f t="shared" si="6"/>
        <v>5.191559436644285</v>
      </c>
      <c r="M141" s="335">
        <f t="shared" si="7"/>
        <v>5.6520501624916051</v>
      </c>
    </row>
    <row r="142" spans="1:13" s="77" customFormat="1" ht="17.649999999999999" customHeight="1">
      <c r="A142" s="333">
        <v>151</v>
      </c>
      <c r="B142" s="334" t="s">
        <v>607</v>
      </c>
      <c r="C142" s="335">
        <v>364.56373374320958</v>
      </c>
      <c r="D142" s="335">
        <v>281.4760861507288</v>
      </c>
      <c r="E142" s="335">
        <v>4.0266427609718836</v>
      </c>
      <c r="F142" s="335">
        <f t="shared" si="4"/>
        <v>285.50272891170067</v>
      </c>
      <c r="G142" s="335">
        <f>'[7]COMP MILLDDLLS'!H133*'Comp Inv Dir Oper'!$N$9</f>
        <v>20309.833858415179</v>
      </c>
      <c r="H142" s="335">
        <v>32.429730627598175</v>
      </c>
      <c r="I142" s="335">
        <v>32.429730608097309</v>
      </c>
      <c r="J142" s="335">
        <f t="shared" si="5"/>
        <v>64.859461235695477</v>
      </c>
      <c r="K142" s="335"/>
      <c r="L142" s="335">
        <f t="shared" si="6"/>
        <v>14.201543595813433</v>
      </c>
      <c r="M142" s="335">
        <f t="shared" si="7"/>
        <v>79.06100483150891</v>
      </c>
    </row>
    <row r="143" spans="1:13" s="77" customFormat="1" ht="17.649999999999999" customHeight="1">
      <c r="A143" s="333">
        <v>152</v>
      </c>
      <c r="B143" s="334" t="s">
        <v>608</v>
      </c>
      <c r="C143" s="335">
        <v>1426.9777511005343</v>
      </c>
      <c r="D143" s="335">
        <v>1273.3054194895205</v>
      </c>
      <c r="E143" s="335">
        <v>13.190836576371884</v>
      </c>
      <c r="F143" s="335">
        <f t="shared" si="4"/>
        <v>1286.4962560658923</v>
      </c>
      <c r="G143" s="335">
        <f>'[7]COMP MILLDDLLS'!H134*'Comp Inv Dir Oper'!$N$9</f>
        <v>0</v>
      </c>
      <c r="H143" s="335">
        <v>13.674427608803914</v>
      </c>
      <c r="I143" s="335">
        <v>27.268256744685079</v>
      </c>
      <c r="J143" s="335">
        <f t="shared" si="5"/>
        <v>40.942684353488993</v>
      </c>
      <c r="K143" s="335"/>
      <c r="L143" s="335">
        <f t="shared" si="6"/>
        <v>99.538810681152967</v>
      </c>
      <c r="M143" s="335">
        <f t="shared" si="7"/>
        <v>140.48149503464197</v>
      </c>
    </row>
    <row r="144" spans="1:13" s="77" customFormat="1" ht="17.649999999999999" customHeight="1">
      <c r="A144" s="333">
        <v>156</v>
      </c>
      <c r="B144" s="334" t="s">
        <v>609</v>
      </c>
      <c r="C144" s="335">
        <v>397.33329887297492</v>
      </c>
      <c r="D144" s="335">
        <v>387.83861888673255</v>
      </c>
      <c r="E144" s="335">
        <v>3.5728306215498148E-2</v>
      </c>
      <c r="F144" s="335">
        <f t="shared" ref="F144:F207" si="8">+D144+E144</f>
        <v>387.87434719294805</v>
      </c>
      <c r="G144" s="335">
        <f>'[7]COMP MILLDDLLS'!H135*'Comp Inv Dir Oper'!$N$9</f>
        <v>0</v>
      </c>
      <c r="H144" s="335">
        <v>4.8966843213145141</v>
      </c>
      <c r="I144" s="335">
        <v>0.24962178768610088</v>
      </c>
      <c r="J144" s="335">
        <f t="shared" ref="J144:J207" si="9">+H144+I144</f>
        <v>5.1463061090006148</v>
      </c>
      <c r="K144" s="335"/>
      <c r="L144" s="335">
        <f t="shared" ref="L144:L207" si="10">SUM(C144-F144-J144)</f>
        <v>4.3126455710262563</v>
      </c>
      <c r="M144" s="335">
        <f t="shared" ref="M144:M207" si="11">J144+L144</f>
        <v>9.4589516800268711</v>
      </c>
    </row>
    <row r="145" spans="1:14" s="77" customFormat="1" ht="17.649999999999999" customHeight="1">
      <c r="A145" s="333">
        <v>157</v>
      </c>
      <c r="B145" s="334" t="s">
        <v>610</v>
      </c>
      <c r="C145" s="335">
        <v>3577.7181424323794</v>
      </c>
      <c r="D145" s="335">
        <v>3490.64317306369</v>
      </c>
      <c r="E145" s="335">
        <v>0.65759969721296718</v>
      </c>
      <c r="F145" s="335">
        <f t="shared" si="8"/>
        <v>3491.3007727609029</v>
      </c>
      <c r="G145" s="335">
        <f>'[7]COMP MILLDDLLS'!H136*'Comp Inv Dir Oper'!$N$9</f>
        <v>0</v>
      </c>
      <c r="H145" s="335">
        <v>2.4462708938882498</v>
      </c>
      <c r="I145" s="335">
        <v>4.5944299685487948</v>
      </c>
      <c r="J145" s="335">
        <f t="shared" si="9"/>
        <v>7.0407008624370446</v>
      </c>
      <c r="K145" s="335"/>
      <c r="L145" s="335">
        <f t="shared" si="10"/>
        <v>79.376668809039487</v>
      </c>
      <c r="M145" s="335">
        <f t="shared" si="11"/>
        <v>86.417369671476536</v>
      </c>
    </row>
    <row r="146" spans="1:14" s="79" customFormat="1" ht="17.649999999999999" customHeight="1">
      <c r="A146" s="333">
        <v>158</v>
      </c>
      <c r="B146" s="334" t="s">
        <v>611</v>
      </c>
      <c r="C146" s="335">
        <v>310.00835917202772</v>
      </c>
      <c r="D146" s="335">
        <v>310.00835917202761</v>
      </c>
      <c r="E146" s="335">
        <v>0</v>
      </c>
      <c r="F146" s="335">
        <f t="shared" si="8"/>
        <v>310.00835917202761</v>
      </c>
      <c r="G146" s="335">
        <f>'[7]COMP MILLDDLLS'!H137*'Comp Inv Dir Oper'!$N$9</f>
        <v>5.6520501624916699</v>
      </c>
      <c r="H146" s="335">
        <v>0</v>
      </c>
      <c r="I146" s="335">
        <v>0</v>
      </c>
      <c r="J146" s="335">
        <f t="shared" si="9"/>
        <v>0</v>
      </c>
      <c r="K146" s="335"/>
      <c r="L146" s="335">
        <f t="shared" si="10"/>
        <v>1.1368683772161603E-13</v>
      </c>
      <c r="M146" s="335">
        <f t="shared" si="11"/>
        <v>1.1368683772161603E-13</v>
      </c>
      <c r="N146" s="77"/>
    </row>
    <row r="147" spans="1:14" s="77" customFormat="1" ht="17.649999999999999" customHeight="1">
      <c r="A147" s="333">
        <v>159</v>
      </c>
      <c r="B147" s="334" t="s">
        <v>612</v>
      </c>
      <c r="C147" s="335">
        <v>105.71674500406573</v>
      </c>
      <c r="D147" s="335">
        <v>105.71674500406573</v>
      </c>
      <c r="E147" s="335">
        <v>0</v>
      </c>
      <c r="F147" s="335">
        <f t="shared" si="8"/>
        <v>105.71674500406573</v>
      </c>
      <c r="G147" s="335">
        <f>'[7]COMP MILLDDLLS'!H138*'Comp Inv Dir Oper'!$N$9</f>
        <v>79.061004831508882</v>
      </c>
      <c r="H147" s="335">
        <v>0</v>
      </c>
      <c r="I147" s="335">
        <v>0</v>
      </c>
      <c r="J147" s="335">
        <f t="shared" si="9"/>
        <v>0</v>
      </c>
      <c r="K147" s="335"/>
      <c r="L147" s="335">
        <f t="shared" si="10"/>
        <v>0</v>
      </c>
      <c r="M147" s="335">
        <f t="shared" si="11"/>
        <v>0</v>
      </c>
      <c r="N147" s="79"/>
    </row>
    <row r="148" spans="1:14" s="77" customFormat="1" ht="17.649999999999999" customHeight="1">
      <c r="A148" s="333">
        <v>160</v>
      </c>
      <c r="B148" s="334" t="s">
        <v>613</v>
      </c>
      <c r="C148" s="335">
        <v>25.510737261246668</v>
      </c>
      <c r="D148" s="335">
        <v>25.510737261246668</v>
      </c>
      <c r="E148" s="335">
        <v>0</v>
      </c>
      <c r="F148" s="335">
        <f t="shared" si="8"/>
        <v>25.510737261246668</v>
      </c>
      <c r="G148" s="335">
        <f>'[7]COMP MILLDDLLS'!H139*'Comp Inv Dir Oper'!$N$9</f>
        <v>140.48149503464202</v>
      </c>
      <c r="H148" s="335">
        <v>0</v>
      </c>
      <c r="I148" s="335">
        <v>0</v>
      </c>
      <c r="J148" s="335">
        <f t="shared" si="9"/>
        <v>0</v>
      </c>
      <c r="K148" s="335"/>
      <c r="L148" s="335">
        <f t="shared" si="10"/>
        <v>0</v>
      </c>
      <c r="M148" s="335">
        <f t="shared" si="11"/>
        <v>0</v>
      </c>
    </row>
    <row r="149" spans="1:14" s="77" customFormat="1" ht="17.649999999999999" customHeight="1">
      <c r="A149" s="333">
        <v>161</v>
      </c>
      <c r="B149" s="334" t="s">
        <v>614</v>
      </c>
      <c r="C149" s="335">
        <v>99.33904499999997</v>
      </c>
      <c r="D149" s="335">
        <v>99.339044999999984</v>
      </c>
      <c r="E149" s="335">
        <v>0</v>
      </c>
      <c r="F149" s="335">
        <f t="shared" si="8"/>
        <v>99.339044999999984</v>
      </c>
      <c r="G149" s="335">
        <f>'[7]COMP MILLDDLLS'!H140*'Comp Inv Dir Oper'!$N$9</f>
        <v>9.4589516800269298</v>
      </c>
      <c r="H149" s="335">
        <v>0</v>
      </c>
      <c r="I149" s="335">
        <v>0</v>
      </c>
      <c r="J149" s="335">
        <f t="shared" si="9"/>
        <v>0</v>
      </c>
      <c r="K149" s="335"/>
      <c r="L149" s="335">
        <f t="shared" si="10"/>
        <v>-1.4210854715202004E-14</v>
      </c>
      <c r="M149" s="335">
        <f t="shared" si="11"/>
        <v>-1.4210854715202004E-14</v>
      </c>
    </row>
    <row r="150" spans="1:14" s="77" customFormat="1" ht="17.649999999999999" customHeight="1">
      <c r="A150" s="333">
        <v>162</v>
      </c>
      <c r="B150" s="334" t="s">
        <v>615</v>
      </c>
      <c r="C150" s="335">
        <v>44.555618999999993</v>
      </c>
      <c r="D150" s="335">
        <v>44.555618999999993</v>
      </c>
      <c r="E150" s="335">
        <v>0</v>
      </c>
      <c r="F150" s="335">
        <f t="shared" si="8"/>
        <v>44.555618999999993</v>
      </c>
      <c r="G150" s="335">
        <f>'[7]COMP MILLDDLLS'!H141*'Comp Inv Dir Oper'!$N$9</f>
        <v>86.417369671476237</v>
      </c>
      <c r="H150" s="335">
        <v>0</v>
      </c>
      <c r="I150" s="335">
        <v>0</v>
      </c>
      <c r="J150" s="335">
        <f t="shared" si="9"/>
        <v>0</v>
      </c>
      <c r="K150" s="335"/>
      <c r="L150" s="335">
        <f t="shared" si="10"/>
        <v>0</v>
      </c>
      <c r="M150" s="335">
        <f t="shared" si="11"/>
        <v>0</v>
      </c>
    </row>
    <row r="151" spans="1:14" s="77" customFormat="1" ht="17.649999999999999" customHeight="1">
      <c r="A151" s="333">
        <v>163</v>
      </c>
      <c r="B151" s="334" t="s">
        <v>616</v>
      </c>
      <c r="C151" s="335">
        <v>367.80331466783031</v>
      </c>
      <c r="D151" s="335">
        <v>367.80331466783031</v>
      </c>
      <c r="E151" s="335">
        <v>0</v>
      </c>
      <c r="F151" s="335">
        <f t="shared" si="8"/>
        <v>367.80331466783031</v>
      </c>
      <c r="G151" s="335">
        <f>'[7]COMP MILLDDLLS'!H142*'Comp Inv Dir Oper'!$N$9</f>
        <v>0</v>
      </c>
      <c r="H151" s="335">
        <v>0</v>
      </c>
      <c r="I151" s="335">
        <v>0</v>
      </c>
      <c r="J151" s="335">
        <f t="shared" si="9"/>
        <v>0</v>
      </c>
      <c r="K151" s="335"/>
      <c r="L151" s="335">
        <f t="shared" si="10"/>
        <v>0</v>
      </c>
      <c r="M151" s="335">
        <f t="shared" si="11"/>
        <v>0</v>
      </c>
    </row>
    <row r="152" spans="1:14" s="77" customFormat="1" ht="17.649999999999999" customHeight="1">
      <c r="A152" s="333">
        <v>164</v>
      </c>
      <c r="B152" s="334" t="s">
        <v>617</v>
      </c>
      <c r="C152" s="335">
        <v>917.92812678403004</v>
      </c>
      <c r="D152" s="335">
        <v>809.32464553898694</v>
      </c>
      <c r="E152" s="335">
        <v>0</v>
      </c>
      <c r="F152" s="335">
        <f t="shared" si="8"/>
        <v>809.32464553898694</v>
      </c>
      <c r="G152" s="335">
        <f>'[7]COMP MILLDDLLS'!H143*'Comp Inv Dir Oper'!$N$9</f>
        <v>0</v>
      </c>
      <c r="H152" s="335">
        <v>64.791198693260355</v>
      </c>
      <c r="I152" s="335">
        <v>29.208188233712093</v>
      </c>
      <c r="J152" s="335">
        <f t="shared" si="9"/>
        <v>93.999386926972448</v>
      </c>
      <c r="K152" s="335"/>
      <c r="L152" s="335">
        <f t="shared" si="10"/>
        <v>14.604094318070651</v>
      </c>
      <c r="M152" s="335">
        <f t="shared" si="11"/>
        <v>108.6034812450431</v>
      </c>
    </row>
    <row r="153" spans="1:14" s="77" customFormat="1" ht="17.649999999999999" customHeight="1">
      <c r="A153" s="333">
        <v>165</v>
      </c>
      <c r="B153" s="334" t="s">
        <v>618</v>
      </c>
      <c r="C153" s="335">
        <v>137.06075035457221</v>
      </c>
      <c r="D153" s="335">
        <v>137.06075035457224</v>
      </c>
      <c r="E153" s="335">
        <v>0</v>
      </c>
      <c r="F153" s="335">
        <f t="shared" si="8"/>
        <v>137.06075035457224</v>
      </c>
      <c r="G153" s="335">
        <f>'[7]COMP MILLDDLLS'!H144*'Comp Inv Dir Oper'!$N$9</f>
        <v>0</v>
      </c>
      <c r="H153" s="335">
        <v>0</v>
      </c>
      <c r="I153" s="335">
        <v>0</v>
      </c>
      <c r="J153" s="335">
        <f t="shared" si="9"/>
        <v>0</v>
      </c>
      <c r="K153" s="335"/>
      <c r="L153" s="335">
        <f t="shared" si="10"/>
        <v>-2.8421709430404007E-14</v>
      </c>
      <c r="M153" s="335">
        <f t="shared" si="11"/>
        <v>-2.8421709430404007E-14</v>
      </c>
    </row>
    <row r="154" spans="1:14" s="77" customFormat="1" ht="17.649999999999999" customHeight="1">
      <c r="A154" s="333">
        <v>166</v>
      </c>
      <c r="B154" s="334" t="s">
        <v>619</v>
      </c>
      <c r="C154" s="335">
        <v>1426.3520192488545</v>
      </c>
      <c r="D154" s="335">
        <v>1401.1691964603892</v>
      </c>
      <c r="E154" s="335">
        <v>0.19018343459402753</v>
      </c>
      <c r="F154" s="335">
        <f t="shared" si="8"/>
        <v>1401.3593798949832</v>
      </c>
      <c r="G154" s="335">
        <f>'[7]COMP MILLDDLLS'!H145*'Comp Inv Dir Oper'!$N$9</f>
        <v>0</v>
      </c>
      <c r="H154" s="335">
        <v>0.70748238605145475</v>
      </c>
      <c r="I154" s="335">
        <v>1.3287482531885144</v>
      </c>
      <c r="J154" s="335">
        <f t="shared" si="9"/>
        <v>2.0362306392399692</v>
      </c>
      <c r="K154" s="335"/>
      <c r="L154" s="335">
        <f t="shared" si="10"/>
        <v>22.956408714631287</v>
      </c>
      <c r="M154" s="335">
        <f t="shared" si="11"/>
        <v>24.992639353871255</v>
      </c>
    </row>
    <row r="155" spans="1:14" s="77" customFormat="1" ht="17.649999999999999" customHeight="1">
      <c r="A155" s="333">
        <v>167</v>
      </c>
      <c r="B155" s="338" t="s">
        <v>620</v>
      </c>
      <c r="C155" s="335">
        <v>3389.2835124389962</v>
      </c>
      <c r="D155" s="335">
        <v>2259.5223419473018</v>
      </c>
      <c r="E155" s="335">
        <v>112.97611709736528</v>
      </c>
      <c r="F155" s="335">
        <f t="shared" si="8"/>
        <v>2372.498459044667</v>
      </c>
      <c r="G155" s="335">
        <f>'[7]COMP MILLDDLLS'!H146*'Comp Inv Dir Oper'!$N$9</f>
        <v>0</v>
      </c>
      <c r="H155" s="335">
        <v>112.97611709736528</v>
      </c>
      <c r="I155" s="335">
        <v>225.95223419473055</v>
      </c>
      <c r="J155" s="335">
        <f t="shared" si="9"/>
        <v>338.92835129209584</v>
      </c>
      <c r="K155" s="335"/>
      <c r="L155" s="335">
        <f t="shared" si="10"/>
        <v>677.85670210223338</v>
      </c>
      <c r="M155" s="335">
        <f t="shared" si="11"/>
        <v>1016.7850533943292</v>
      </c>
    </row>
    <row r="156" spans="1:14" s="77" customFormat="1" ht="17.649999999999999" customHeight="1">
      <c r="A156" s="333">
        <v>168</v>
      </c>
      <c r="B156" s="334" t="s">
        <v>621</v>
      </c>
      <c r="C156" s="335">
        <v>770.31251501517659</v>
      </c>
      <c r="D156" s="335">
        <v>770.31251501517693</v>
      </c>
      <c r="E156" s="335">
        <v>0</v>
      </c>
      <c r="F156" s="335">
        <f t="shared" si="8"/>
        <v>770.31251501517693</v>
      </c>
      <c r="G156" s="335">
        <f>'[7]COMP MILLDDLLS'!H147*'Comp Inv Dir Oper'!$N$9</f>
        <v>0</v>
      </c>
      <c r="H156" s="335">
        <v>0</v>
      </c>
      <c r="I156" s="335">
        <v>0</v>
      </c>
      <c r="J156" s="335">
        <f t="shared" si="9"/>
        <v>0</v>
      </c>
      <c r="K156" s="335"/>
      <c r="L156" s="335">
        <f t="shared" si="10"/>
        <v>-3.4106051316484809E-13</v>
      </c>
      <c r="M156" s="335">
        <f t="shared" si="11"/>
        <v>-3.4106051316484809E-13</v>
      </c>
    </row>
    <row r="157" spans="1:14" s="79" customFormat="1" ht="17.649999999999999" customHeight="1">
      <c r="A157" s="333">
        <v>170</v>
      </c>
      <c r="B157" s="334" t="s">
        <v>622</v>
      </c>
      <c r="C157" s="335">
        <v>1877.9264998634985</v>
      </c>
      <c r="D157" s="335">
        <v>1411.0601817363481</v>
      </c>
      <c r="E157" s="335">
        <v>2.8427248436887242</v>
      </c>
      <c r="F157" s="335">
        <f t="shared" si="8"/>
        <v>1413.9029065800369</v>
      </c>
      <c r="G157" s="335">
        <f>'[7]COMP MILLDDLLS'!H148*'Comp Inv Dir Oper'!$N$9</f>
        <v>108.60348124504308</v>
      </c>
      <c r="H157" s="335">
        <v>46.755595217473406</v>
      </c>
      <c r="I157" s="335">
        <v>56.041829713114275</v>
      </c>
      <c r="J157" s="335">
        <f t="shared" si="9"/>
        <v>102.79742493058768</v>
      </c>
      <c r="K157" s="335"/>
      <c r="L157" s="335">
        <f t="shared" si="10"/>
        <v>361.22616835287397</v>
      </c>
      <c r="M157" s="335">
        <f t="shared" si="11"/>
        <v>464.02359328346165</v>
      </c>
    </row>
    <row r="158" spans="1:14" s="77" customFormat="1" ht="17.649999999999999" customHeight="1">
      <c r="A158" s="333">
        <v>176</v>
      </c>
      <c r="B158" s="334" t="s">
        <v>623</v>
      </c>
      <c r="C158" s="335">
        <v>846.11217284956251</v>
      </c>
      <c r="D158" s="335">
        <v>625.06310271029838</v>
      </c>
      <c r="E158" s="335">
        <v>0</v>
      </c>
      <c r="F158" s="335">
        <f t="shared" si="8"/>
        <v>625.06310271029838</v>
      </c>
      <c r="G158" s="335">
        <f>'[7]COMP MILLDDLLS'!H149*'Comp Inv Dir Oper'!$N$9</f>
        <v>0</v>
      </c>
      <c r="H158" s="335">
        <v>88.419628098795698</v>
      </c>
      <c r="I158" s="335">
        <v>88.419628098795698</v>
      </c>
      <c r="J158" s="335">
        <f t="shared" si="9"/>
        <v>176.8392561975914</v>
      </c>
      <c r="K158" s="335"/>
      <c r="L158" s="335">
        <f t="shared" si="10"/>
        <v>44.209813941672735</v>
      </c>
      <c r="M158" s="335">
        <f t="shared" si="11"/>
        <v>221.04907013926413</v>
      </c>
    </row>
    <row r="159" spans="1:14" s="77" customFormat="1" ht="17.649999999999999" customHeight="1">
      <c r="A159" s="333">
        <v>177</v>
      </c>
      <c r="B159" s="334" t="s">
        <v>624</v>
      </c>
      <c r="C159" s="335">
        <v>29.044836793704643</v>
      </c>
      <c r="D159" s="335">
        <v>27.602615637298758</v>
      </c>
      <c r="E159" s="335">
        <v>1.0891811045849421E-2</v>
      </c>
      <c r="F159" s="335">
        <f t="shared" si="8"/>
        <v>27.613507448344606</v>
      </c>
      <c r="G159" s="335">
        <f>'[7]COMP MILLDDLLS'!H150*'Comp Inv Dir Oper'!$N$9</f>
        <v>24.99263935387151</v>
      </c>
      <c r="H159" s="335">
        <v>4.0517580211389952E-2</v>
      </c>
      <c r="I159" s="335">
        <v>7.6097447121621628E-2</v>
      </c>
      <c r="J159" s="335">
        <f t="shared" si="9"/>
        <v>0.11661502733301157</v>
      </c>
      <c r="K159" s="335"/>
      <c r="L159" s="335">
        <f t="shared" si="10"/>
        <v>1.3147143180270258</v>
      </c>
      <c r="M159" s="335">
        <f t="shared" si="11"/>
        <v>1.4313293453600373</v>
      </c>
    </row>
    <row r="160" spans="1:14" s="77" customFormat="1" ht="17.649999999999999" customHeight="1">
      <c r="A160" s="333">
        <v>181</v>
      </c>
      <c r="B160" s="334" t="s">
        <v>625</v>
      </c>
      <c r="C160" s="335">
        <v>15154.964998451249</v>
      </c>
      <c r="D160" s="335">
        <v>8904.8811846394856</v>
      </c>
      <c r="E160" s="335">
        <v>321.09648245166005</v>
      </c>
      <c r="F160" s="335">
        <f t="shared" si="8"/>
        <v>9225.9776670911451</v>
      </c>
      <c r="G160" s="335" t="e">
        <f>'[7]COMP MILLDDLLS'!#REF!*'Comp Inv Dir Oper'!$N$9</f>
        <v>#REF!</v>
      </c>
      <c r="H160" s="335">
        <v>321.09648245166005</v>
      </c>
      <c r="I160" s="335">
        <v>642.1929649033201</v>
      </c>
      <c r="J160" s="335">
        <f t="shared" si="9"/>
        <v>963.28944735498021</v>
      </c>
      <c r="K160" s="335"/>
      <c r="L160" s="335">
        <f t="shared" si="10"/>
        <v>4965.6978840051233</v>
      </c>
      <c r="M160" s="335">
        <f t="shared" si="11"/>
        <v>5928.9873313601038</v>
      </c>
    </row>
    <row r="161" spans="1:14" s="77" customFormat="1" ht="17.649999999999999" customHeight="1">
      <c r="A161" s="333">
        <v>182</v>
      </c>
      <c r="B161" s="334" t="s">
        <v>626</v>
      </c>
      <c r="C161" s="335">
        <v>751.21478999999977</v>
      </c>
      <c r="D161" s="335">
        <v>751.21479000000011</v>
      </c>
      <c r="E161" s="335">
        <v>0</v>
      </c>
      <c r="F161" s="335">
        <f t="shared" si="8"/>
        <v>751.21479000000011</v>
      </c>
      <c r="G161" s="335">
        <f>'[7]COMP MILLDDLLS'!H152*'Comp Inv Dir Oper'!$N$9</f>
        <v>0</v>
      </c>
      <c r="H161" s="335">
        <v>0</v>
      </c>
      <c r="I161" s="335">
        <v>0</v>
      </c>
      <c r="J161" s="335">
        <f t="shared" si="9"/>
        <v>0</v>
      </c>
      <c r="K161" s="335"/>
      <c r="L161" s="335">
        <f t="shared" si="10"/>
        <v>-3.4106051316484809E-13</v>
      </c>
      <c r="M161" s="335">
        <f t="shared" si="11"/>
        <v>-3.4106051316484809E-13</v>
      </c>
    </row>
    <row r="162" spans="1:14" s="77" customFormat="1" ht="17.649999999999999" customHeight="1">
      <c r="A162" s="333">
        <v>183</v>
      </c>
      <c r="B162" s="334" t="s">
        <v>627</v>
      </c>
      <c r="C162" s="335">
        <v>135.31271100000001</v>
      </c>
      <c r="D162" s="335">
        <v>135.31271100000001</v>
      </c>
      <c r="E162" s="335">
        <v>0</v>
      </c>
      <c r="F162" s="335">
        <f t="shared" si="8"/>
        <v>135.31271100000001</v>
      </c>
      <c r="G162" s="335">
        <f>'[7]COMP MILLDDLLS'!H153*'Comp Inv Dir Oper'!$N$9</f>
        <v>464.02359328346182</v>
      </c>
      <c r="H162" s="335">
        <v>0</v>
      </c>
      <c r="I162" s="335">
        <v>0</v>
      </c>
      <c r="J162" s="335">
        <f t="shared" si="9"/>
        <v>0</v>
      </c>
      <c r="K162" s="335"/>
      <c r="L162" s="335">
        <f t="shared" si="10"/>
        <v>0</v>
      </c>
      <c r="M162" s="335">
        <f t="shared" si="11"/>
        <v>0</v>
      </c>
    </row>
    <row r="163" spans="1:14" s="77" customFormat="1" ht="17.649999999999999" customHeight="1">
      <c r="A163" s="333">
        <v>185</v>
      </c>
      <c r="B163" s="334" t="s">
        <v>628</v>
      </c>
      <c r="C163" s="335">
        <v>545.49682566080776</v>
      </c>
      <c r="D163" s="335">
        <v>429.74631514535145</v>
      </c>
      <c r="E163" s="335">
        <v>1.1158785251079617</v>
      </c>
      <c r="F163" s="335">
        <f t="shared" si="8"/>
        <v>430.86219367045942</v>
      </c>
      <c r="G163" s="335">
        <f>'[7]COMP MILLDDLLS'!H154*'Comp Inv Dir Oper'!$N$9</f>
        <v>221.04907013926407</v>
      </c>
      <c r="H163" s="335">
        <v>51.203437505337618</v>
      </c>
      <c r="I163" s="335">
        <v>42.659422391512969</v>
      </c>
      <c r="J163" s="335">
        <f t="shared" si="9"/>
        <v>93.86285989685058</v>
      </c>
      <c r="K163" s="335"/>
      <c r="L163" s="335">
        <f t="shared" si="10"/>
        <v>20.771772093497759</v>
      </c>
      <c r="M163" s="335">
        <f t="shared" si="11"/>
        <v>114.63463199034834</v>
      </c>
    </row>
    <row r="164" spans="1:14" s="77" customFormat="1" ht="17.649999999999999" customHeight="1">
      <c r="A164" s="333">
        <v>189</v>
      </c>
      <c r="B164" s="334" t="s">
        <v>629</v>
      </c>
      <c r="C164" s="335">
        <v>377.25309282744541</v>
      </c>
      <c r="D164" s="335">
        <v>297.40096856308406</v>
      </c>
      <c r="E164" s="335">
        <v>0.57218572781564681</v>
      </c>
      <c r="F164" s="335">
        <f t="shared" si="8"/>
        <v>297.97315429089969</v>
      </c>
      <c r="G164" s="335">
        <f>'[7]COMP MILLDDLLS'!H155*'Comp Inv Dir Oper'!$N$9</f>
        <v>1.4313293453600384</v>
      </c>
      <c r="H164" s="335">
        <v>6.2156359288397356</v>
      </c>
      <c r="I164" s="335">
        <v>3.9976709179001109</v>
      </c>
      <c r="J164" s="335">
        <f t="shared" si="9"/>
        <v>10.213306846739847</v>
      </c>
      <c r="K164" s="335"/>
      <c r="L164" s="335">
        <f t="shared" si="10"/>
        <v>69.066631689805888</v>
      </c>
      <c r="M164" s="335">
        <f t="shared" si="11"/>
        <v>79.279938536545728</v>
      </c>
    </row>
    <row r="165" spans="1:14" s="77" customFormat="1" ht="17.649999999999999" customHeight="1">
      <c r="A165" s="333">
        <v>190</v>
      </c>
      <c r="B165" s="334" t="s">
        <v>630</v>
      </c>
      <c r="C165" s="335">
        <v>1158.7222258977044</v>
      </c>
      <c r="D165" s="335">
        <v>880.5559472055761</v>
      </c>
      <c r="E165" s="335">
        <v>0.40205781916547589</v>
      </c>
      <c r="F165" s="335">
        <f t="shared" si="8"/>
        <v>880.95800502474162</v>
      </c>
      <c r="G165" s="335">
        <f>'[7]COMP MILLDDLLS'!H156*'Comp Inv Dir Oper'!$N$9</f>
        <v>5928.9873313601038</v>
      </c>
      <c r="H165" s="335">
        <v>50.869841189407872</v>
      </c>
      <c r="I165" s="335">
        <v>27.844556919270996</v>
      </c>
      <c r="J165" s="335">
        <f t="shared" si="9"/>
        <v>78.714398108678864</v>
      </c>
      <c r="K165" s="335"/>
      <c r="L165" s="335">
        <f t="shared" si="10"/>
        <v>199.04982276428396</v>
      </c>
      <c r="M165" s="335">
        <f t="shared" si="11"/>
        <v>277.76422087296282</v>
      </c>
    </row>
    <row r="166" spans="1:14" s="77" customFormat="1" ht="17.649999999999999" customHeight="1">
      <c r="A166" s="333">
        <v>191</v>
      </c>
      <c r="B166" s="334" t="s">
        <v>631</v>
      </c>
      <c r="C166" s="335">
        <v>128.705742359016</v>
      </c>
      <c r="D166" s="335">
        <v>102.13820181185004</v>
      </c>
      <c r="E166" s="335">
        <v>2.3347598363819757</v>
      </c>
      <c r="F166" s="335">
        <f t="shared" si="8"/>
        <v>104.47296164823202</v>
      </c>
      <c r="G166" s="335">
        <f>'[7]COMP MILLDDLLS'!H157*'Comp Inv Dir Oper'!$N$9</f>
        <v>0</v>
      </c>
      <c r="H166" s="335">
        <v>5.554693752171449</v>
      </c>
      <c r="I166" s="335">
        <v>4.6695196727639514</v>
      </c>
      <c r="J166" s="335">
        <f t="shared" si="9"/>
        <v>10.2242134249354</v>
      </c>
      <c r="K166" s="335"/>
      <c r="L166" s="335">
        <f t="shared" si="10"/>
        <v>14.008567285848585</v>
      </c>
      <c r="M166" s="335">
        <f t="shared" si="11"/>
        <v>24.232780710783985</v>
      </c>
    </row>
    <row r="167" spans="1:14" s="77" customFormat="1" ht="17.649999999999999" customHeight="1">
      <c r="A167" s="333">
        <v>192</v>
      </c>
      <c r="B167" s="334" t="s">
        <v>632</v>
      </c>
      <c r="C167" s="335">
        <v>908.91761842220455</v>
      </c>
      <c r="D167" s="335">
        <v>782.36929844975873</v>
      </c>
      <c r="E167" s="335">
        <v>12.57096537867073</v>
      </c>
      <c r="F167" s="335">
        <f t="shared" si="8"/>
        <v>794.94026382842947</v>
      </c>
      <c r="G167" s="335">
        <f>'[7]COMP MILLDDLLS'!H158*'Comp Inv Dir Oper'!$N$9</f>
        <v>0</v>
      </c>
      <c r="H167" s="335">
        <v>12.589600351726579</v>
      </c>
      <c r="I167" s="335">
        <v>25.176094865466073</v>
      </c>
      <c r="J167" s="335">
        <f t="shared" si="9"/>
        <v>37.765695217192651</v>
      </c>
      <c r="K167" s="335"/>
      <c r="L167" s="335">
        <f t="shared" si="10"/>
        <v>76.211659376582446</v>
      </c>
      <c r="M167" s="335">
        <f t="shared" si="11"/>
        <v>113.97735459377509</v>
      </c>
    </row>
    <row r="168" spans="1:14" s="77" customFormat="1" ht="17.649999999999999" customHeight="1">
      <c r="A168" s="333">
        <v>193</v>
      </c>
      <c r="B168" s="334" t="s">
        <v>633</v>
      </c>
      <c r="C168" s="335">
        <v>89.501819246049209</v>
      </c>
      <c r="D168" s="335">
        <v>85.026728191549125</v>
      </c>
      <c r="E168" s="335">
        <v>0</v>
      </c>
      <c r="F168" s="335">
        <f t="shared" si="8"/>
        <v>85.026728191549125</v>
      </c>
      <c r="G168" s="335">
        <f>'[7]COMP MILLDDLLS'!H159*'Comp Inv Dir Oper'!$N$9</f>
        <v>114.6346319903484</v>
      </c>
      <c r="H168" s="335">
        <v>4.4750910545000773</v>
      </c>
      <c r="I168" s="335">
        <v>0</v>
      </c>
      <c r="J168" s="335">
        <f t="shared" si="9"/>
        <v>4.4750910545000773</v>
      </c>
      <c r="K168" s="335"/>
      <c r="L168" s="335">
        <f t="shared" si="10"/>
        <v>6.2172489379008766E-15</v>
      </c>
      <c r="M168" s="335">
        <f t="shared" si="11"/>
        <v>4.4750910545000835</v>
      </c>
    </row>
    <row r="169" spans="1:14" s="77" customFormat="1" ht="17.649999999999999" customHeight="1">
      <c r="A169" s="333">
        <v>194</v>
      </c>
      <c r="B169" s="334" t="s">
        <v>634</v>
      </c>
      <c r="C169" s="335">
        <v>922.00469954658433</v>
      </c>
      <c r="D169" s="335">
        <v>807.7745079948329</v>
      </c>
      <c r="E169" s="335">
        <v>0.19655174088719818</v>
      </c>
      <c r="F169" s="335">
        <f t="shared" si="8"/>
        <v>807.97105973572013</v>
      </c>
      <c r="G169" s="335">
        <f>'[7]COMP MILLDDLLS'!H160*'Comp Inv Dir Oper'!$N$9</f>
        <v>79.279938536545714</v>
      </c>
      <c r="H169" s="335">
        <v>55.06443939497079</v>
      </c>
      <c r="I169" s="335">
        <v>23.953807881894342</v>
      </c>
      <c r="J169" s="335">
        <f t="shared" si="9"/>
        <v>79.018247276865139</v>
      </c>
      <c r="K169" s="335"/>
      <c r="L169" s="335">
        <f t="shared" si="10"/>
        <v>35.015392533999062</v>
      </c>
      <c r="M169" s="335">
        <f t="shared" si="11"/>
        <v>114.0336398108642</v>
      </c>
    </row>
    <row r="170" spans="1:14" s="79" customFormat="1" ht="17.649999999999999" customHeight="1">
      <c r="A170" s="333">
        <v>195</v>
      </c>
      <c r="B170" s="334" t="s">
        <v>635</v>
      </c>
      <c r="C170" s="335">
        <v>2274.8409270953239</v>
      </c>
      <c r="D170" s="335">
        <v>2002.5139088281248</v>
      </c>
      <c r="E170" s="335">
        <v>1.2500299994218114</v>
      </c>
      <c r="F170" s="335">
        <f t="shared" si="8"/>
        <v>2003.7639388275466</v>
      </c>
      <c r="G170" s="335">
        <f>'[7]COMP MILLDDLLS'!H161*'Comp Inv Dir Oper'!$N$9</f>
        <v>277.76422087296288</v>
      </c>
      <c r="H170" s="335">
        <v>49.95398307779265</v>
      </c>
      <c r="I170" s="335">
        <v>49.735220110010061</v>
      </c>
      <c r="J170" s="335">
        <f t="shared" si="9"/>
        <v>99.689203187802718</v>
      </c>
      <c r="K170" s="335"/>
      <c r="L170" s="335">
        <f t="shared" si="10"/>
        <v>171.38778507997461</v>
      </c>
      <c r="M170" s="335">
        <f t="shared" si="11"/>
        <v>271.07698826777732</v>
      </c>
    </row>
    <row r="171" spans="1:14" s="77" customFormat="1" ht="17.649999999999999" customHeight="1">
      <c r="A171" s="333">
        <v>197</v>
      </c>
      <c r="B171" s="334" t="s">
        <v>636</v>
      </c>
      <c r="C171" s="335">
        <v>374.20828803453998</v>
      </c>
      <c r="D171" s="335">
        <v>332.50194941385115</v>
      </c>
      <c r="E171" s="335">
        <v>0.31373418432361783</v>
      </c>
      <c r="F171" s="335">
        <f t="shared" si="8"/>
        <v>332.81568359817476</v>
      </c>
      <c r="G171" s="335">
        <f>'[7]COMP MILLDDLLS'!H162*'Comp Inv Dir Oper'!$N$9</f>
        <v>24.232780710783988</v>
      </c>
      <c r="H171" s="335">
        <v>1.330840482782321</v>
      </c>
      <c r="I171" s="335">
        <v>2.1919561962408816</v>
      </c>
      <c r="J171" s="335">
        <f t="shared" si="9"/>
        <v>3.5227966790232026</v>
      </c>
      <c r="K171" s="335"/>
      <c r="L171" s="335">
        <f t="shared" si="10"/>
        <v>37.869807757342016</v>
      </c>
      <c r="M171" s="335">
        <f t="shared" si="11"/>
        <v>41.392604436365218</v>
      </c>
    </row>
    <row r="172" spans="1:14" s="79" customFormat="1" ht="17.649999999999999" customHeight="1">
      <c r="A172" s="333">
        <v>198</v>
      </c>
      <c r="B172" s="334" t="s">
        <v>637</v>
      </c>
      <c r="C172" s="335">
        <v>472.07523072226297</v>
      </c>
      <c r="D172" s="335">
        <v>332.70464986953095</v>
      </c>
      <c r="E172" s="335">
        <v>0.13140094861455842</v>
      </c>
      <c r="F172" s="335">
        <f t="shared" si="8"/>
        <v>332.83605081814551</v>
      </c>
      <c r="G172" s="335">
        <f>'[7]COMP MILLDDLLS'!H163*'Comp Inv Dir Oper'!$N$9</f>
        <v>113.9773545937751</v>
      </c>
      <c r="H172" s="335">
        <v>38.652236138204536</v>
      </c>
      <c r="I172" s="335">
        <v>34.441222021238957</v>
      </c>
      <c r="J172" s="335">
        <f t="shared" si="9"/>
        <v>73.093458159443486</v>
      </c>
      <c r="K172" s="335"/>
      <c r="L172" s="335">
        <f t="shared" si="10"/>
        <v>66.145721744673978</v>
      </c>
      <c r="M172" s="335">
        <f t="shared" si="11"/>
        <v>139.23917990411746</v>
      </c>
      <c r="N172" s="77"/>
    </row>
    <row r="173" spans="1:14" s="79" customFormat="1" ht="17.649999999999999" customHeight="1">
      <c r="A173" s="333">
        <v>199</v>
      </c>
      <c r="B173" s="334" t="s">
        <v>638</v>
      </c>
      <c r="C173" s="335">
        <v>364.39445840433376</v>
      </c>
      <c r="D173" s="335">
        <v>311.10226565137657</v>
      </c>
      <c r="E173" s="335">
        <v>3.8942396186486201</v>
      </c>
      <c r="F173" s="335">
        <f t="shared" si="8"/>
        <v>314.99650527002518</v>
      </c>
      <c r="G173" s="335">
        <f>'[7]COMP MILLDDLLS'!H164*'Comp Inv Dir Oper'!$N$9</f>
        <v>4.4750910545000835</v>
      </c>
      <c r="H173" s="335">
        <v>4.2130892597947902</v>
      </c>
      <c r="I173" s="335">
        <v>8.3730369744002715</v>
      </c>
      <c r="J173" s="335">
        <f t="shared" si="9"/>
        <v>12.586126234195062</v>
      </c>
      <c r="K173" s="335"/>
      <c r="L173" s="335">
        <f t="shared" si="10"/>
        <v>36.811826900113516</v>
      </c>
      <c r="M173" s="335">
        <f t="shared" si="11"/>
        <v>49.39795313430858</v>
      </c>
    </row>
    <row r="174" spans="1:14" s="77" customFormat="1" ht="17.649999999999999" customHeight="1">
      <c r="A174" s="333">
        <v>200</v>
      </c>
      <c r="B174" s="334" t="s">
        <v>639</v>
      </c>
      <c r="C174" s="335">
        <v>1640.9869423119803</v>
      </c>
      <c r="D174" s="335">
        <v>1146.9663142694912</v>
      </c>
      <c r="E174" s="335">
        <v>0.52861688232100901</v>
      </c>
      <c r="F174" s="335">
        <f t="shared" si="8"/>
        <v>1147.4949311518124</v>
      </c>
      <c r="G174" s="335">
        <f>'[7]COMP MILLDDLLS'!H165*'Comp Inv Dir Oper'!$N$9</f>
        <v>114.03363981086422</v>
      </c>
      <c r="H174" s="335">
        <v>150.98286641575359</v>
      </c>
      <c r="I174" s="335">
        <v>152.70968160608498</v>
      </c>
      <c r="J174" s="335">
        <f t="shared" si="9"/>
        <v>303.69254802183855</v>
      </c>
      <c r="K174" s="335"/>
      <c r="L174" s="335">
        <f t="shared" si="10"/>
        <v>189.79946313832943</v>
      </c>
      <c r="M174" s="335">
        <f t="shared" si="11"/>
        <v>493.49201116016798</v>
      </c>
      <c r="N174" s="79"/>
    </row>
    <row r="175" spans="1:14" s="77" customFormat="1" ht="17.649999999999999" customHeight="1">
      <c r="A175" s="333">
        <v>201</v>
      </c>
      <c r="B175" s="334" t="s">
        <v>640</v>
      </c>
      <c r="C175" s="335">
        <v>2079.2758050160583</v>
      </c>
      <c r="D175" s="335">
        <v>1454.2462200985365</v>
      </c>
      <c r="E175" s="335">
        <v>4.7202919032214448</v>
      </c>
      <c r="F175" s="335">
        <f t="shared" si="8"/>
        <v>1458.966512001758</v>
      </c>
      <c r="G175" s="335">
        <f>'[7]COMP MILLDDLLS'!H166*'Comp Inv Dir Oper'!$N$9</f>
        <v>271.07698826777732</v>
      </c>
      <c r="H175" s="335">
        <v>17.559485822704151</v>
      </c>
      <c r="I175" s="335">
        <v>32.979106188531198</v>
      </c>
      <c r="J175" s="335">
        <f t="shared" si="9"/>
        <v>50.538592011235352</v>
      </c>
      <c r="K175" s="335"/>
      <c r="L175" s="335">
        <f t="shared" si="10"/>
        <v>569.77070100306491</v>
      </c>
      <c r="M175" s="335">
        <f t="shared" si="11"/>
        <v>620.30929301430024</v>
      </c>
    </row>
    <row r="176" spans="1:14" s="77" customFormat="1" ht="17.649999999999999" customHeight="1">
      <c r="A176" s="333">
        <v>202</v>
      </c>
      <c r="B176" s="334" t="s">
        <v>641</v>
      </c>
      <c r="C176" s="335">
        <v>3081.6772944109302</v>
      </c>
      <c r="D176" s="335">
        <v>2019.2935173698509</v>
      </c>
      <c r="E176" s="335">
        <v>27.960526127462341</v>
      </c>
      <c r="F176" s="335">
        <f t="shared" si="8"/>
        <v>2047.2540434973132</v>
      </c>
      <c r="G176" s="335">
        <f>'[7]COMP MILLDDLLS'!H167*'Comp Inv Dir Oper'!$N$9</f>
        <v>41.392604436365218</v>
      </c>
      <c r="H176" s="335">
        <v>307.02873537285586</v>
      </c>
      <c r="I176" s="335">
        <v>334.98926150031821</v>
      </c>
      <c r="J176" s="335">
        <f t="shared" si="9"/>
        <v>642.01799687317407</v>
      </c>
      <c r="K176" s="335"/>
      <c r="L176" s="335">
        <f t="shared" si="10"/>
        <v>392.40525404044297</v>
      </c>
      <c r="M176" s="335">
        <f t="shared" si="11"/>
        <v>1034.423250913617</v>
      </c>
    </row>
    <row r="177" spans="1:14" s="79" customFormat="1" ht="17.649999999999999" customHeight="1">
      <c r="A177" s="333">
        <v>203</v>
      </c>
      <c r="B177" s="334" t="s">
        <v>642</v>
      </c>
      <c r="C177" s="335">
        <v>866.89289214541498</v>
      </c>
      <c r="D177" s="335">
        <v>760.35357909072059</v>
      </c>
      <c r="E177" s="335">
        <v>10.653931257778996</v>
      </c>
      <c r="F177" s="335">
        <f t="shared" si="8"/>
        <v>771.00751034849964</v>
      </c>
      <c r="G177" s="335">
        <f>'[7]COMP MILLDDLLS'!H168*'Comp Inv Dir Oper'!$N$9</f>
        <v>139.23917990411744</v>
      </c>
      <c r="H177" s="335">
        <v>10.653931257778996</v>
      </c>
      <c r="I177" s="335">
        <v>21.307862515557996</v>
      </c>
      <c r="J177" s="335">
        <f t="shared" si="9"/>
        <v>31.961793773336993</v>
      </c>
      <c r="K177" s="335"/>
      <c r="L177" s="335">
        <f t="shared" si="10"/>
        <v>63.923588023578347</v>
      </c>
      <c r="M177" s="335">
        <f t="shared" si="11"/>
        <v>95.88538179691534</v>
      </c>
    </row>
    <row r="178" spans="1:14" s="79" customFormat="1" ht="17.649999999999999" customHeight="1">
      <c r="A178" s="333">
        <v>204</v>
      </c>
      <c r="B178" s="334" t="s">
        <v>643</v>
      </c>
      <c r="C178" s="335">
        <v>2503.542965302122</v>
      </c>
      <c r="D178" s="335">
        <v>2438.3362291184317</v>
      </c>
      <c r="E178" s="335">
        <v>0.38225914113728421</v>
      </c>
      <c r="F178" s="335">
        <f t="shared" si="8"/>
        <v>2438.7184882595689</v>
      </c>
      <c r="G178" s="335">
        <f>'[7]COMP MILLDDLLS'!H169*'Comp Inv Dir Oper'!$N$9</f>
        <v>49.397953134308601</v>
      </c>
      <c r="H178" s="335">
        <v>16.012532357192072</v>
      </c>
      <c r="I178" s="335">
        <v>2.6707172530656234</v>
      </c>
      <c r="J178" s="335">
        <f t="shared" si="9"/>
        <v>18.683249610257697</v>
      </c>
      <c r="K178" s="335"/>
      <c r="L178" s="335">
        <f t="shared" si="10"/>
        <v>46.141227432295402</v>
      </c>
      <c r="M178" s="335">
        <f t="shared" si="11"/>
        <v>64.824477042553099</v>
      </c>
      <c r="N178" s="77"/>
    </row>
    <row r="179" spans="1:14" s="77" customFormat="1" ht="17.649999999999999" customHeight="1">
      <c r="A179" s="333">
        <v>205</v>
      </c>
      <c r="B179" s="334" t="s">
        <v>644</v>
      </c>
      <c r="C179" s="335">
        <v>2739.2661924170175</v>
      </c>
      <c r="D179" s="335">
        <v>2636.3554470705576</v>
      </c>
      <c r="E179" s="335">
        <v>0.64127425077424816</v>
      </c>
      <c r="F179" s="335">
        <f t="shared" si="8"/>
        <v>2636.9967213213317</v>
      </c>
      <c r="G179" s="335">
        <f>'[7]COMP MILLDDLLS'!H170*'Comp Inv Dir Oper'!$N$9</f>
        <v>493.4920111601682</v>
      </c>
      <c r="H179" s="335">
        <v>20.383024711203586</v>
      </c>
      <c r="I179" s="335">
        <v>4.4803694225205</v>
      </c>
      <c r="J179" s="335">
        <f t="shared" si="9"/>
        <v>24.863394133724086</v>
      </c>
      <c r="K179" s="335"/>
      <c r="L179" s="335">
        <f t="shared" si="10"/>
        <v>77.406076961961645</v>
      </c>
      <c r="M179" s="335">
        <f t="shared" si="11"/>
        <v>102.26947109568573</v>
      </c>
      <c r="N179" s="79"/>
    </row>
    <row r="180" spans="1:14" s="77" customFormat="1" ht="17.649999999999999" customHeight="1">
      <c r="A180" s="333">
        <v>206</v>
      </c>
      <c r="B180" s="334" t="s">
        <v>645</v>
      </c>
      <c r="C180" s="335">
        <v>990.75635032160835</v>
      </c>
      <c r="D180" s="335">
        <v>990.75635032160847</v>
      </c>
      <c r="E180" s="335">
        <v>0</v>
      </c>
      <c r="F180" s="335">
        <f t="shared" si="8"/>
        <v>990.75635032160847</v>
      </c>
      <c r="G180" s="335">
        <f>'[7]COMP MILLDDLLS'!H171*'Comp Inv Dir Oper'!$N$9</f>
        <v>620.30929301430024</v>
      </c>
      <c r="H180" s="335">
        <v>0</v>
      </c>
      <c r="I180" s="335">
        <v>0</v>
      </c>
      <c r="J180" s="335">
        <f t="shared" si="9"/>
        <v>0</v>
      </c>
      <c r="K180" s="335"/>
      <c r="L180" s="335">
        <f t="shared" si="10"/>
        <v>-1.1368683772161603E-13</v>
      </c>
      <c r="M180" s="335">
        <f t="shared" si="11"/>
        <v>-1.1368683772161603E-13</v>
      </c>
    </row>
    <row r="181" spans="1:14" s="79" customFormat="1" ht="17.649999999999999" customHeight="1">
      <c r="A181" s="333">
        <v>207</v>
      </c>
      <c r="B181" s="334" t="s">
        <v>646</v>
      </c>
      <c r="C181" s="335">
        <v>1127.1102983676228</v>
      </c>
      <c r="D181" s="335">
        <v>1061.7653580778669</v>
      </c>
      <c r="E181" s="335">
        <v>2.0390117291477812</v>
      </c>
      <c r="F181" s="335">
        <f t="shared" si="8"/>
        <v>1063.8043698070148</v>
      </c>
      <c r="G181" s="335">
        <f>'[7]COMP MILLDDLLS'!H172*'Comp Inv Dir Oper'!$N$9</f>
        <v>1034.4232509136173</v>
      </c>
      <c r="H181" s="335">
        <v>14.460651490699115</v>
      </c>
      <c r="I181" s="335">
        <v>5.4334220279951184</v>
      </c>
      <c r="J181" s="335">
        <f t="shared" si="9"/>
        <v>19.894073518694235</v>
      </c>
      <c r="K181" s="335"/>
      <c r="L181" s="335">
        <f t="shared" si="10"/>
        <v>43.411855041913746</v>
      </c>
      <c r="M181" s="335">
        <f t="shared" si="11"/>
        <v>63.305928560607981</v>
      </c>
    </row>
    <row r="182" spans="1:14" s="77" customFormat="1" ht="17.649999999999999" customHeight="1">
      <c r="A182" s="333">
        <v>208</v>
      </c>
      <c r="B182" s="334" t="s">
        <v>647</v>
      </c>
      <c r="C182" s="335">
        <v>220.79802612773403</v>
      </c>
      <c r="D182" s="335">
        <v>147.1986868583202</v>
      </c>
      <c r="E182" s="335">
        <v>7.3599342879759764</v>
      </c>
      <c r="F182" s="335">
        <f t="shared" si="8"/>
        <v>154.55862114629619</v>
      </c>
      <c r="G182" s="335">
        <f>'[7]COMP MILLDDLLS'!H173*'Comp Inv Dir Oper'!$N$9</f>
        <v>95.885381796915354</v>
      </c>
      <c r="H182" s="335">
        <v>7.3599342879759764</v>
      </c>
      <c r="I182" s="335">
        <v>14.719868575951947</v>
      </c>
      <c r="J182" s="335">
        <f t="shared" si="9"/>
        <v>22.079802863927924</v>
      </c>
      <c r="K182" s="335"/>
      <c r="L182" s="335">
        <f t="shared" si="10"/>
        <v>44.15960211750992</v>
      </c>
      <c r="M182" s="335">
        <f t="shared" si="11"/>
        <v>66.239404981437843</v>
      </c>
    </row>
    <row r="183" spans="1:14" s="77" customFormat="1" ht="17.649999999999999" customHeight="1">
      <c r="A183" s="333">
        <v>210</v>
      </c>
      <c r="B183" s="334" t="s">
        <v>648</v>
      </c>
      <c r="C183" s="335">
        <v>3249.6560380556816</v>
      </c>
      <c r="D183" s="335">
        <v>3009.6584029736077</v>
      </c>
      <c r="E183" s="335">
        <v>0.98463719311960163</v>
      </c>
      <c r="F183" s="335">
        <f t="shared" si="8"/>
        <v>3010.6430401667271</v>
      </c>
      <c r="G183" s="335">
        <f>'[7]COMP MILLDDLLS'!H174*'Comp Inv Dir Oper'!$N$9</f>
        <v>64.824477042553198</v>
      </c>
      <c r="H183" s="335">
        <v>113.28139031671424</v>
      </c>
      <c r="I183" s="335">
        <v>6.8793319848927892</v>
      </c>
      <c r="J183" s="335">
        <f t="shared" si="9"/>
        <v>120.16072230160702</v>
      </c>
      <c r="K183" s="335"/>
      <c r="L183" s="335">
        <f t="shared" si="10"/>
        <v>118.85227558734746</v>
      </c>
      <c r="M183" s="335">
        <f t="shared" si="11"/>
        <v>239.01299788895449</v>
      </c>
    </row>
    <row r="184" spans="1:14" s="77" customFormat="1" ht="17.649999999999999" customHeight="1">
      <c r="A184" s="333">
        <v>211</v>
      </c>
      <c r="B184" s="334" t="s">
        <v>649</v>
      </c>
      <c r="C184" s="335">
        <v>4288.1948727936242</v>
      </c>
      <c r="D184" s="335">
        <v>3760.8098319579867</v>
      </c>
      <c r="E184" s="335">
        <v>12.197200474346714</v>
      </c>
      <c r="F184" s="335">
        <f t="shared" si="8"/>
        <v>3773.0070324323333</v>
      </c>
      <c r="G184" s="335">
        <f>'[7]COMP MILLDDLLS'!H175*'Comp Inv Dir Oper'!$N$9</f>
        <v>102.26947109568547</v>
      </c>
      <c r="H184" s="335">
        <v>178.32373032808064</v>
      </c>
      <c r="I184" s="335">
        <v>80.469012129176903</v>
      </c>
      <c r="J184" s="335">
        <f t="shared" si="9"/>
        <v>258.79274245725753</v>
      </c>
      <c r="K184" s="335"/>
      <c r="L184" s="335">
        <f t="shared" si="10"/>
        <v>256.39509790403338</v>
      </c>
      <c r="M184" s="335">
        <f t="shared" si="11"/>
        <v>515.18784036129091</v>
      </c>
    </row>
    <row r="185" spans="1:14" s="77" customFormat="1" ht="17.649999999999999" customHeight="1">
      <c r="A185" s="333">
        <v>213</v>
      </c>
      <c r="B185" s="339" t="s">
        <v>650</v>
      </c>
      <c r="C185" s="335">
        <v>1428.2571857656051</v>
      </c>
      <c r="D185" s="335">
        <v>621.52252336828417</v>
      </c>
      <c r="E185" s="335">
        <v>0.2896101065753432</v>
      </c>
      <c r="F185" s="335">
        <f t="shared" si="8"/>
        <v>621.81213347485948</v>
      </c>
      <c r="G185" s="335">
        <f>'[7]COMP MILLDDLLS'!H176*'Comp Inv Dir Oper'!$N$9</f>
        <v>0</v>
      </c>
      <c r="H185" s="335">
        <v>106.39014149897208</v>
      </c>
      <c r="I185" s="335">
        <v>106.33396995269221</v>
      </c>
      <c r="J185" s="335">
        <f t="shared" si="9"/>
        <v>212.7241114516643</v>
      </c>
      <c r="K185" s="335"/>
      <c r="L185" s="335">
        <f t="shared" si="10"/>
        <v>593.72094083908132</v>
      </c>
      <c r="M185" s="335">
        <f t="shared" si="11"/>
        <v>806.44505229074559</v>
      </c>
    </row>
    <row r="186" spans="1:14" s="77" customFormat="1" ht="17.649999999999999" customHeight="1">
      <c r="A186" s="333">
        <v>215</v>
      </c>
      <c r="B186" s="334" t="s">
        <v>651</v>
      </c>
      <c r="C186" s="335">
        <v>1460.3463820035445</v>
      </c>
      <c r="D186" s="335">
        <v>949.36033917517045</v>
      </c>
      <c r="E186" s="335">
        <v>10.855898821964711</v>
      </c>
      <c r="F186" s="335">
        <f t="shared" si="8"/>
        <v>960.21623799713518</v>
      </c>
      <c r="G186" s="335">
        <f>'[7]COMP MILLDDLLS'!H177*'Comp Inv Dir Oper'!$N$9</f>
        <v>63.305928560608308</v>
      </c>
      <c r="H186" s="335">
        <v>75.959874932672491</v>
      </c>
      <c r="I186" s="335">
        <v>75.141370388773808</v>
      </c>
      <c r="J186" s="335">
        <f t="shared" si="9"/>
        <v>151.1012453214463</v>
      </c>
      <c r="K186" s="335"/>
      <c r="L186" s="335">
        <f t="shared" si="10"/>
        <v>349.028898684963</v>
      </c>
      <c r="M186" s="335">
        <f t="shared" si="11"/>
        <v>500.1301440064093</v>
      </c>
    </row>
    <row r="187" spans="1:14" s="77" customFormat="1" ht="17.649999999999999" customHeight="1">
      <c r="A187" s="333">
        <v>216</v>
      </c>
      <c r="B187" s="340" t="s">
        <v>652</v>
      </c>
      <c r="C187" s="335">
        <v>3539.9938694644579</v>
      </c>
      <c r="D187" s="335">
        <v>1363.9378673955134</v>
      </c>
      <c r="E187" s="335">
        <v>0</v>
      </c>
      <c r="F187" s="335">
        <f t="shared" si="8"/>
        <v>1363.9378673955134</v>
      </c>
      <c r="G187" s="335">
        <f>'[7]COMP MILLDDLLS'!H178*'Comp Inv Dir Oper'!$N$9</f>
        <v>66.239404981437843</v>
      </c>
      <c r="H187" s="335">
        <v>355.69925108734725</v>
      </c>
      <c r="I187" s="335">
        <v>355.69925108734725</v>
      </c>
      <c r="J187" s="335">
        <f t="shared" si="9"/>
        <v>711.3985021746945</v>
      </c>
      <c r="K187" s="335"/>
      <c r="L187" s="335">
        <f t="shared" si="10"/>
        <v>1464.6574998942501</v>
      </c>
      <c r="M187" s="335">
        <f t="shared" si="11"/>
        <v>2176.0560020689445</v>
      </c>
    </row>
    <row r="188" spans="1:14" s="77" customFormat="1" ht="17.649999999999999" customHeight="1">
      <c r="A188" s="333">
        <v>217</v>
      </c>
      <c r="B188" s="334" t="s">
        <v>653</v>
      </c>
      <c r="C188" s="335">
        <v>3730.0863550065269</v>
      </c>
      <c r="D188" s="335">
        <v>1731.0087632328682</v>
      </c>
      <c r="E188" s="335">
        <v>3.2605188826215987</v>
      </c>
      <c r="F188" s="335">
        <f t="shared" si="8"/>
        <v>1734.2692821154899</v>
      </c>
      <c r="G188" s="335">
        <f>'[7]COMP MILLDDLLS'!H179*'Comp Inv Dir Oper'!$N$9</f>
        <v>239.01299788895443</v>
      </c>
      <c r="H188" s="335">
        <v>220.29767561012338</v>
      </c>
      <c r="I188" s="335">
        <v>230.9487038991567</v>
      </c>
      <c r="J188" s="335">
        <f t="shared" si="9"/>
        <v>451.24637950928008</v>
      </c>
      <c r="K188" s="335"/>
      <c r="L188" s="335">
        <f t="shared" si="10"/>
        <v>1544.5706933817569</v>
      </c>
      <c r="M188" s="335">
        <f t="shared" si="11"/>
        <v>1995.817072891037</v>
      </c>
    </row>
    <row r="189" spans="1:14" s="77" customFormat="1" ht="17.649999999999999" customHeight="1">
      <c r="A189" s="341">
        <v>218</v>
      </c>
      <c r="B189" s="334" t="s">
        <v>654</v>
      </c>
      <c r="C189" s="335">
        <v>920.90536941444691</v>
      </c>
      <c r="D189" s="335">
        <v>902.56641309492375</v>
      </c>
      <c r="E189" s="335">
        <v>8.4819490452145749E-2</v>
      </c>
      <c r="F189" s="335">
        <f t="shared" si="8"/>
        <v>902.65123258537585</v>
      </c>
      <c r="G189" s="335">
        <f>'[7]COMP MILLDDLLS'!H180*'Comp Inv Dir Oper'!$N$9</f>
        <v>515.18784036129148</v>
      </c>
      <c r="H189" s="335">
        <v>7.4232555494740788</v>
      </c>
      <c r="I189" s="335">
        <v>0.59260539163481774</v>
      </c>
      <c r="J189" s="335">
        <f t="shared" si="9"/>
        <v>8.0158609411088975</v>
      </c>
      <c r="K189" s="335"/>
      <c r="L189" s="335">
        <f t="shared" si="10"/>
        <v>10.23827588796216</v>
      </c>
      <c r="M189" s="335">
        <f t="shared" si="11"/>
        <v>18.254136829071058</v>
      </c>
    </row>
    <row r="190" spans="1:14" s="79" customFormat="1" ht="17.649999999999999" customHeight="1">
      <c r="A190" s="333">
        <v>219</v>
      </c>
      <c r="B190" s="334" t="s">
        <v>655</v>
      </c>
      <c r="C190" s="335">
        <v>1000.2524577092556</v>
      </c>
      <c r="D190" s="335">
        <v>751.91477877591115</v>
      </c>
      <c r="E190" s="335">
        <v>1.8754733624066569</v>
      </c>
      <c r="F190" s="335">
        <f t="shared" si="8"/>
        <v>753.79025213831778</v>
      </c>
      <c r="G190" s="335"/>
      <c r="H190" s="335">
        <v>6.9767608614815018</v>
      </c>
      <c r="I190" s="335">
        <v>13.103307149044031</v>
      </c>
      <c r="J190" s="335">
        <f t="shared" si="9"/>
        <v>20.080068010525533</v>
      </c>
      <c r="K190" s="335"/>
      <c r="L190" s="342">
        <f t="shared" si="10"/>
        <v>226.3821375604123</v>
      </c>
      <c r="M190" s="342">
        <f t="shared" si="11"/>
        <v>246.46220557093784</v>
      </c>
    </row>
    <row r="191" spans="1:14" s="77" customFormat="1" ht="17.649999999999999" customHeight="1">
      <c r="A191" s="333">
        <v>222</v>
      </c>
      <c r="B191" s="340" t="s">
        <v>656</v>
      </c>
      <c r="C191" s="335">
        <v>24670.598309365036</v>
      </c>
      <c r="D191" s="335">
        <v>14948.934703815403</v>
      </c>
      <c r="E191" s="335">
        <v>20.068677853427854</v>
      </c>
      <c r="F191" s="335">
        <f t="shared" si="8"/>
        <v>14969.00338166883</v>
      </c>
      <c r="G191" s="335">
        <f>'[7]COMP MILLDDLLS'!H182*'Comp Inv Dir Oper'!$N$9</f>
        <v>0</v>
      </c>
      <c r="H191" s="335">
        <v>1401.0996692863798</v>
      </c>
      <c r="I191" s="335">
        <v>1451.4659683864779</v>
      </c>
      <c r="J191" s="335">
        <f t="shared" si="9"/>
        <v>2852.5656376728575</v>
      </c>
      <c r="K191" s="335"/>
      <c r="L191" s="335">
        <f t="shared" si="10"/>
        <v>6849.029290023348</v>
      </c>
      <c r="M191" s="335">
        <f t="shared" si="11"/>
        <v>9701.5949276962056</v>
      </c>
    </row>
    <row r="192" spans="1:14" s="77" customFormat="1" ht="17.649999999999999" customHeight="1">
      <c r="A192" s="341">
        <v>223</v>
      </c>
      <c r="B192" s="334" t="s">
        <v>657</v>
      </c>
      <c r="C192" s="335">
        <v>101.8303291740089</v>
      </c>
      <c r="D192" s="335">
        <v>95.894584224474968</v>
      </c>
      <c r="E192" s="335">
        <v>0</v>
      </c>
      <c r="F192" s="335">
        <f t="shared" si="8"/>
        <v>95.894584224474968</v>
      </c>
      <c r="G192" s="335">
        <f>'[7]COMP MILLDDLLS'!H183*'Comp Inv Dir Oper'!$N$9</f>
        <v>2176.0560020689445</v>
      </c>
      <c r="H192" s="335">
        <v>5.9357449495339436</v>
      </c>
      <c r="I192" s="335">
        <v>0</v>
      </c>
      <c r="J192" s="335">
        <f t="shared" si="9"/>
        <v>5.9357449495339436</v>
      </c>
      <c r="K192" s="335"/>
      <c r="L192" s="335">
        <f t="shared" si="10"/>
        <v>-1.6875389974302379E-14</v>
      </c>
      <c r="M192" s="335">
        <f t="shared" si="11"/>
        <v>5.9357449495339267</v>
      </c>
    </row>
    <row r="193" spans="1:15" s="77" customFormat="1" ht="17.649999999999999" customHeight="1">
      <c r="A193" s="341">
        <v>225</v>
      </c>
      <c r="B193" s="334" t="s">
        <v>658</v>
      </c>
      <c r="C193" s="335">
        <v>29.130702362300962</v>
      </c>
      <c r="D193" s="335">
        <v>24.761096674727476</v>
      </c>
      <c r="E193" s="335">
        <v>1.4565350985133809</v>
      </c>
      <c r="F193" s="335">
        <f t="shared" si="8"/>
        <v>26.217631773240857</v>
      </c>
      <c r="G193" s="335">
        <f>'[7]COMP MILLDDLLS'!H184*'Comp Inv Dir Oper'!$N$9</f>
        <v>1995.8170728910372</v>
      </c>
      <c r="H193" s="335">
        <v>1.4565350985133809</v>
      </c>
      <c r="I193" s="335">
        <v>1.4565354905467278</v>
      </c>
      <c r="J193" s="335">
        <f t="shared" si="9"/>
        <v>2.9130705890601085</v>
      </c>
      <c r="K193" s="335"/>
      <c r="L193" s="335">
        <f t="shared" si="10"/>
        <v>-3.5527136788005009E-15</v>
      </c>
      <c r="M193" s="335">
        <f t="shared" si="11"/>
        <v>2.913070589060105</v>
      </c>
    </row>
    <row r="194" spans="1:15" s="77" customFormat="1" ht="17.649999999999999" customHeight="1">
      <c r="A194" s="341">
        <v>226</v>
      </c>
      <c r="B194" s="334" t="s">
        <v>659</v>
      </c>
      <c r="C194" s="335">
        <v>594.62353799999994</v>
      </c>
      <c r="D194" s="335">
        <v>208.1182383</v>
      </c>
      <c r="E194" s="335">
        <v>0</v>
      </c>
      <c r="F194" s="335">
        <f t="shared" si="8"/>
        <v>208.1182383</v>
      </c>
      <c r="G194" s="335">
        <f>'[7]COMP MILLDDLLS'!H185*'Comp Inv Dir Oper'!$N$9</f>
        <v>18.254136829071054</v>
      </c>
      <c r="H194" s="335">
        <v>59.462353799999995</v>
      </c>
      <c r="I194" s="335">
        <v>59.462353799999995</v>
      </c>
      <c r="J194" s="335">
        <f t="shared" si="9"/>
        <v>118.92470759999999</v>
      </c>
      <c r="K194" s="335"/>
      <c r="L194" s="335">
        <f t="shared" si="10"/>
        <v>267.58059209999993</v>
      </c>
      <c r="M194" s="335">
        <f t="shared" si="11"/>
        <v>386.50529969999991</v>
      </c>
    </row>
    <row r="195" spans="1:15" s="77" customFormat="1" ht="17.649999999999999" customHeight="1">
      <c r="A195" s="341">
        <v>227</v>
      </c>
      <c r="B195" s="334" t="s">
        <v>660</v>
      </c>
      <c r="C195" s="335">
        <v>2493.7178871960632</v>
      </c>
      <c r="D195" s="335">
        <v>1837.4763376283925</v>
      </c>
      <c r="E195" s="335">
        <v>0</v>
      </c>
      <c r="F195" s="335">
        <f t="shared" si="8"/>
        <v>1837.4763376283925</v>
      </c>
      <c r="G195" s="335">
        <f>'[7]COMP MILLDDLLS'!H186*'Comp Inv Dir Oper'!$N$9</f>
        <v>246.46220557093781</v>
      </c>
      <c r="H195" s="335">
        <v>262.49661965297275</v>
      </c>
      <c r="I195" s="335">
        <v>262.49661965297275</v>
      </c>
      <c r="J195" s="335">
        <f t="shared" si="9"/>
        <v>524.99323930594551</v>
      </c>
      <c r="K195" s="335"/>
      <c r="L195" s="335">
        <f t="shared" si="10"/>
        <v>131.24831026172524</v>
      </c>
      <c r="M195" s="335">
        <f t="shared" si="11"/>
        <v>656.24154956767075</v>
      </c>
    </row>
    <row r="196" spans="1:15" s="81" customFormat="1" ht="17.649999999999999" customHeight="1">
      <c r="A196" s="341">
        <v>228</v>
      </c>
      <c r="B196" s="334" t="s">
        <v>661</v>
      </c>
      <c r="C196" s="335">
        <v>458.59867022031722</v>
      </c>
      <c r="D196" s="335">
        <v>337.46337087132355</v>
      </c>
      <c r="E196" s="335">
        <v>0</v>
      </c>
      <c r="F196" s="335">
        <f t="shared" si="8"/>
        <v>337.46337087132355</v>
      </c>
      <c r="G196" s="335">
        <f>'[7]COMP MILLDDLLS'!H187*'Comp Inv Dir Oper'!$N$9</f>
        <v>9701.5949276962074</v>
      </c>
      <c r="H196" s="335">
        <v>48.24618432899716</v>
      </c>
      <c r="I196" s="335">
        <v>48.246184328997174</v>
      </c>
      <c r="J196" s="335">
        <f t="shared" si="9"/>
        <v>96.492368657994334</v>
      </c>
      <c r="K196" s="335"/>
      <c r="L196" s="335">
        <f t="shared" si="10"/>
        <v>24.642930690999336</v>
      </c>
      <c r="M196" s="335">
        <f t="shared" si="11"/>
        <v>121.13529934899367</v>
      </c>
      <c r="N196" s="79"/>
    </row>
    <row r="197" spans="1:15" s="77" customFormat="1" ht="17.649999999999999" customHeight="1">
      <c r="A197" s="333">
        <v>229</v>
      </c>
      <c r="B197" s="340" t="s">
        <v>662</v>
      </c>
      <c r="C197" s="335">
        <v>2442.1141916389079</v>
      </c>
      <c r="D197" s="335">
        <v>1544.238727784217</v>
      </c>
      <c r="E197" s="335">
        <v>3.9676837500000004</v>
      </c>
      <c r="F197" s="335">
        <f t="shared" si="8"/>
        <v>1548.2064115342171</v>
      </c>
      <c r="G197" s="335">
        <f>'[7]COMP MILLDDLLS'!H188*'Comp Inv Dir Oper'!$N$9</f>
        <v>5.9357449495339214</v>
      </c>
      <c r="H197" s="335">
        <v>163.76027666942124</v>
      </c>
      <c r="I197" s="335">
        <v>176.72137691942126</v>
      </c>
      <c r="J197" s="335">
        <f t="shared" si="9"/>
        <v>340.48165358884251</v>
      </c>
      <c r="K197" s="335"/>
      <c r="L197" s="335">
        <f t="shared" si="10"/>
        <v>553.4261265158483</v>
      </c>
      <c r="M197" s="335">
        <f t="shared" si="11"/>
        <v>893.9077801046908</v>
      </c>
    </row>
    <row r="198" spans="1:15" s="77" customFormat="1" ht="17.649999999999999" customHeight="1">
      <c r="A198" s="333">
        <v>231</v>
      </c>
      <c r="B198" s="340" t="s">
        <v>663</v>
      </c>
      <c r="C198" s="335">
        <v>150.92438484830473</v>
      </c>
      <c r="D198" s="335">
        <v>135.93608361403804</v>
      </c>
      <c r="E198" s="335">
        <v>0.11319327296142856</v>
      </c>
      <c r="F198" s="335">
        <f t="shared" si="8"/>
        <v>136.04927688699948</v>
      </c>
      <c r="G198" s="335">
        <f>'[7]COMP MILLDDLLS'!H189*'Comp Inv Dir Oper'!$N$9</f>
        <v>2.9130705890601023</v>
      </c>
      <c r="H198" s="335">
        <v>0.42107903811571423</v>
      </c>
      <c r="I198" s="335">
        <v>0.79084381935999992</v>
      </c>
      <c r="J198" s="335">
        <f t="shared" si="9"/>
        <v>1.2119228574757142</v>
      </c>
      <c r="K198" s="335"/>
      <c r="L198" s="335">
        <f t="shared" si="10"/>
        <v>13.663185103829532</v>
      </c>
      <c r="M198" s="335">
        <f t="shared" si="11"/>
        <v>14.875107961305247</v>
      </c>
    </row>
    <row r="199" spans="1:15" s="77" customFormat="1" ht="17.649999999999999" customHeight="1">
      <c r="A199" s="333">
        <v>233</v>
      </c>
      <c r="B199" s="334" t="s">
        <v>664</v>
      </c>
      <c r="C199" s="335">
        <v>201.65172184210044</v>
      </c>
      <c r="D199" s="335">
        <v>181.62568915298286</v>
      </c>
      <c r="E199" s="335">
        <v>0.15123884895380954</v>
      </c>
      <c r="F199" s="335">
        <f t="shared" si="8"/>
        <v>181.77692800193665</v>
      </c>
      <c r="G199" s="335">
        <f>'[7]COMP MILLDDLLS'!H190*'Comp Inv Dir Oper'!$N$9</f>
        <v>386.50529969999997</v>
      </c>
      <c r="H199" s="335">
        <v>0.56260833747476191</v>
      </c>
      <c r="I199" s="335">
        <v>1.056655025107619</v>
      </c>
      <c r="J199" s="335">
        <f t="shared" si="9"/>
        <v>1.6192633625823809</v>
      </c>
      <c r="K199" s="335"/>
      <c r="L199" s="335">
        <f t="shared" si="10"/>
        <v>18.255530477581409</v>
      </c>
      <c r="M199" s="335">
        <f t="shared" si="11"/>
        <v>19.87479384016379</v>
      </c>
    </row>
    <row r="200" spans="1:15" s="77" customFormat="1" ht="17.649999999999999" customHeight="1">
      <c r="A200" s="333">
        <v>234</v>
      </c>
      <c r="B200" s="334" t="s">
        <v>665</v>
      </c>
      <c r="C200" s="335">
        <v>841.86957037530249</v>
      </c>
      <c r="D200" s="335">
        <v>75.816616071658899</v>
      </c>
      <c r="E200" s="335">
        <v>0.84736814355216217</v>
      </c>
      <c r="F200" s="335">
        <f t="shared" si="8"/>
        <v>76.663984215211059</v>
      </c>
      <c r="G200" s="335">
        <f>'[7]COMP MILLDDLLS'!H191*'Comp Inv Dir Oper'!$N$9</f>
        <v>656.24154956767063</v>
      </c>
      <c r="H200" s="335">
        <v>26.536944149039055</v>
      </c>
      <c r="I200" s="335">
        <v>29.305013420516847</v>
      </c>
      <c r="J200" s="335">
        <f t="shared" si="9"/>
        <v>55.841957569555902</v>
      </c>
      <c r="K200" s="335"/>
      <c r="L200" s="335">
        <f t="shared" si="10"/>
        <v>709.36362859053554</v>
      </c>
      <c r="M200" s="335">
        <f t="shared" si="11"/>
        <v>765.20558616009146</v>
      </c>
    </row>
    <row r="201" spans="1:15" s="81" customFormat="1" ht="17.649999999999999" customHeight="1">
      <c r="A201" s="333">
        <v>235</v>
      </c>
      <c r="B201" s="334" t="s">
        <v>666</v>
      </c>
      <c r="C201" s="335">
        <v>2300.9017166501435</v>
      </c>
      <c r="D201" s="335">
        <v>1154.2772657539736</v>
      </c>
      <c r="E201" s="335">
        <v>8.6594334700578521</v>
      </c>
      <c r="F201" s="335">
        <f t="shared" si="8"/>
        <v>1162.9366992240314</v>
      </c>
      <c r="G201" s="335">
        <f>'[7]COMP MILLDDLLS'!H192*'Comp Inv Dir Oper'!$N$9</f>
        <v>121.1352993489937</v>
      </c>
      <c r="H201" s="335">
        <v>32.213092482438171</v>
      </c>
      <c r="I201" s="335">
        <v>60.500575174026785</v>
      </c>
      <c r="J201" s="335">
        <f t="shared" si="9"/>
        <v>92.713667656464963</v>
      </c>
      <c r="K201" s="335"/>
      <c r="L201" s="335">
        <f t="shared" si="10"/>
        <v>1045.2513497696473</v>
      </c>
      <c r="M201" s="335">
        <f t="shared" si="11"/>
        <v>1137.9650174261124</v>
      </c>
      <c r="N201" s="77"/>
      <c r="O201" s="77"/>
    </row>
    <row r="202" spans="1:15" s="79" customFormat="1" ht="17.649999999999999" customHeight="1">
      <c r="A202" s="333">
        <v>236</v>
      </c>
      <c r="B202" s="334" t="s">
        <v>667</v>
      </c>
      <c r="C202" s="335">
        <v>2160.7587056022899</v>
      </c>
      <c r="D202" s="335">
        <v>1620.569029201718</v>
      </c>
      <c r="E202" s="335">
        <v>0</v>
      </c>
      <c r="F202" s="335">
        <f t="shared" si="8"/>
        <v>1620.569029201718</v>
      </c>
      <c r="G202" s="335">
        <f>'[7]COMP MILLDDLLS'!H193*'Comp Inv Dir Oper'!$N$9</f>
        <v>893.90778010469069</v>
      </c>
      <c r="H202" s="335">
        <v>216.07587056022905</v>
      </c>
      <c r="I202" s="335">
        <v>216.07587056022905</v>
      </c>
      <c r="J202" s="335">
        <f t="shared" si="9"/>
        <v>432.1517411204581</v>
      </c>
      <c r="K202" s="335"/>
      <c r="L202" s="335">
        <f t="shared" si="10"/>
        <v>108.0379352801138</v>
      </c>
      <c r="M202" s="335">
        <f t="shared" si="11"/>
        <v>540.1896764005719</v>
      </c>
      <c r="N202" s="77"/>
      <c r="O202" s="81"/>
    </row>
    <row r="203" spans="1:15" s="79" customFormat="1" ht="17.649999999999999" customHeight="1">
      <c r="A203" s="333">
        <v>237</v>
      </c>
      <c r="B203" s="340" t="s">
        <v>668</v>
      </c>
      <c r="C203" s="335">
        <v>271.1375233693729</v>
      </c>
      <c r="D203" s="335">
        <v>100.41681566530077</v>
      </c>
      <c r="E203" s="335">
        <v>0</v>
      </c>
      <c r="F203" s="335">
        <f t="shared" si="8"/>
        <v>100.41681566530077</v>
      </c>
      <c r="G203" s="335">
        <f>'[7]COMP MILLDDLLS'!H194*'Comp Inv Dir Oper'!$N$9</f>
        <v>14.875107961305247</v>
      </c>
      <c r="H203" s="335">
        <v>27.11375235168676</v>
      </c>
      <c r="I203" s="335">
        <v>27.11375235168676</v>
      </c>
      <c r="J203" s="335">
        <f t="shared" si="9"/>
        <v>54.227504703373519</v>
      </c>
      <c r="K203" s="335"/>
      <c r="L203" s="335">
        <f t="shared" si="10"/>
        <v>116.49320300069863</v>
      </c>
      <c r="M203" s="335">
        <f t="shared" si="11"/>
        <v>170.72070770407214</v>
      </c>
      <c r="N203" s="81"/>
      <c r="O203" s="81"/>
    </row>
    <row r="204" spans="1:15" s="79" customFormat="1" ht="17.649999999999999" customHeight="1">
      <c r="A204" s="333">
        <v>242</v>
      </c>
      <c r="B204" s="340" t="s">
        <v>669</v>
      </c>
      <c r="C204" s="335">
        <v>570.31019170214415</v>
      </c>
      <c r="D204" s="335">
        <v>328.03834296093561</v>
      </c>
      <c r="E204" s="335">
        <v>7.6566117943620009</v>
      </c>
      <c r="F204" s="335">
        <f t="shared" si="8"/>
        <v>335.6949547552976</v>
      </c>
      <c r="G204" s="335">
        <f>'[7]COMP MILLDDLLS'!H195*'Comp Inv Dir Oper'!$N$9</f>
        <v>19.874793840163786</v>
      </c>
      <c r="H204" s="335">
        <v>18.996011536749378</v>
      </c>
      <c r="I204" s="335">
        <v>7.8211576782687215</v>
      </c>
      <c r="J204" s="335">
        <f t="shared" si="9"/>
        <v>26.817169215018101</v>
      </c>
      <c r="K204" s="335"/>
      <c r="L204" s="335">
        <f t="shared" si="10"/>
        <v>207.79806773182844</v>
      </c>
      <c r="M204" s="335">
        <f t="shared" si="11"/>
        <v>234.61523694684655</v>
      </c>
      <c r="N204" s="81"/>
    </row>
    <row r="205" spans="1:15" s="79" customFormat="1" ht="17.649999999999999" customHeight="1">
      <c r="A205" s="333">
        <v>243</v>
      </c>
      <c r="B205" s="340" t="s">
        <v>670</v>
      </c>
      <c r="C205" s="335">
        <v>2000.9648501442373</v>
      </c>
      <c r="D205" s="335">
        <v>917.20105799989688</v>
      </c>
      <c r="E205" s="335">
        <v>47.616474169314102</v>
      </c>
      <c r="F205" s="335">
        <f t="shared" si="8"/>
        <v>964.81753216921095</v>
      </c>
      <c r="G205" s="335">
        <f>'[7]COMP MILLDDLLS'!H196*'Comp Inv Dir Oper'!$N$9</f>
        <v>765.20558616009146</v>
      </c>
      <c r="H205" s="335">
        <v>156.27370639384759</v>
      </c>
      <c r="I205" s="335">
        <v>197.069515112175</v>
      </c>
      <c r="J205" s="335">
        <f t="shared" si="9"/>
        <v>353.34322150602259</v>
      </c>
      <c r="K205" s="335"/>
      <c r="L205" s="335">
        <f t="shared" si="10"/>
        <v>682.80409646900387</v>
      </c>
      <c r="M205" s="335">
        <f t="shared" si="11"/>
        <v>1036.1473179750265</v>
      </c>
      <c r="N205" s="81"/>
    </row>
    <row r="206" spans="1:15" s="79" customFormat="1" ht="17.649999999999999" customHeight="1">
      <c r="A206" s="333">
        <v>244</v>
      </c>
      <c r="B206" s="339" t="s">
        <v>671</v>
      </c>
      <c r="C206" s="335">
        <v>1607.1218343232092</v>
      </c>
      <c r="D206" s="335">
        <v>1048.1832309435324</v>
      </c>
      <c r="E206" s="335">
        <v>12.623923110540309</v>
      </c>
      <c r="F206" s="335">
        <f t="shared" si="8"/>
        <v>1060.8071540540727</v>
      </c>
      <c r="G206" s="335">
        <f>'[7]COMP MILLDDLLS'!H197*'Comp Inv Dir Oper'!$N$9</f>
        <v>1137.9650174261121</v>
      </c>
      <c r="H206" s="335">
        <v>81.774763128580162</v>
      </c>
      <c r="I206" s="335">
        <v>69.46455996575358</v>
      </c>
      <c r="J206" s="335">
        <f t="shared" si="9"/>
        <v>151.23932309433374</v>
      </c>
      <c r="K206" s="335"/>
      <c r="L206" s="335">
        <f t="shared" si="10"/>
        <v>395.07535717480278</v>
      </c>
      <c r="M206" s="335">
        <f t="shared" si="11"/>
        <v>546.31468026913649</v>
      </c>
    </row>
    <row r="207" spans="1:15" s="79" customFormat="1" ht="17.649999999999999" customHeight="1">
      <c r="A207" s="333">
        <v>247</v>
      </c>
      <c r="B207" s="334" t="s">
        <v>672</v>
      </c>
      <c r="C207" s="335">
        <v>445.4453491566947</v>
      </c>
      <c r="D207" s="335">
        <v>291.78524611248309</v>
      </c>
      <c r="E207" s="335">
        <v>0.51647707646776941</v>
      </c>
      <c r="F207" s="335">
        <f t="shared" si="8"/>
        <v>292.30172318895086</v>
      </c>
      <c r="G207" s="335">
        <f>'[7]COMP MILLDDLLS'!H198*'Comp Inv Dir Oper'!$N$9</f>
        <v>540.18967640057201</v>
      </c>
      <c r="H207" s="335">
        <v>36.029950262164647</v>
      </c>
      <c r="I207" s="335">
        <v>37.717109089932229</v>
      </c>
      <c r="J207" s="335">
        <f t="shared" si="9"/>
        <v>73.747059352096869</v>
      </c>
      <c r="K207" s="335"/>
      <c r="L207" s="335">
        <f t="shared" si="10"/>
        <v>79.396566615646975</v>
      </c>
      <c r="M207" s="335">
        <f t="shared" si="11"/>
        <v>153.14362596774384</v>
      </c>
    </row>
    <row r="208" spans="1:15" s="79" customFormat="1" ht="17.649999999999999" customHeight="1">
      <c r="A208" s="333">
        <v>248</v>
      </c>
      <c r="B208" s="334" t="s">
        <v>673</v>
      </c>
      <c r="C208" s="335">
        <v>1460.5086599666129</v>
      </c>
      <c r="D208" s="335">
        <v>1124.9762398009329</v>
      </c>
      <c r="E208" s="335">
        <v>0.9874687069379513</v>
      </c>
      <c r="F208" s="335">
        <f t="shared" ref="F208:F242" si="12">+D208+E208</f>
        <v>1125.9637085078709</v>
      </c>
      <c r="G208" s="335">
        <f>'[7]COMP MILLDDLLS'!H199*'Comp Inv Dir Oper'!$N$9</f>
        <v>170.72070770407211</v>
      </c>
      <c r="H208" s="335">
        <v>90.880670300443143</v>
      </c>
      <c r="I208" s="335">
        <v>85.279855677699885</v>
      </c>
      <c r="J208" s="335">
        <f t="shared" ref="J208:J242" si="13">+H208+I208</f>
        <v>176.16052597814303</v>
      </c>
      <c r="K208" s="335"/>
      <c r="L208" s="335">
        <f t="shared" ref="L208:L242" si="14">SUM(C208-F208-J208)</f>
        <v>158.38442548059891</v>
      </c>
      <c r="M208" s="335">
        <f t="shared" ref="M208:M242" si="15">J208+L208</f>
        <v>334.54495145874193</v>
      </c>
      <c r="N208" s="81"/>
      <c r="O208" s="81"/>
    </row>
    <row r="209" spans="1:19" s="83" customFormat="1" ht="17.649999999999999" customHeight="1">
      <c r="A209" s="333">
        <v>250</v>
      </c>
      <c r="B209" s="334" t="s">
        <v>674</v>
      </c>
      <c r="C209" s="335">
        <v>1053.6157534464444</v>
      </c>
      <c r="D209" s="335">
        <v>930.31243799600747</v>
      </c>
      <c r="E209" s="335">
        <v>0.60694222330409786</v>
      </c>
      <c r="F209" s="335">
        <f t="shared" si="12"/>
        <v>930.91938021931162</v>
      </c>
      <c r="G209" s="335">
        <f>'[7]COMP MILLDDLLS'!H201*'Comp Inv Dir Oper'!$N$9</f>
        <v>1036.1473179750262</v>
      </c>
      <c r="H209" s="335">
        <v>45.19389774113445</v>
      </c>
      <c r="I209" s="335">
        <v>4.2405029692344893</v>
      </c>
      <c r="J209" s="335">
        <f t="shared" si="13"/>
        <v>49.434400710368941</v>
      </c>
      <c r="K209" s="335"/>
      <c r="L209" s="335">
        <f t="shared" si="14"/>
        <v>73.261972516763819</v>
      </c>
      <c r="M209" s="335">
        <f t="shared" si="15"/>
        <v>122.69637322713277</v>
      </c>
      <c r="N209" s="79"/>
      <c r="O209" s="79"/>
      <c r="P209" s="82"/>
      <c r="Q209" s="82"/>
      <c r="R209" s="82"/>
      <c r="S209" s="82"/>
    </row>
    <row r="210" spans="1:19" s="79" customFormat="1" ht="17.649999999999999" customHeight="1">
      <c r="A210" s="333">
        <v>251</v>
      </c>
      <c r="B210" s="339" t="s">
        <v>675</v>
      </c>
      <c r="C210" s="335">
        <v>603.22630845863375</v>
      </c>
      <c r="D210" s="335">
        <v>270.26703586373389</v>
      </c>
      <c r="E210" s="335">
        <v>12.257007285727232</v>
      </c>
      <c r="F210" s="335">
        <f t="shared" si="12"/>
        <v>282.52404314946114</v>
      </c>
      <c r="G210" s="335">
        <f>'[7]COMP MILLDDLLS'!H202*'Comp Inv Dir Oper'!$N$9</f>
        <v>546.31468026913649</v>
      </c>
      <c r="H210" s="335">
        <v>33.42244772773757</v>
      </c>
      <c r="I210" s="335">
        <v>46.547748412947499</v>
      </c>
      <c r="J210" s="335">
        <f t="shared" si="13"/>
        <v>79.970196140685061</v>
      </c>
      <c r="K210" s="335"/>
      <c r="L210" s="335">
        <f t="shared" si="14"/>
        <v>240.73206916848756</v>
      </c>
      <c r="M210" s="335">
        <f t="shared" si="15"/>
        <v>320.70226530917262</v>
      </c>
      <c r="O210" s="82"/>
    </row>
    <row r="211" spans="1:19" s="79" customFormat="1" ht="17.649999999999999" customHeight="1">
      <c r="A211" s="333">
        <v>252</v>
      </c>
      <c r="B211" s="334" t="s">
        <v>676</v>
      </c>
      <c r="C211" s="335">
        <v>186.16054194785701</v>
      </c>
      <c r="D211" s="335">
        <v>176.3626190467983</v>
      </c>
      <c r="E211" s="335">
        <v>0</v>
      </c>
      <c r="F211" s="335">
        <f t="shared" si="12"/>
        <v>176.3626190467983</v>
      </c>
      <c r="G211" s="335">
        <f>'[7]COMP MILLDDLLS'!H203*'Comp Inv Dir Oper'!$N$9</f>
        <v>153.14362596774382</v>
      </c>
      <c r="H211" s="335">
        <v>9.7979229010587776</v>
      </c>
      <c r="I211" s="335">
        <v>0</v>
      </c>
      <c r="J211" s="335">
        <f t="shared" si="13"/>
        <v>9.7979229010587776</v>
      </c>
      <c r="K211" s="335"/>
      <c r="L211" s="335">
        <f t="shared" si="14"/>
        <v>-6.5725203057809267E-14</v>
      </c>
      <c r="M211" s="335">
        <f t="shared" si="15"/>
        <v>9.7979229010587119</v>
      </c>
    </row>
    <row r="212" spans="1:19" s="79" customFormat="1" ht="17.649999999999999" customHeight="1">
      <c r="A212" s="333">
        <v>253</v>
      </c>
      <c r="B212" s="334" t="s">
        <v>677</v>
      </c>
      <c r="C212" s="335">
        <v>775.72465648643936</v>
      </c>
      <c r="D212" s="335">
        <v>298.25482329716897</v>
      </c>
      <c r="E212" s="335">
        <v>3.0298718491967507</v>
      </c>
      <c r="F212" s="335">
        <f t="shared" si="12"/>
        <v>301.28469514636572</v>
      </c>
      <c r="G212" s="335">
        <f>'[7]COMP MILLDDLLS'!H204*'Comp Inv Dir Oper'!$N$9</f>
        <v>334.54495145874193</v>
      </c>
      <c r="H212" s="335">
        <v>62.559719145298587</v>
      </c>
      <c r="I212" s="335">
        <v>67.084476879724861</v>
      </c>
      <c r="J212" s="335">
        <f t="shared" si="13"/>
        <v>129.64419602502346</v>
      </c>
      <c r="K212" s="335"/>
      <c r="L212" s="335">
        <f t="shared" si="14"/>
        <v>344.79576531505018</v>
      </c>
      <c r="M212" s="335">
        <f t="shared" si="15"/>
        <v>474.43996134007364</v>
      </c>
    </row>
    <row r="213" spans="1:19" s="79" customFormat="1" ht="17.649999999999999" customHeight="1">
      <c r="A213" s="333">
        <v>259</v>
      </c>
      <c r="B213" s="339" t="s">
        <v>678</v>
      </c>
      <c r="C213" s="335">
        <v>787.50875894943704</v>
      </c>
      <c r="D213" s="335">
        <v>223.37304390773431</v>
      </c>
      <c r="E213" s="335">
        <v>11.787871058974835</v>
      </c>
      <c r="F213" s="335">
        <f t="shared" si="12"/>
        <v>235.16091496670916</v>
      </c>
      <c r="G213" s="335">
        <f>'[7]COMP MILLDDLLS'!H205*'Comp Inv Dir Oper'!$N$9</f>
        <v>122.6963732271329</v>
      </c>
      <c r="H213" s="335">
        <v>41.571391926349946</v>
      </c>
      <c r="I213" s="335">
        <v>54.080163920773565</v>
      </c>
      <c r="J213" s="335">
        <f t="shared" si="13"/>
        <v>95.651555847123518</v>
      </c>
      <c r="K213" s="335"/>
      <c r="L213" s="335">
        <f t="shared" si="14"/>
        <v>456.69628813560439</v>
      </c>
      <c r="M213" s="335">
        <f t="shared" si="15"/>
        <v>552.34784398272791</v>
      </c>
    </row>
    <row r="214" spans="1:19" s="79" customFormat="1" ht="17.649999999999999" customHeight="1">
      <c r="A214" s="333">
        <v>260</v>
      </c>
      <c r="B214" s="339" t="s">
        <v>679</v>
      </c>
      <c r="C214" s="335">
        <v>246.70296815208977</v>
      </c>
      <c r="D214" s="335">
        <v>25.308158923866827</v>
      </c>
      <c r="E214" s="335">
        <v>1.1308646540814132E-2</v>
      </c>
      <c r="F214" s="335">
        <f t="shared" si="12"/>
        <v>25.319467570407642</v>
      </c>
      <c r="G214" s="335">
        <f>'[7]COMP MILLDDLLS'!H206*'Comp Inv Dir Oper'!$N$9</f>
        <v>320.70226530917256</v>
      </c>
      <c r="H214" s="335">
        <v>9.185484519982003</v>
      </c>
      <c r="I214" s="335">
        <v>9.2224261347573826</v>
      </c>
      <c r="J214" s="335">
        <f t="shared" si="13"/>
        <v>18.407910654739386</v>
      </c>
      <c r="K214" s="335"/>
      <c r="L214" s="335">
        <f t="shared" si="14"/>
        <v>202.97558992694272</v>
      </c>
      <c r="M214" s="335">
        <f t="shared" si="15"/>
        <v>221.38350058168211</v>
      </c>
    </row>
    <row r="215" spans="1:19" s="79" customFormat="1" ht="17.649999999999999" customHeight="1">
      <c r="A215" s="333">
        <v>262</v>
      </c>
      <c r="B215" s="334" t="s">
        <v>680</v>
      </c>
      <c r="C215" s="335">
        <v>884.84668861400189</v>
      </c>
      <c r="D215" s="335">
        <v>565.47136259342699</v>
      </c>
      <c r="E215" s="335">
        <v>1.4593761244765464</v>
      </c>
      <c r="F215" s="335">
        <f t="shared" si="12"/>
        <v>566.93073871790352</v>
      </c>
      <c r="G215" s="335">
        <f>'[7]COMP MILLDDLLS'!H207*'Comp Inv Dir Oper'!$N$9</f>
        <v>9.7979229010587297</v>
      </c>
      <c r="H215" s="335">
        <v>55.882668119120204</v>
      </c>
      <c r="I215" s="335">
        <v>60.649963397142102</v>
      </c>
      <c r="J215" s="335">
        <f t="shared" si="13"/>
        <v>116.53263151626231</v>
      </c>
      <c r="K215" s="335"/>
      <c r="L215" s="335">
        <f t="shared" si="14"/>
        <v>201.38331837983606</v>
      </c>
      <c r="M215" s="335">
        <f t="shared" si="15"/>
        <v>317.91594989609837</v>
      </c>
    </row>
    <row r="216" spans="1:19" s="79" customFormat="1" ht="17.649999999999999" customHeight="1">
      <c r="A216" s="333">
        <v>267</v>
      </c>
      <c r="B216" s="334" t="s">
        <v>681</v>
      </c>
      <c r="C216" s="335">
        <v>560.75192164005125</v>
      </c>
      <c r="D216" s="335">
        <v>266.10383606440973</v>
      </c>
      <c r="E216" s="335">
        <v>29.464808563414913</v>
      </c>
      <c r="F216" s="335">
        <f t="shared" si="12"/>
        <v>295.56864462782465</v>
      </c>
      <c r="G216" s="335"/>
      <c r="H216" s="335">
        <v>29.464808563414913</v>
      </c>
      <c r="I216" s="335">
        <v>58.929617126829818</v>
      </c>
      <c r="J216" s="335">
        <f t="shared" si="13"/>
        <v>88.394425690244731</v>
      </c>
      <c r="K216" s="335"/>
      <c r="L216" s="335">
        <f t="shared" si="14"/>
        <v>176.78885132198187</v>
      </c>
      <c r="M216" s="335">
        <f t="shared" si="15"/>
        <v>265.1832770122266</v>
      </c>
    </row>
    <row r="217" spans="1:19" s="79" customFormat="1" ht="17.649999999999999" customHeight="1">
      <c r="A217" s="333">
        <v>269</v>
      </c>
      <c r="B217" s="334" t="s">
        <v>682</v>
      </c>
      <c r="C217" s="335">
        <v>67.783743151890675</v>
      </c>
      <c r="D217" s="335">
        <v>32.108088861421905</v>
      </c>
      <c r="E217" s="335">
        <v>3.5675654290468781</v>
      </c>
      <c r="F217" s="335">
        <f t="shared" si="12"/>
        <v>35.675654290468785</v>
      </c>
      <c r="G217" s="335"/>
      <c r="H217" s="335">
        <v>3.5675654290468781</v>
      </c>
      <c r="I217" s="335">
        <v>7.1351308580937562</v>
      </c>
      <c r="J217" s="335">
        <f t="shared" si="13"/>
        <v>10.702696287140634</v>
      </c>
      <c r="K217" s="335"/>
      <c r="L217" s="342">
        <f t="shared" si="14"/>
        <v>21.405392574281258</v>
      </c>
      <c r="M217" s="342">
        <f t="shared" si="15"/>
        <v>32.108088861421891</v>
      </c>
    </row>
    <row r="218" spans="1:19" s="79" customFormat="1" ht="17.649999999999999" customHeight="1">
      <c r="A218" s="182">
        <v>275</v>
      </c>
      <c r="B218" s="334" t="s">
        <v>683</v>
      </c>
      <c r="C218" s="335">
        <v>1641.15156</v>
      </c>
      <c r="D218" s="335">
        <v>777.38758100229859</v>
      </c>
      <c r="E218" s="335">
        <v>86.376397889144286</v>
      </c>
      <c r="F218" s="335">
        <f t="shared" si="12"/>
        <v>863.76397889144289</v>
      </c>
      <c r="G218" s="335"/>
      <c r="H218" s="335">
        <v>86.376397889144286</v>
      </c>
      <c r="I218" s="335">
        <v>172.75279577828857</v>
      </c>
      <c r="J218" s="335">
        <f t="shared" si="13"/>
        <v>259.12919366743284</v>
      </c>
      <c r="K218" s="335"/>
      <c r="L218" s="342">
        <f t="shared" si="14"/>
        <v>518.25838744112434</v>
      </c>
      <c r="M218" s="342">
        <f t="shared" si="15"/>
        <v>777.38758110855724</v>
      </c>
    </row>
    <row r="219" spans="1:19" s="79" customFormat="1" ht="17.649999999999999" customHeight="1">
      <c r="A219" s="182">
        <v>283</v>
      </c>
      <c r="B219" s="334" t="s">
        <v>684</v>
      </c>
      <c r="C219" s="335">
        <v>488.7274669104408</v>
      </c>
      <c r="D219" s="335">
        <v>24.436373343696562</v>
      </c>
      <c r="E219" s="335">
        <v>24.436373343696562</v>
      </c>
      <c r="F219" s="335">
        <f t="shared" si="12"/>
        <v>48.872746687393125</v>
      </c>
      <c r="G219" s="335">
        <f>'[7]COMP MILLDDLLS'!H211*'Comp Inv Dir Oper'!$N$9</f>
        <v>317.91594989609837</v>
      </c>
      <c r="H219" s="335">
        <v>24.436373343696562</v>
      </c>
      <c r="I219" s="335">
        <v>48.872746687393132</v>
      </c>
      <c r="J219" s="335">
        <f t="shared" si="13"/>
        <v>73.309120031089691</v>
      </c>
      <c r="K219" s="335"/>
      <c r="L219" s="335">
        <f t="shared" si="14"/>
        <v>366.54560019195799</v>
      </c>
      <c r="M219" s="335">
        <f t="shared" si="15"/>
        <v>439.85472022304771</v>
      </c>
    </row>
    <row r="220" spans="1:19" s="79" customFormat="1" ht="17.649999999999999" customHeight="1">
      <c r="A220" s="333">
        <v>286</v>
      </c>
      <c r="B220" s="340" t="s">
        <v>685</v>
      </c>
      <c r="C220" s="335">
        <v>2513.4865327828388</v>
      </c>
      <c r="D220" s="335">
        <v>879.72028646127342</v>
      </c>
      <c r="E220" s="335">
        <v>0</v>
      </c>
      <c r="F220" s="335">
        <f t="shared" si="12"/>
        <v>879.72028646127342</v>
      </c>
      <c r="G220" s="335">
        <f>'[7]COMP MILLDDLLS'!H212*'Comp Inv Dir Oper'!$N$9</f>
        <v>265.18327701222654</v>
      </c>
      <c r="H220" s="335">
        <v>251.34865327464951</v>
      </c>
      <c r="I220" s="335">
        <v>251.34865327464951</v>
      </c>
      <c r="J220" s="335">
        <f t="shared" si="13"/>
        <v>502.69730654929901</v>
      </c>
      <c r="K220" s="335"/>
      <c r="L220" s="335">
        <f t="shared" si="14"/>
        <v>1131.0689397722663</v>
      </c>
      <c r="M220" s="335">
        <f t="shared" si="15"/>
        <v>1633.7662463215652</v>
      </c>
    </row>
    <row r="221" spans="1:19" s="79" customFormat="1" ht="17.649999999999999" customHeight="1">
      <c r="A221" s="333">
        <v>288</v>
      </c>
      <c r="B221" s="340" t="s">
        <v>686</v>
      </c>
      <c r="C221" s="335">
        <v>591.84324923553947</v>
      </c>
      <c r="D221" s="335">
        <v>97.301097903509998</v>
      </c>
      <c r="E221" s="335">
        <v>13.243399570224216</v>
      </c>
      <c r="F221" s="335">
        <f t="shared" si="12"/>
        <v>110.54449747373421</v>
      </c>
      <c r="G221" s="335">
        <f>'[7]COMP MILLDDLLS'!H213*'Comp Inv Dir Oper'!$N$9</f>
        <v>32.108088861421898</v>
      </c>
      <c r="H221" s="335">
        <v>35.713689863003893</v>
      </c>
      <c r="I221" s="335">
        <v>48.979434874574551</v>
      </c>
      <c r="J221" s="335">
        <f t="shared" si="13"/>
        <v>84.693124737578444</v>
      </c>
      <c r="K221" s="335"/>
      <c r="L221" s="335">
        <f t="shared" si="14"/>
        <v>396.60562702422681</v>
      </c>
      <c r="M221" s="335">
        <f t="shared" si="15"/>
        <v>481.29875176180525</v>
      </c>
    </row>
    <row r="222" spans="1:19" s="79" customFormat="1" ht="17.649999999999999" customHeight="1">
      <c r="A222" s="333">
        <v>292</v>
      </c>
      <c r="B222" s="340" t="s">
        <v>687</v>
      </c>
      <c r="C222" s="335">
        <v>1441.8632295649813</v>
      </c>
      <c r="D222" s="335">
        <v>297.27596221595206</v>
      </c>
      <c r="E222" s="335">
        <v>0</v>
      </c>
      <c r="F222" s="335">
        <f t="shared" si="12"/>
        <v>297.27596221595206</v>
      </c>
      <c r="G222" s="335">
        <f>'[7]COMP MILLDDLLS'!H214*'Comp Inv Dir Oper'!$N$9</f>
        <v>777.38758110855713</v>
      </c>
      <c r="H222" s="335">
        <v>99.091987405317326</v>
      </c>
      <c r="I222" s="335">
        <v>99.091987405317326</v>
      </c>
      <c r="J222" s="335">
        <f t="shared" si="13"/>
        <v>198.18397481063465</v>
      </c>
      <c r="K222" s="335"/>
      <c r="L222" s="335">
        <f t="shared" si="14"/>
        <v>946.40329253839468</v>
      </c>
      <c r="M222" s="335">
        <f t="shared" si="15"/>
        <v>1144.5872673490294</v>
      </c>
    </row>
    <row r="223" spans="1:19" s="79" customFormat="1" ht="17.649999999999999" customHeight="1">
      <c r="A223" s="182">
        <v>293</v>
      </c>
      <c r="B223" s="334" t="s">
        <v>688</v>
      </c>
      <c r="C223" s="335">
        <v>1649.5151301099663</v>
      </c>
      <c r="D223" s="335">
        <v>781.34927252625789</v>
      </c>
      <c r="E223" s="335">
        <v>86.816585836250908</v>
      </c>
      <c r="F223" s="335">
        <f t="shared" si="12"/>
        <v>868.16585836250874</v>
      </c>
      <c r="G223" s="335">
        <f>'[7]COMP MILLDDLLS'!H215*'Comp Inv Dir Oper'!$N$9</f>
        <v>439.85472022304771</v>
      </c>
      <c r="H223" s="335">
        <v>86.816585836250908</v>
      </c>
      <c r="I223" s="335">
        <v>173.63317167250179</v>
      </c>
      <c r="J223" s="335">
        <f t="shared" si="13"/>
        <v>260.44975750875267</v>
      </c>
      <c r="K223" s="335"/>
      <c r="L223" s="335">
        <f t="shared" si="14"/>
        <v>520.89951423870491</v>
      </c>
      <c r="M223" s="335">
        <f t="shared" si="15"/>
        <v>781.34927174745758</v>
      </c>
    </row>
    <row r="224" spans="1:19" s="81" customFormat="1" ht="17.649999999999999" customHeight="1">
      <c r="A224" s="333">
        <v>294</v>
      </c>
      <c r="B224" s="340" t="s">
        <v>689</v>
      </c>
      <c r="C224" s="335">
        <v>1228.9561741533562</v>
      </c>
      <c r="D224" s="335">
        <v>624.81371460524542</v>
      </c>
      <c r="E224" s="335">
        <v>49.636184608703431</v>
      </c>
      <c r="F224" s="335">
        <f t="shared" si="12"/>
        <v>674.44989921394881</v>
      </c>
      <c r="G224" s="335">
        <f>'[7]COMP MILLDDLLS'!H216*'Comp Inv Dir Oper'!$N$9</f>
        <v>1633.7662463215656</v>
      </c>
      <c r="H224" s="335">
        <v>72.510465094396594</v>
      </c>
      <c r="I224" s="335">
        <v>122.97533695373423</v>
      </c>
      <c r="J224" s="335">
        <f t="shared" si="13"/>
        <v>195.48580204813084</v>
      </c>
      <c r="K224" s="335"/>
      <c r="L224" s="335">
        <f t="shared" si="14"/>
        <v>359.02047289127654</v>
      </c>
      <c r="M224" s="335">
        <f t="shared" si="15"/>
        <v>554.50627493940738</v>
      </c>
    </row>
    <row r="225" spans="1:15" s="81" customFormat="1" ht="17.649999999999999" customHeight="1">
      <c r="A225" s="182">
        <v>295</v>
      </c>
      <c r="B225" s="334" t="s">
        <v>690</v>
      </c>
      <c r="C225" s="335">
        <v>471.61591710796114</v>
      </c>
      <c r="D225" s="335">
        <v>227.55740139667157</v>
      </c>
      <c r="E225" s="335">
        <v>20.41925941279187</v>
      </c>
      <c r="F225" s="335">
        <f t="shared" si="12"/>
        <v>247.97666080946343</v>
      </c>
      <c r="G225" s="335">
        <f>'[7]COMP MILLDDLLS'!H218*'Comp Inv Dir Oper'!$N$9</f>
        <v>1144.5872673490294</v>
      </c>
      <c r="H225" s="335">
        <v>22.819439373924425</v>
      </c>
      <c r="I225" s="335">
        <v>43.902651073745766</v>
      </c>
      <c r="J225" s="335">
        <f t="shared" si="13"/>
        <v>66.722090447670183</v>
      </c>
      <c r="K225" s="335"/>
      <c r="L225" s="335">
        <f t="shared" si="14"/>
        <v>156.91716585082753</v>
      </c>
      <c r="M225" s="335">
        <f t="shared" si="15"/>
        <v>223.63925629849771</v>
      </c>
    </row>
    <row r="226" spans="1:15" s="79" customFormat="1" ht="17.649999999999999" customHeight="1">
      <c r="A226" s="182">
        <v>300</v>
      </c>
      <c r="B226" s="334" t="s">
        <v>691</v>
      </c>
      <c r="C226" s="335">
        <v>604.60430189694057</v>
      </c>
      <c r="D226" s="335">
        <v>30.23021509914015</v>
      </c>
      <c r="E226" s="335">
        <v>30.23021509914015</v>
      </c>
      <c r="F226" s="335">
        <f t="shared" si="12"/>
        <v>60.460430198280299</v>
      </c>
      <c r="G226" s="335">
        <f>'[7]COMP MILLDDLLS'!H219*'Comp Inv Dir Oper'!$N$9</f>
        <v>781.34927174745758</v>
      </c>
      <c r="H226" s="335">
        <v>30.23021509914015</v>
      </c>
      <c r="I226" s="335">
        <v>60.460430198280299</v>
      </c>
      <c r="J226" s="335">
        <f t="shared" si="13"/>
        <v>90.690645297420446</v>
      </c>
      <c r="K226" s="335"/>
      <c r="L226" s="335">
        <f t="shared" si="14"/>
        <v>453.45322640123982</v>
      </c>
      <c r="M226" s="335">
        <f t="shared" si="15"/>
        <v>544.14387169866029</v>
      </c>
    </row>
    <row r="227" spans="1:15" s="79" customFormat="1" ht="17.649999999999999" customHeight="1">
      <c r="A227" s="333">
        <v>305</v>
      </c>
      <c r="B227" s="339" t="s">
        <v>692</v>
      </c>
      <c r="C227" s="335">
        <v>189.67843242184929</v>
      </c>
      <c r="D227" s="335">
        <v>91.866620481947862</v>
      </c>
      <c r="E227" s="335">
        <v>9.7811808948221497</v>
      </c>
      <c r="F227" s="335">
        <f t="shared" si="12"/>
        <v>101.64780137677002</v>
      </c>
      <c r="G227" s="335">
        <f>'[7]COMP MILLDDLLS'!H220*'Comp Inv Dir Oper'!$N$9</f>
        <v>554.50627493940738</v>
      </c>
      <c r="H227" s="335">
        <v>9.7811808948221497</v>
      </c>
      <c r="I227" s="335">
        <v>19.562361789644296</v>
      </c>
      <c r="J227" s="335">
        <f t="shared" si="13"/>
        <v>29.343542684466446</v>
      </c>
      <c r="K227" s="335"/>
      <c r="L227" s="335">
        <f t="shared" si="14"/>
        <v>58.687088360612833</v>
      </c>
      <c r="M227" s="335">
        <f t="shared" si="15"/>
        <v>88.030631045079275</v>
      </c>
    </row>
    <row r="228" spans="1:15" s="79" customFormat="1" ht="18.75" customHeight="1">
      <c r="A228" s="333">
        <v>306</v>
      </c>
      <c r="B228" s="339" t="s">
        <v>693</v>
      </c>
      <c r="C228" s="335">
        <v>1664.3566760948156</v>
      </c>
      <c r="D228" s="335">
        <v>409.99516580019775</v>
      </c>
      <c r="E228" s="335">
        <v>2.599685942684788</v>
      </c>
      <c r="F228" s="335">
        <f t="shared" si="12"/>
        <v>412.59485174288255</v>
      </c>
      <c r="G228" s="335">
        <f>'[7]COMP MILLDDLLS'!H221*'Comp Inv Dir Oper'!$N$9</f>
        <v>223.63925629849774</v>
      </c>
      <c r="H228" s="335">
        <v>119.77976061869505</v>
      </c>
      <c r="I228" s="335">
        <v>122.37944656137985</v>
      </c>
      <c r="J228" s="335">
        <f t="shared" si="13"/>
        <v>242.1592071800749</v>
      </c>
      <c r="K228" s="335"/>
      <c r="L228" s="335">
        <f t="shared" si="14"/>
        <v>1009.6026171718581</v>
      </c>
      <c r="M228" s="335">
        <f t="shared" si="15"/>
        <v>1251.761824351933</v>
      </c>
    </row>
    <row r="229" spans="1:15" s="79" customFormat="1" ht="17.649999999999999" customHeight="1">
      <c r="A229" s="333">
        <v>307</v>
      </c>
      <c r="B229" s="339" t="s">
        <v>694</v>
      </c>
      <c r="C229" s="335">
        <v>1864.3153226703982</v>
      </c>
      <c r="D229" s="335">
        <v>381.95190943995641</v>
      </c>
      <c r="E229" s="335">
        <v>1.5475506759012634</v>
      </c>
      <c r="F229" s="335">
        <f t="shared" si="12"/>
        <v>383.49946011585769</v>
      </c>
      <c r="G229" s="335">
        <f>'[7]COMP MILLDDLLS'!H223*'Comp Inv Dir Oper'!$N$9</f>
        <v>88.030631045079275</v>
      </c>
      <c r="H229" s="335">
        <v>113.42864737090635</v>
      </c>
      <c r="I229" s="335">
        <v>118.48397950165392</v>
      </c>
      <c r="J229" s="335">
        <f t="shared" si="13"/>
        <v>231.91262687256028</v>
      </c>
      <c r="K229" s="335"/>
      <c r="L229" s="335">
        <f t="shared" si="14"/>
        <v>1248.9032356819803</v>
      </c>
      <c r="M229" s="335">
        <f t="shared" si="15"/>
        <v>1480.8158625545407</v>
      </c>
    </row>
    <row r="230" spans="1:15" s="81" customFormat="1" ht="17.649999999999999" customHeight="1">
      <c r="A230" s="333">
        <v>308</v>
      </c>
      <c r="B230" s="339" t="s">
        <v>695</v>
      </c>
      <c r="C230" s="335">
        <v>1219.1661292297536</v>
      </c>
      <c r="D230" s="335">
        <v>443.17527884180049</v>
      </c>
      <c r="E230" s="335">
        <v>0.66954143901648799</v>
      </c>
      <c r="F230" s="335">
        <f t="shared" si="12"/>
        <v>443.84482028081698</v>
      </c>
      <c r="G230" s="335">
        <f>'[7]COMP MILLDDLLS'!H224*'Comp Inv Dir Oper'!$N$9</f>
        <v>1251.761824351933</v>
      </c>
      <c r="H230" s="335">
        <v>124.71055013796891</v>
      </c>
      <c r="I230" s="335">
        <v>125.38009157698536</v>
      </c>
      <c r="J230" s="335">
        <f t="shared" si="13"/>
        <v>250.09064171495427</v>
      </c>
      <c r="K230" s="335"/>
      <c r="L230" s="335">
        <f t="shared" si="14"/>
        <v>525.23066723398233</v>
      </c>
      <c r="M230" s="335">
        <f t="shared" si="15"/>
        <v>775.32130894893658</v>
      </c>
    </row>
    <row r="231" spans="1:15" s="81" customFormat="1" ht="17.649999999999999" customHeight="1">
      <c r="A231" s="333">
        <v>309</v>
      </c>
      <c r="B231" s="340" t="s">
        <v>696</v>
      </c>
      <c r="C231" s="335">
        <v>1140.7243927776833</v>
      </c>
      <c r="D231" s="335">
        <v>72.83266899063014</v>
      </c>
      <c r="E231" s="335">
        <v>33.53943253734797</v>
      </c>
      <c r="F231" s="335">
        <f t="shared" si="12"/>
        <v>106.37210152797812</v>
      </c>
      <c r="G231" s="335">
        <f>'[7]COMP MILLDDLLS'!H225*'Comp Inv Dir Oper'!$N$9</f>
        <v>1480.8158625545407</v>
      </c>
      <c r="H231" s="335">
        <v>13.585263842619213</v>
      </c>
      <c r="I231" s="335">
        <v>50.571157082169357</v>
      </c>
      <c r="J231" s="335">
        <f t="shared" si="13"/>
        <v>64.156420924788563</v>
      </c>
      <c r="K231" s="335"/>
      <c r="L231" s="342">
        <f t="shared" si="14"/>
        <v>970.19587032491654</v>
      </c>
      <c r="M231" s="342">
        <f t="shared" si="15"/>
        <v>1034.3522912497051</v>
      </c>
      <c r="N231" s="79"/>
    </row>
    <row r="232" spans="1:15" s="74" customFormat="1" ht="21.75" customHeight="1">
      <c r="A232" s="333">
        <v>312</v>
      </c>
      <c r="B232" s="339" t="s">
        <v>697</v>
      </c>
      <c r="C232" s="335">
        <v>622.35300375175029</v>
      </c>
      <c r="D232" s="335">
        <v>59.096239092128442</v>
      </c>
      <c r="E232" s="335">
        <v>18.151962526105322</v>
      </c>
      <c r="F232" s="335">
        <f t="shared" si="12"/>
        <v>77.248201618233765</v>
      </c>
      <c r="G232" s="335">
        <f>'[7]COMP MILLDDLLS'!H226*'Comp Inv Dir Oper'!$N$9</f>
        <v>775.32130894893669</v>
      </c>
      <c r="H232" s="335">
        <v>24.157123168338572</v>
      </c>
      <c r="I232" s="335">
        <v>42.309085694443887</v>
      </c>
      <c r="J232" s="335">
        <f t="shared" si="13"/>
        <v>66.466208862782452</v>
      </c>
      <c r="K232" s="335"/>
      <c r="L232" s="335">
        <f t="shared" si="14"/>
        <v>478.63859327073408</v>
      </c>
      <c r="M232" s="335">
        <f t="shared" si="15"/>
        <v>545.1048021335165</v>
      </c>
      <c r="N232" s="81"/>
      <c r="O232" s="81"/>
    </row>
    <row r="233" spans="1:15" s="81" customFormat="1" ht="17.649999999999999" customHeight="1">
      <c r="A233" s="333">
        <v>314</v>
      </c>
      <c r="B233" s="339" t="s">
        <v>698</v>
      </c>
      <c r="C233" s="335">
        <v>2251.4089083036042</v>
      </c>
      <c r="D233" s="335">
        <v>166.76224645506466</v>
      </c>
      <c r="E233" s="335">
        <v>1.1937766113909924</v>
      </c>
      <c r="F233" s="335">
        <f t="shared" si="12"/>
        <v>167.95602306645566</v>
      </c>
      <c r="G233" s="335"/>
      <c r="H233" s="335">
        <v>73.234984842896381</v>
      </c>
      <c r="I233" s="335">
        <v>76.105824810769789</v>
      </c>
      <c r="J233" s="335">
        <f t="shared" si="13"/>
        <v>149.34080965366616</v>
      </c>
      <c r="K233" s="335"/>
      <c r="L233" s="342">
        <f t="shared" si="14"/>
        <v>1934.1120755834825</v>
      </c>
      <c r="M233" s="342">
        <f t="shared" si="15"/>
        <v>2083.4528852371486</v>
      </c>
      <c r="N233" s="79"/>
      <c r="O233" s="79"/>
    </row>
    <row r="234" spans="1:15" s="74" customFormat="1" ht="17.649999999999999" customHeight="1">
      <c r="A234" s="333">
        <v>316</v>
      </c>
      <c r="B234" s="339" t="s">
        <v>699</v>
      </c>
      <c r="C234" s="335">
        <v>420.02595244433462</v>
      </c>
      <c r="D234" s="335">
        <v>78.36516698179021</v>
      </c>
      <c r="E234" s="335">
        <v>0</v>
      </c>
      <c r="F234" s="335">
        <f t="shared" si="12"/>
        <v>78.36516698179021</v>
      </c>
      <c r="G234" s="335">
        <f>'[7]COMP MILLDDLLS'!H230*'Comp Inv Dir Oper'!$N$9</f>
        <v>341.66078546254442</v>
      </c>
      <c r="H234" s="335">
        <v>28.620148247100307</v>
      </c>
      <c r="I234" s="335">
        <v>28.620148247100307</v>
      </c>
      <c r="J234" s="335">
        <f t="shared" si="13"/>
        <v>57.240296494200614</v>
      </c>
      <c r="K234" s="335"/>
      <c r="L234" s="335">
        <f t="shared" si="14"/>
        <v>284.42048896834382</v>
      </c>
      <c r="M234" s="335">
        <f t="shared" si="15"/>
        <v>341.66078546254442</v>
      </c>
      <c r="N234" s="81"/>
      <c r="O234" s="81"/>
    </row>
    <row r="235" spans="1:15" s="74" customFormat="1" ht="17.649999999999999" customHeight="1">
      <c r="A235" s="333">
        <v>317</v>
      </c>
      <c r="B235" s="339" t="s">
        <v>700</v>
      </c>
      <c r="C235" s="335">
        <v>1578.3059188346936</v>
      </c>
      <c r="D235" s="335">
        <v>363.71116597388283</v>
      </c>
      <c r="E235" s="335">
        <v>0</v>
      </c>
      <c r="F235" s="335">
        <f t="shared" si="12"/>
        <v>363.71116597388283</v>
      </c>
      <c r="G235" s="335">
        <f>'[7]COMP MILLDDLLS'!H231*'Comp Inv Dir Oper'!$N$9</f>
        <v>1214.5947528608108</v>
      </c>
      <c r="H235" s="335">
        <v>111.13907615685764</v>
      </c>
      <c r="I235" s="335">
        <v>111.13907615685763</v>
      </c>
      <c r="J235" s="335">
        <f t="shared" si="13"/>
        <v>222.27815231371528</v>
      </c>
      <c r="K235" s="335"/>
      <c r="L235" s="335">
        <f t="shared" si="14"/>
        <v>992.3166005470955</v>
      </c>
      <c r="M235" s="335">
        <f t="shared" si="15"/>
        <v>1214.5947528608108</v>
      </c>
      <c r="N235" s="81"/>
      <c r="O235" s="81"/>
    </row>
    <row r="236" spans="1:15" s="74" customFormat="1" ht="17.649999999999999" customHeight="1">
      <c r="A236" s="333">
        <v>318</v>
      </c>
      <c r="B236" s="339" t="s">
        <v>701</v>
      </c>
      <c r="C236" s="335">
        <v>353.74903460751807</v>
      </c>
      <c r="D236" s="335">
        <v>128.18369005827125</v>
      </c>
      <c r="E236" s="335">
        <v>0</v>
      </c>
      <c r="F236" s="335">
        <f t="shared" si="12"/>
        <v>128.18369005827125</v>
      </c>
      <c r="G236" s="335">
        <f>'[7]COMP MILLDDLLS'!H232*'Comp Inv Dir Oper'!$N$9</f>
        <v>225.56534454924682</v>
      </c>
      <c r="H236" s="335">
        <v>36.623911445220358</v>
      </c>
      <c r="I236" s="335">
        <v>36.623911445220358</v>
      </c>
      <c r="J236" s="335">
        <f t="shared" si="13"/>
        <v>73.247822890440716</v>
      </c>
      <c r="K236" s="335"/>
      <c r="L236" s="335">
        <f t="shared" si="14"/>
        <v>152.3175216588061</v>
      </c>
      <c r="M236" s="335">
        <f t="shared" si="15"/>
        <v>225.56534454924682</v>
      </c>
      <c r="N236" s="81"/>
      <c r="O236" s="81"/>
    </row>
    <row r="237" spans="1:15" s="74" customFormat="1" ht="17.649999999999999" customHeight="1">
      <c r="A237" s="333">
        <v>319</v>
      </c>
      <c r="B237" s="339" t="s">
        <v>702</v>
      </c>
      <c r="C237" s="335">
        <v>1059.3005653491459</v>
      </c>
      <c r="D237" s="335">
        <v>317.79016960847798</v>
      </c>
      <c r="E237" s="335">
        <v>0</v>
      </c>
      <c r="F237" s="335">
        <f t="shared" si="12"/>
        <v>317.79016960847798</v>
      </c>
      <c r="G237" s="335">
        <f>'[7]COMP MILLDDLLS'!H233*'Comp Inv Dir Oper'!$N$9</f>
        <v>741.51039574066795</v>
      </c>
      <c r="H237" s="335">
        <v>105.9300565361593</v>
      </c>
      <c r="I237" s="335">
        <v>105.93005653615933</v>
      </c>
      <c r="J237" s="335">
        <f t="shared" si="13"/>
        <v>211.86011307231863</v>
      </c>
      <c r="K237" s="335"/>
      <c r="L237" s="335">
        <f t="shared" si="14"/>
        <v>529.65028266834929</v>
      </c>
      <c r="M237" s="335">
        <f t="shared" si="15"/>
        <v>741.51039574066795</v>
      </c>
      <c r="N237" s="81"/>
      <c r="O237" s="81"/>
    </row>
    <row r="238" spans="1:15" s="74" customFormat="1" ht="17.649999999999999" customHeight="1">
      <c r="A238" s="333">
        <v>320</v>
      </c>
      <c r="B238" s="339" t="s">
        <v>703</v>
      </c>
      <c r="C238" s="335">
        <v>1423.927584252559</v>
      </c>
      <c r="D238" s="335">
        <v>274.82881907748873</v>
      </c>
      <c r="E238" s="335">
        <v>0.18702338518863404</v>
      </c>
      <c r="F238" s="335">
        <f t="shared" si="12"/>
        <v>275.01584246267737</v>
      </c>
      <c r="G238" s="335">
        <f>'[7]COMP MILLDDLLS'!H234*'Comp Inv Dir Oper'!$N$9</f>
        <v>1148.9117417898815</v>
      </c>
      <c r="H238" s="335">
        <v>87.59651469829943</v>
      </c>
      <c r="I238" s="335">
        <v>88.207457723490464</v>
      </c>
      <c r="J238" s="335">
        <f t="shared" si="13"/>
        <v>175.80397242178989</v>
      </c>
      <c r="K238" s="335"/>
      <c r="L238" s="335">
        <f t="shared" si="14"/>
        <v>973.10776936809157</v>
      </c>
      <c r="M238" s="335">
        <f t="shared" si="15"/>
        <v>1148.9117417898815</v>
      </c>
      <c r="N238" s="81"/>
      <c r="O238" s="81"/>
    </row>
    <row r="239" spans="1:15" s="74" customFormat="1" ht="30.75" customHeight="1">
      <c r="A239" s="333">
        <v>322</v>
      </c>
      <c r="B239" s="339" t="s">
        <v>704</v>
      </c>
      <c r="C239" s="335">
        <v>10408.107959868696</v>
      </c>
      <c r="D239" s="335">
        <v>1281.505700702671</v>
      </c>
      <c r="E239" s="335">
        <v>80.354618038883999</v>
      </c>
      <c r="F239" s="335">
        <f t="shared" si="12"/>
        <v>1361.8603187415549</v>
      </c>
      <c r="G239" s="335"/>
      <c r="H239" s="335">
        <v>413.30427284796821</v>
      </c>
      <c r="I239" s="335">
        <v>493.65889088685236</v>
      </c>
      <c r="J239" s="335">
        <f t="shared" si="13"/>
        <v>906.96316373482057</v>
      </c>
      <c r="K239" s="335"/>
      <c r="L239" s="335">
        <f t="shared" si="14"/>
        <v>8139.2844773923198</v>
      </c>
      <c r="M239" s="335">
        <f t="shared" si="15"/>
        <v>9046.24764112714</v>
      </c>
      <c r="N239" s="81"/>
      <c r="O239" s="81"/>
    </row>
    <row r="240" spans="1:15" s="74" customFormat="1" ht="30.75" customHeight="1">
      <c r="A240" s="333">
        <v>328</v>
      </c>
      <c r="B240" s="340" t="s">
        <v>705</v>
      </c>
      <c r="C240" s="335">
        <v>106.56715895424192</v>
      </c>
      <c r="D240" s="335">
        <v>3.7084675031741114</v>
      </c>
      <c r="E240" s="335">
        <v>3.5198627091047308</v>
      </c>
      <c r="F240" s="335">
        <f t="shared" si="12"/>
        <v>7.2283302122788422</v>
      </c>
      <c r="G240" s="335"/>
      <c r="H240" s="335">
        <v>2.8154481035637478E-2</v>
      </c>
      <c r="I240" s="335">
        <v>3.565172254131789</v>
      </c>
      <c r="J240" s="335">
        <f t="shared" si="13"/>
        <v>3.5933267351674263</v>
      </c>
      <c r="K240" s="335"/>
      <c r="L240" s="335">
        <f t="shared" si="14"/>
        <v>95.745502006795647</v>
      </c>
      <c r="M240" s="335">
        <f t="shared" si="15"/>
        <v>99.33882874196307</v>
      </c>
      <c r="N240" s="81"/>
      <c r="O240" s="81"/>
    </row>
    <row r="241" spans="1:15" s="74" customFormat="1" ht="14.25" customHeight="1">
      <c r="A241" s="333">
        <v>336</v>
      </c>
      <c r="B241" s="340" t="s">
        <v>706</v>
      </c>
      <c r="C241" s="335">
        <v>1501.0389914365378</v>
      </c>
      <c r="D241" s="335">
        <v>87.329846337383486</v>
      </c>
      <c r="E241" s="335">
        <v>29.846116478352386</v>
      </c>
      <c r="F241" s="335">
        <f>+D241+E241</f>
        <v>117.17596281573587</v>
      </c>
      <c r="G241" s="335"/>
      <c r="H241" s="335">
        <v>46.463443739836578</v>
      </c>
      <c r="I241" s="335">
        <v>79.959073118734935</v>
      </c>
      <c r="J241" s="335">
        <f>+H241+I241</f>
        <v>126.42251685857151</v>
      </c>
      <c r="K241" s="335"/>
      <c r="L241" s="335">
        <f>SUM(C241-F241-J241)</f>
        <v>1257.4405117622305</v>
      </c>
      <c r="M241" s="335">
        <f>J241+L241</f>
        <v>1383.863028620802</v>
      </c>
      <c r="N241" s="81"/>
      <c r="O241" s="81"/>
    </row>
    <row r="242" spans="1:15" s="74" customFormat="1" ht="30.75" customHeight="1">
      <c r="A242" s="333">
        <v>339</v>
      </c>
      <c r="B242" s="339" t="s">
        <v>707</v>
      </c>
      <c r="C242" s="335">
        <v>12852.665505081937</v>
      </c>
      <c r="D242" s="335">
        <v>962.81041474808717</v>
      </c>
      <c r="E242" s="335">
        <v>214.18908885688657</v>
      </c>
      <c r="F242" s="335">
        <f t="shared" si="12"/>
        <v>1176.9995036049738</v>
      </c>
      <c r="G242" s="335"/>
      <c r="H242" s="335">
        <v>389.73277017200792</v>
      </c>
      <c r="I242" s="335">
        <v>620.14072043679084</v>
      </c>
      <c r="J242" s="335">
        <f t="shared" si="13"/>
        <v>1009.8734906087988</v>
      </c>
      <c r="K242" s="335"/>
      <c r="L242" s="335">
        <f t="shared" si="14"/>
        <v>10665.792510868165</v>
      </c>
      <c r="M242" s="335">
        <f t="shared" si="15"/>
        <v>11675.666001476964</v>
      </c>
      <c r="N242" s="81"/>
      <c r="O242" s="81"/>
    </row>
    <row r="243" spans="1:15" s="79" customFormat="1" ht="17.649999999999999" customHeight="1">
      <c r="A243" s="328">
        <v>28</v>
      </c>
      <c r="B243" s="343" t="s">
        <v>708</v>
      </c>
      <c r="C243" s="344">
        <f>'[7]COMP MILLDDLLS'!D240*'Comp Inv Dir Oper'!$N$9</f>
        <v>91095.547888061701</v>
      </c>
      <c r="D243" s="332">
        <f t="shared" ref="D243:M243" si="16">SUM(D244:D271)</f>
        <v>19931.091602617682</v>
      </c>
      <c r="E243" s="332">
        <f t="shared" si="16"/>
        <v>1196.9080106578281</v>
      </c>
      <c r="F243" s="332">
        <f t="shared" si="16"/>
        <v>21127.999613275515</v>
      </c>
      <c r="G243" s="332">
        <f t="shared" si="16"/>
        <v>0</v>
      </c>
      <c r="H243" s="332">
        <f t="shared" si="16"/>
        <v>4606.6106066158936</v>
      </c>
      <c r="I243" s="332">
        <f t="shared" si="16"/>
        <v>5666.9833641008481</v>
      </c>
      <c r="J243" s="332">
        <f t="shared" si="16"/>
        <v>10273.59397071674</v>
      </c>
      <c r="K243" s="332">
        <f t="shared" si="16"/>
        <v>0</v>
      </c>
      <c r="L243" s="332">
        <f t="shared" si="16"/>
        <v>59693.954304069463</v>
      </c>
      <c r="M243" s="332">
        <f t="shared" si="16"/>
        <v>69967.548274786226</v>
      </c>
      <c r="N243" s="84"/>
    </row>
    <row r="244" spans="1:15" s="79" customFormat="1" ht="17.649999999999999" customHeight="1">
      <c r="A244" s="333">
        <v>171</v>
      </c>
      <c r="B244" s="334" t="s">
        <v>709</v>
      </c>
      <c r="C244" s="335">
        <v>11043.173224371458</v>
      </c>
      <c r="D244" s="335">
        <v>2200.7916699095035</v>
      </c>
      <c r="E244" s="335">
        <v>3.4625647991676103</v>
      </c>
      <c r="F244" s="345">
        <f t="shared" ref="F244:F271" si="17">+D244+E244</f>
        <v>2204.254234708671</v>
      </c>
      <c r="G244" s="335"/>
      <c r="H244" s="335">
        <v>669.64206660630555</v>
      </c>
      <c r="I244" s="335">
        <v>680.95311158275513</v>
      </c>
      <c r="J244" s="335">
        <f t="shared" ref="J244:J271" si="18">+H244+I244</f>
        <v>1350.5951781890608</v>
      </c>
      <c r="K244" s="335"/>
      <c r="L244" s="342">
        <f t="shared" ref="L244:L271" si="19">SUM(C244-F244-J244)</f>
        <v>7488.323811473726</v>
      </c>
      <c r="M244" s="342">
        <f t="shared" ref="M244:M271" si="20">J244+L244</f>
        <v>8838.9189896627868</v>
      </c>
    </row>
    <row r="245" spans="1:15" s="79" customFormat="1" ht="17.649999999999999" customHeight="1">
      <c r="A245" s="333">
        <v>188</v>
      </c>
      <c r="B245" s="334" t="s">
        <v>29</v>
      </c>
      <c r="C245" s="335">
        <v>4132.2016182916304</v>
      </c>
      <c r="D245" s="335">
        <v>3497.1545755848238</v>
      </c>
      <c r="E245" s="335">
        <v>73.589406532628729</v>
      </c>
      <c r="F245" s="345">
        <f t="shared" si="17"/>
        <v>3570.7439821174526</v>
      </c>
      <c r="G245" s="335"/>
      <c r="H245" s="335">
        <v>212.5268202172899</v>
      </c>
      <c r="I245" s="335">
        <v>191.25282432601179</v>
      </c>
      <c r="J245" s="335">
        <f t="shared" si="18"/>
        <v>403.77964454330169</v>
      </c>
      <c r="K245" s="335"/>
      <c r="L245" s="342">
        <f t="shared" si="19"/>
        <v>157.67799163087619</v>
      </c>
      <c r="M245" s="342">
        <f t="shared" si="20"/>
        <v>561.45763617417788</v>
      </c>
    </row>
    <row r="246" spans="1:15" s="79" customFormat="1" ht="17.649999999999999" customHeight="1">
      <c r="A246" s="333">
        <v>209</v>
      </c>
      <c r="B246" s="339" t="s">
        <v>710</v>
      </c>
      <c r="C246" s="335">
        <v>1243.0234508812732</v>
      </c>
      <c r="D246" s="335">
        <v>821.85141814297958</v>
      </c>
      <c r="E246" s="335">
        <v>10.205611556032029</v>
      </c>
      <c r="F246" s="345">
        <f t="shared" si="17"/>
        <v>832.05702969901165</v>
      </c>
      <c r="G246" s="335"/>
      <c r="H246" s="335">
        <v>65.232024012146596</v>
      </c>
      <c r="I246" s="335">
        <v>65.966599876803699</v>
      </c>
      <c r="J246" s="335">
        <f t="shared" si="18"/>
        <v>131.19862388895029</v>
      </c>
      <c r="K246" s="335"/>
      <c r="L246" s="342">
        <f t="shared" si="19"/>
        <v>279.76779729331128</v>
      </c>
      <c r="M246" s="342">
        <f t="shared" si="20"/>
        <v>410.96642118226157</v>
      </c>
    </row>
    <row r="247" spans="1:15" s="79" customFormat="1" ht="17.649999999999999" customHeight="1">
      <c r="A247" s="333">
        <v>212</v>
      </c>
      <c r="B247" s="340" t="s">
        <v>711</v>
      </c>
      <c r="C247" s="335">
        <v>862.79269787205953</v>
      </c>
      <c r="D247" s="335">
        <v>841.09539887515018</v>
      </c>
      <c r="E247" s="335">
        <v>0</v>
      </c>
      <c r="F247" s="345">
        <f t="shared" si="17"/>
        <v>841.09539887515018</v>
      </c>
      <c r="G247" s="335"/>
      <c r="H247" s="335">
        <v>21.697298996909502</v>
      </c>
      <c r="I247" s="335">
        <v>0</v>
      </c>
      <c r="J247" s="335">
        <f t="shared" si="18"/>
        <v>21.697298996909502</v>
      </c>
      <c r="K247" s="335"/>
      <c r="L247" s="342">
        <f t="shared" si="19"/>
        <v>-1.4921397450962104E-13</v>
      </c>
      <c r="M247" s="342">
        <f t="shared" si="20"/>
        <v>21.697298996909353</v>
      </c>
    </row>
    <row r="248" spans="1:15" s="79" customFormat="1" ht="17.649999999999999" customHeight="1">
      <c r="A248" s="333">
        <v>214</v>
      </c>
      <c r="B248" s="339" t="s">
        <v>712</v>
      </c>
      <c r="C248" s="335">
        <v>2601.5999437856972</v>
      </c>
      <c r="D248" s="335">
        <v>2034.2961958547014</v>
      </c>
      <c r="E248" s="335">
        <v>30.615239994334107</v>
      </c>
      <c r="F248" s="345">
        <f t="shared" si="17"/>
        <v>2064.9114358490356</v>
      </c>
      <c r="G248" s="335"/>
      <c r="H248" s="335">
        <v>154.46468630071121</v>
      </c>
      <c r="I248" s="335">
        <v>95.827551684137845</v>
      </c>
      <c r="J248" s="335">
        <f t="shared" si="18"/>
        <v>250.29223798484907</v>
      </c>
      <c r="K248" s="335"/>
      <c r="L248" s="342">
        <f t="shared" si="19"/>
        <v>286.39626995181254</v>
      </c>
      <c r="M248" s="342">
        <f t="shared" si="20"/>
        <v>536.68850793666161</v>
      </c>
    </row>
    <row r="249" spans="1:15" s="79" customFormat="1" ht="17.649999999999999" customHeight="1">
      <c r="A249" s="333">
        <v>245</v>
      </c>
      <c r="B249" s="339" t="s">
        <v>713</v>
      </c>
      <c r="C249" s="335">
        <v>941.51400909010124</v>
      </c>
      <c r="D249" s="335">
        <v>616.81065463171069</v>
      </c>
      <c r="E249" s="335">
        <v>0.33457000109235852</v>
      </c>
      <c r="F249" s="345">
        <f t="shared" si="17"/>
        <v>617.14522463280309</v>
      </c>
      <c r="G249" s="335"/>
      <c r="H249" s="335">
        <v>75.035637721564697</v>
      </c>
      <c r="I249" s="335">
        <v>68.249532331146909</v>
      </c>
      <c r="J249" s="335">
        <f t="shared" si="18"/>
        <v>143.28517005271161</v>
      </c>
      <c r="K249" s="335"/>
      <c r="L249" s="342">
        <f t="shared" si="19"/>
        <v>181.08361440458654</v>
      </c>
      <c r="M249" s="342">
        <f t="shared" si="20"/>
        <v>324.36878445729815</v>
      </c>
      <c r="N249" s="81"/>
    </row>
    <row r="250" spans="1:15" s="79" customFormat="1" ht="17.649999999999999" customHeight="1">
      <c r="A250" s="333">
        <v>249</v>
      </c>
      <c r="B250" s="339" t="s">
        <v>714</v>
      </c>
      <c r="C250" s="335">
        <v>1044.1722483304338</v>
      </c>
      <c r="D250" s="335">
        <v>508.41624462071616</v>
      </c>
      <c r="E250" s="335">
        <v>24.909535126328166</v>
      </c>
      <c r="F250" s="345">
        <f t="shared" si="17"/>
        <v>533.32577974704429</v>
      </c>
      <c r="G250" s="335"/>
      <c r="H250" s="335">
        <v>42.438906803556378</v>
      </c>
      <c r="I250" s="335">
        <v>71.476092835525904</v>
      </c>
      <c r="J250" s="335">
        <f t="shared" si="18"/>
        <v>113.91499963908228</v>
      </c>
      <c r="K250" s="335"/>
      <c r="L250" s="342">
        <f t="shared" si="19"/>
        <v>396.93146894430726</v>
      </c>
      <c r="M250" s="342">
        <f t="shared" si="20"/>
        <v>510.84646858338954</v>
      </c>
    </row>
    <row r="251" spans="1:15" s="79" customFormat="1" ht="17.649999999999999" customHeight="1">
      <c r="A251" s="333">
        <v>261</v>
      </c>
      <c r="B251" s="340" t="s">
        <v>715</v>
      </c>
      <c r="C251" s="335">
        <v>8862.4077148299457</v>
      </c>
      <c r="D251" s="335">
        <v>3806.4101090035729</v>
      </c>
      <c r="E251" s="335">
        <v>291.74096178142469</v>
      </c>
      <c r="F251" s="345">
        <f t="shared" si="17"/>
        <v>4098.1510707849975</v>
      </c>
      <c r="G251" s="335"/>
      <c r="H251" s="335">
        <v>467.79682764138204</v>
      </c>
      <c r="I251" s="335">
        <v>773.73505562127343</v>
      </c>
      <c r="J251" s="335">
        <f t="shared" si="18"/>
        <v>1241.5318832626554</v>
      </c>
      <c r="K251" s="335"/>
      <c r="L251" s="342">
        <f t="shared" si="19"/>
        <v>3522.7247607822928</v>
      </c>
      <c r="M251" s="342">
        <f t="shared" si="20"/>
        <v>4764.2566440449482</v>
      </c>
    </row>
    <row r="252" spans="1:15" s="79" customFormat="1" ht="17.649999999999999" customHeight="1">
      <c r="A252" s="333">
        <v>264</v>
      </c>
      <c r="B252" s="340" t="s">
        <v>38</v>
      </c>
      <c r="C252" s="335">
        <v>14215.643099559553</v>
      </c>
      <c r="D252" s="335">
        <v>2591.7516858438498</v>
      </c>
      <c r="E252" s="335">
        <v>13.495301452651352</v>
      </c>
      <c r="F252" s="345">
        <f t="shared" si="17"/>
        <v>2605.2469872965012</v>
      </c>
      <c r="G252" s="335"/>
      <c r="H252" s="335">
        <v>1046.4193141445553</v>
      </c>
      <c r="I252" s="335">
        <v>1070.2924237511652</v>
      </c>
      <c r="J252" s="335">
        <f t="shared" si="18"/>
        <v>2116.7117378957205</v>
      </c>
      <c r="K252" s="335"/>
      <c r="L252" s="342">
        <f t="shared" si="19"/>
        <v>9493.6843743673307</v>
      </c>
      <c r="M252" s="342">
        <f t="shared" si="20"/>
        <v>11610.396112263052</v>
      </c>
    </row>
    <row r="253" spans="1:15" s="81" customFormat="1" ht="17.649999999999999" customHeight="1">
      <c r="A253" s="333">
        <v>266</v>
      </c>
      <c r="B253" s="340" t="s">
        <v>39</v>
      </c>
      <c r="C253" s="335">
        <v>741.0128817263128</v>
      </c>
      <c r="D253" s="335">
        <v>33.436331235061687</v>
      </c>
      <c r="E253" s="335">
        <v>33.436331235061687</v>
      </c>
      <c r="F253" s="345">
        <f t="shared" si="17"/>
        <v>66.872662470123373</v>
      </c>
      <c r="G253" s="335"/>
      <c r="H253" s="335">
        <v>31.185450018805685</v>
      </c>
      <c r="I253" s="335">
        <v>64.621781253867368</v>
      </c>
      <c r="J253" s="335">
        <f t="shared" si="18"/>
        <v>95.80723127267305</v>
      </c>
      <c r="K253" s="335"/>
      <c r="L253" s="342">
        <f t="shared" si="19"/>
        <v>578.33298798351643</v>
      </c>
      <c r="M253" s="342">
        <f t="shared" si="20"/>
        <v>674.14021925618954</v>
      </c>
      <c r="N253" s="79"/>
      <c r="O253" s="79"/>
    </row>
    <row r="254" spans="1:15" s="81" customFormat="1" ht="17.649999999999999" customHeight="1">
      <c r="A254" s="333">
        <v>273</v>
      </c>
      <c r="B254" s="340" t="s">
        <v>716</v>
      </c>
      <c r="C254" s="335">
        <v>786.48512124036085</v>
      </c>
      <c r="D254" s="335">
        <v>220.21495606978178</v>
      </c>
      <c r="E254" s="335">
        <v>11.79440065449112</v>
      </c>
      <c r="F254" s="345">
        <f t="shared" si="17"/>
        <v>232.00935672427289</v>
      </c>
      <c r="G254" s="335"/>
      <c r="H254" s="335">
        <v>51.696852390726576</v>
      </c>
      <c r="I254" s="335">
        <v>65.392275735002755</v>
      </c>
      <c r="J254" s="335">
        <f t="shared" si="18"/>
        <v>117.08912812572933</v>
      </c>
      <c r="K254" s="335"/>
      <c r="L254" s="342">
        <f t="shared" si="19"/>
        <v>437.38663639035872</v>
      </c>
      <c r="M254" s="342">
        <f t="shared" si="20"/>
        <v>554.47576451608802</v>
      </c>
      <c r="N254" s="79"/>
      <c r="O254" s="79"/>
    </row>
    <row r="255" spans="1:15" s="81" customFormat="1" ht="17.649999999999999" customHeight="1">
      <c r="A255" s="333">
        <v>274</v>
      </c>
      <c r="B255" s="340" t="s">
        <v>43</v>
      </c>
      <c r="C255" s="335">
        <v>2360.3902958357103</v>
      </c>
      <c r="D255" s="335">
        <v>842.1932626545215</v>
      </c>
      <c r="E255" s="335">
        <v>57.24550473415578</v>
      </c>
      <c r="F255" s="345">
        <f t="shared" si="17"/>
        <v>899.43876738867732</v>
      </c>
      <c r="G255" s="335"/>
      <c r="H255" s="335">
        <v>144.87557094560069</v>
      </c>
      <c r="I255" s="335">
        <v>204.51816015623137</v>
      </c>
      <c r="J255" s="335">
        <f t="shared" si="18"/>
        <v>349.39373110183203</v>
      </c>
      <c r="K255" s="335"/>
      <c r="L255" s="342">
        <f t="shared" si="19"/>
        <v>1111.5577973452009</v>
      </c>
      <c r="M255" s="342">
        <f t="shared" si="20"/>
        <v>1460.9515284470331</v>
      </c>
      <c r="N255" s="79"/>
      <c r="O255" s="79"/>
    </row>
    <row r="256" spans="1:15" s="81" customFormat="1" ht="17.649999999999999" customHeight="1">
      <c r="A256" s="333">
        <v>278</v>
      </c>
      <c r="B256" s="340" t="s">
        <v>717</v>
      </c>
      <c r="C256" s="335">
        <v>5031.6108000000004</v>
      </c>
      <c r="D256" s="335">
        <v>230.61549468650401</v>
      </c>
      <c r="E256" s="335">
        <v>146.75531484325199</v>
      </c>
      <c r="F256" s="345">
        <f t="shared" si="17"/>
        <v>377.370809529756</v>
      </c>
      <c r="G256" s="335"/>
      <c r="H256" s="335">
        <v>104.825224921626</v>
      </c>
      <c r="I256" s="335">
        <v>251.58053976487801</v>
      </c>
      <c r="J256" s="335">
        <f t="shared" si="18"/>
        <v>356.40576468650403</v>
      </c>
      <c r="K256" s="335"/>
      <c r="L256" s="342">
        <f t="shared" si="19"/>
        <v>4297.8342257837403</v>
      </c>
      <c r="M256" s="342">
        <f t="shared" si="20"/>
        <v>4654.2399904702443</v>
      </c>
      <c r="N256" s="79"/>
      <c r="O256" s="79"/>
    </row>
    <row r="257" spans="1:15" s="81" customFormat="1" ht="17.649999999999999" customHeight="1">
      <c r="A257" s="333">
        <v>280</v>
      </c>
      <c r="B257" s="340" t="s">
        <v>718</v>
      </c>
      <c r="C257" s="335">
        <v>457.21369032039934</v>
      </c>
      <c r="D257" s="335">
        <v>110.29592112853224</v>
      </c>
      <c r="E257" s="335">
        <v>5.9306794856050882</v>
      </c>
      <c r="F257" s="345">
        <f t="shared" si="17"/>
        <v>116.22660061413733</v>
      </c>
      <c r="G257" s="335"/>
      <c r="H257" s="335">
        <v>28.491260252104578</v>
      </c>
      <c r="I257" s="335">
        <v>34.670158987369675</v>
      </c>
      <c r="J257" s="335">
        <f t="shared" si="18"/>
        <v>63.161419239474256</v>
      </c>
      <c r="K257" s="335"/>
      <c r="L257" s="342">
        <f t="shared" si="19"/>
        <v>277.82567046678776</v>
      </c>
      <c r="M257" s="342">
        <f t="shared" si="20"/>
        <v>340.987089706262</v>
      </c>
      <c r="N257" s="79"/>
      <c r="O257" s="79"/>
    </row>
    <row r="258" spans="1:15" s="81" customFormat="1" ht="17.649999999999999" customHeight="1">
      <c r="A258" s="333">
        <v>281</v>
      </c>
      <c r="B258" s="340" t="s">
        <v>719</v>
      </c>
      <c r="C258" s="335">
        <v>2028.5623679129635</v>
      </c>
      <c r="D258" s="335">
        <v>222.51252560261344</v>
      </c>
      <c r="E258" s="335">
        <v>45.001093261785115</v>
      </c>
      <c r="F258" s="345">
        <f t="shared" si="17"/>
        <v>267.51361886439855</v>
      </c>
      <c r="G258" s="335"/>
      <c r="H258" s="335">
        <v>67.574439423685376</v>
      </c>
      <c r="I258" s="335">
        <v>124.69495288690665</v>
      </c>
      <c r="J258" s="335">
        <f t="shared" si="18"/>
        <v>192.26939231059202</v>
      </c>
      <c r="K258" s="335"/>
      <c r="L258" s="342">
        <f t="shared" si="19"/>
        <v>1568.7793567379731</v>
      </c>
      <c r="M258" s="342">
        <f t="shared" si="20"/>
        <v>1761.0487490485652</v>
      </c>
      <c r="N258" s="79"/>
      <c r="O258" s="79"/>
    </row>
    <row r="259" spans="1:15" s="81" customFormat="1" ht="17.649999999999999" customHeight="1">
      <c r="A259" s="333">
        <v>282</v>
      </c>
      <c r="B259" s="340" t="s">
        <v>720</v>
      </c>
      <c r="C259" s="335">
        <v>375.44932049746831</v>
      </c>
      <c r="D259" s="335">
        <v>21.506493390836972</v>
      </c>
      <c r="E259" s="335">
        <v>9.9459728420160012</v>
      </c>
      <c r="F259" s="345">
        <f t="shared" si="17"/>
        <v>31.452466232852974</v>
      </c>
      <c r="G259" s="335"/>
      <c r="H259" s="335">
        <v>7.7070136992139817</v>
      </c>
      <c r="I259" s="335">
        <v>17.652986541229982</v>
      </c>
      <c r="J259" s="335">
        <f t="shared" si="18"/>
        <v>25.360000240443963</v>
      </c>
      <c r="K259" s="335"/>
      <c r="L259" s="342">
        <f t="shared" si="19"/>
        <v>318.63685402417133</v>
      </c>
      <c r="M259" s="342">
        <f t="shared" si="20"/>
        <v>343.99685426461531</v>
      </c>
      <c r="N259" s="79"/>
      <c r="O259" s="79"/>
    </row>
    <row r="260" spans="1:15" s="81" customFormat="1" ht="17.649999999999999" customHeight="1">
      <c r="A260" s="333">
        <v>284</v>
      </c>
      <c r="B260" s="340" t="s">
        <v>47</v>
      </c>
      <c r="C260" s="335">
        <v>1010.789478</v>
      </c>
      <c r="D260" s="335">
        <v>265.99723117638001</v>
      </c>
      <c r="E260" s="335">
        <v>0</v>
      </c>
      <c r="F260" s="345">
        <f t="shared" si="17"/>
        <v>265.99723117638001</v>
      </c>
      <c r="G260" s="335"/>
      <c r="H260" s="335">
        <v>106.398892470552</v>
      </c>
      <c r="I260" s="335">
        <v>106.39889223543001</v>
      </c>
      <c r="J260" s="335">
        <f t="shared" si="18"/>
        <v>212.797784705982</v>
      </c>
      <c r="K260" s="335"/>
      <c r="L260" s="342">
        <f t="shared" si="19"/>
        <v>531.99446211763802</v>
      </c>
      <c r="M260" s="342">
        <f t="shared" si="20"/>
        <v>744.79224682361996</v>
      </c>
      <c r="N260" s="79"/>
      <c r="O260" s="79"/>
    </row>
    <row r="261" spans="1:15" s="81" customFormat="1" ht="17.649999999999999" customHeight="1">
      <c r="A261" s="333">
        <v>296</v>
      </c>
      <c r="B261" s="340" t="s">
        <v>49</v>
      </c>
      <c r="C261" s="335">
        <v>11409.523096703884</v>
      </c>
      <c r="D261" s="335">
        <v>443.98105172511697</v>
      </c>
      <c r="E261" s="335">
        <v>291.98629439601831</v>
      </c>
      <c r="F261" s="345">
        <f t="shared" si="17"/>
        <v>735.96734612113528</v>
      </c>
      <c r="G261" s="335"/>
      <c r="H261" s="335">
        <v>602.84297331543632</v>
      </c>
      <c r="I261" s="335">
        <v>894.82926771145458</v>
      </c>
      <c r="J261" s="335">
        <f t="shared" si="18"/>
        <v>1497.6722410268908</v>
      </c>
      <c r="K261" s="335"/>
      <c r="L261" s="342">
        <f t="shared" si="19"/>
        <v>9175.8835095558588</v>
      </c>
      <c r="M261" s="342">
        <f t="shared" si="20"/>
        <v>10673.555750582749</v>
      </c>
      <c r="N261" s="79"/>
      <c r="O261" s="79"/>
    </row>
    <row r="262" spans="1:15" s="81" customFormat="1" ht="17.649999999999999" customHeight="1">
      <c r="A262" s="333">
        <v>297</v>
      </c>
      <c r="B262" s="340" t="s">
        <v>721</v>
      </c>
      <c r="C262" s="335">
        <v>2226.3115875049007</v>
      </c>
      <c r="D262" s="335">
        <v>181.03003074459195</v>
      </c>
      <c r="E262" s="335">
        <v>1.0618348880313226</v>
      </c>
      <c r="F262" s="345">
        <f t="shared" si="17"/>
        <v>182.09186563262327</v>
      </c>
      <c r="G262" s="335"/>
      <c r="H262" s="335">
        <v>87.237585493218418</v>
      </c>
      <c r="I262" s="335">
        <v>90.706245972627897</v>
      </c>
      <c r="J262" s="335">
        <f t="shared" si="18"/>
        <v>177.9438314658463</v>
      </c>
      <c r="K262" s="335"/>
      <c r="L262" s="342">
        <f t="shared" si="19"/>
        <v>1866.2758904064312</v>
      </c>
      <c r="M262" s="342">
        <f t="shared" si="20"/>
        <v>2044.2197218722777</v>
      </c>
      <c r="N262" s="79"/>
      <c r="O262" s="79"/>
    </row>
    <row r="263" spans="1:15" s="81" customFormat="1" ht="17.649999999999999" customHeight="1">
      <c r="A263" s="333">
        <v>310</v>
      </c>
      <c r="B263" s="339" t="s">
        <v>54</v>
      </c>
      <c r="C263" s="335">
        <v>436.82387962114115</v>
      </c>
      <c r="D263" s="335">
        <v>51.347006970522898</v>
      </c>
      <c r="E263" s="335">
        <v>2.9802850106206819E-3</v>
      </c>
      <c r="F263" s="345">
        <f t="shared" si="17"/>
        <v>51.34998725553352</v>
      </c>
      <c r="G263" s="335"/>
      <c r="H263" s="335">
        <v>32.261053581129822</v>
      </c>
      <c r="I263" s="335">
        <v>32.270789178831187</v>
      </c>
      <c r="J263" s="335">
        <f t="shared" si="18"/>
        <v>64.531842759961009</v>
      </c>
      <c r="K263" s="335"/>
      <c r="L263" s="342">
        <f t="shared" si="19"/>
        <v>320.94204960564662</v>
      </c>
      <c r="M263" s="342">
        <f t="shared" si="20"/>
        <v>385.47389236560764</v>
      </c>
      <c r="N263" s="79"/>
      <c r="O263" s="79"/>
    </row>
    <row r="264" spans="1:15" s="81" customFormat="1" ht="17.649999999999999" customHeight="1">
      <c r="A264" s="333">
        <v>311</v>
      </c>
      <c r="B264" s="339" t="s">
        <v>722</v>
      </c>
      <c r="C264" s="335">
        <v>3780.8741727686879</v>
      </c>
      <c r="D264" s="335">
        <v>184.80963913931399</v>
      </c>
      <c r="E264" s="335">
        <v>8.4681391393139993</v>
      </c>
      <c r="F264" s="345">
        <f t="shared" si="17"/>
        <v>193.27777827862798</v>
      </c>
      <c r="G264" s="335"/>
      <c r="H264" s="335">
        <v>176.3415</v>
      </c>
      <c r="I264" s="335">
        <v>184.80963913931399</v>
      </c>
      <c r="J264" s="335">
        <f t="shared" si="18"/>
        <v>361.15113913931395</v>
      </c>
      <c r="K264" s="335"/>
      <c r="L264" s="342">
        <f t="shared" si="19"/>
        <v>3226.4452553507463</v>
      </c>
      <c r="M264" s="342">
        <f t="shared" si="20"/>
        <v>3587.5963944900604</v>
      </c>
      <c r="N264" s="79"/>
      <c r="O264" s="79"/>
    </row>
    <row r="265" spans="1:15" s="81" customFormat="1" ht="17.649999999999999" customHeight="1">
      <c r="A265" s="333">
        <v>313</v>
      </c>
      <c r="B265" s="346" t="s">
        <v>723</v>
      </c>
      <c r="C265" s="335">
        <v>9395.6098256259938</v>
      </c>
      <c r="D265" s="335">
        <v>0</v>
      </c>
      <c r="E265" s="335">
        <v>0</v>
      </c>
      <c r="F265" s="345">
        <f t="shared" si="17"/>
        <v>0</v>
      </c>
      <c r="G265" s="335"/>
      <c r="H265" s="335">
        <v>313.18699412483392</v>
      </c>
      <c r="I265" s="335">
        <v>313.18699412483392</v>
      </c>
      <c r="J265" s="335">
        <f t="shared" si="18"/>
        <v>626.37398824966783</v>
      </c>
      <c r="K265" s="335"/>
      <c r="L265" s="342">
        <f t="shared" si="19"/>
        <v>8769.2358373763254</v>
      </c>
      <c r="M265" s="342">
        <f t="shared" si="20"/>
        <v>9395.6098256259938</v>
      </c>
    </row>
    <row r="266" spans="1:15" s="81" customFormat="1" ht="17.649999999999999" customHeight="1">
      <c r="A266" s="333">
        <v>321</v>
      </c>
      <c r="B266" s="339" t="s">
        <v>724</v>
      </c>
      <c r="C266" s="335">
        <v>716.36691488374856</v>
      </c>
      <c r="D266" s="335">
        <v>60.787581515525503</v>
      </c>
      <c r="E266" s="335">
        <v>10.235095809618313</v>
      </c>
      <c r="F266" s="345">
        <f t="shared" si="17"/>
        <v>71.022677325143817</v>
      </c>
      <c r="G266" s="335"/>
      <c r="H266" s="335">
        <v>30.238042394219498</v>
      </c>
      <c r="I266" s="335">
        <v>48.890456331868677</v>
      </c>
      <c r="J266" s="335">
        <f t="shared" si="18"/>
        <v>79.128498726088168</v>
      </c>
      <c r="K266" s="335"/>
      <c r="L266" s="342">
        <f t="shared" si="19"/>
        <v>566.21573883251654</v>
      </c>
      <c r="M266" s="342">
        <f t="shared" si="20"/>
        <v>645.34423755860473</v>
      </c>
    </row>
    <row r="267" spans="1:15" s="81" customFormat="1" ht="17.649999999999999" customHeight="1">
      <c r="A267" s="333">
        <v>327</v>
      </c>
      <c r="B267" s="339" t="s">
        <v>62</v>
      </c>
      <c r="C267" s="335">
        <v>1205.823177</v>
      </c>
      <c r="D267" s="335">
        <v>0</v>
      </c>
      <c r="E267" s="335">
        <v>0</v>
      </c>
      <c r="F267" s="345">
        <f t="shared" si="17"/>
        <v>0</v>
      </c>
      <c r="G267" s="335"/>
      <c r="H267" s="335">
        <v>0</v>
      </c>
      <c r="I267" s="335">
        <v>0</v>
      </c>
      <c r="J267" s="335">
        <f t="shared" si="18"/>
        <v>0</v>
      </c>
      <c r="K267" s="335"/>
      <c r="L267" s="342">
        <f t="shared" si="19"/>
        <v>1205.823177</v>
      </c>
      <c r="M267" s="342">
        <f t="shared" si="20"/>
        <v>1205.823177</v>
      </c>
    </row>
    <row r="268" spans="1:15" s="81" customFormat="1" ht="17.649999999999999" customHeight="1">
      <c r="A268" s="333">
        <v>337</v>
      </c>
      <c r="B268" s="339" t="s">
        <v>725</v>
      </c>
      <c r="C268" s="335">
        <v>1774.0541501324415</v>
      </c>
      <c r="D268" s="335">
        <v>58.465380538640112</v>
      </c>
      <c r="E268" s="335">
        <v>43.363857178603865</v>
      </c>
      <c r="F268" s="345">
        <f t="shared" si="17"/>
        <v>101.82923771724398</v>
      </c>
      <c r="G268" s="335"/>
      <c r="H268" s="335">
        <v>55.071694037942933</v>
      </c>
      <c r="I268" s="335">
        <v>120.25723430859911</v>
      </c>
      <c r="J268" s="335">
        <f t="shared" si="18"/>
        <v>175.32892834654206</v>
      </c>
      <c r="K268" s="335"/>
      <c r="L268" s="342">
        <f t="shared" si="19"/>
        <v>1496.8959840686553</v>
      </c>
      <c r="M268" s="342">
        <f t="shared" si="20"/>
        <v>1672.2249124151972</v>
      </c>
    </row>
    <row r="269" spans="1:15" s="81" customFormat="1" ht="17.649999999999999" customHeight="1">
      <c r="A269" s="333">
        <v>338</v>
      </c>
      <c r="B269" s="339" t="s">
        <v>726</v>
      </c>
      <c r="C269" s="335">
        <v>526.5309077305692</v>
      </c>
      <c r="D269" s="335">
        <v>20.942397377173968</v>
      </c>
      <c r="E269" s="335">
        <v>20.910909418895997</v>
      </c>
      <c r="F269" s="345">
        <f t="shared" si="17"/>
        <v>41.853306796069965</v>
      </c>
      <c r="G269" s="335"/>
      <c r="H269" s="335">
        <v>10.111125126569993</v>
      </c>
      <c r="I269" s="335">
        <v>31.022034545465988</v>
      </c>
      <c r="J269" s="335">
        <f t="shared" si="18"/>
        <v>41.13315967203598</v>
      </c>
      <c r="K269" s="335"/>
      <c r="L269" s="342">
        <f t="shared" si="19"/>
        <v>443.54444126246329</v>
      </c>
      <c r="M269" s="342">
        <f t="shared" si="20"/>
        <v>484.67760093449925</v>
      </c>
    </row>
    <row r="270" spans="1:15" s="74" customFormat="1" ht="17.649999999999999" customHeight="1">
      <c r="A270" s="333">
        <v>349</v>
      </c>
      <c r="B270" s="339" t="s">
        <v>404</v>
      </c>
      <c r="C270" s="335">
        <v>140.52247612691014</v>
      </c>
      <c r="D270" s="335">
        <v>4.6896967711202473</v>
      </c>
      <c r="E270" s="335">
        <v>4.6812752580480002</v>
      </c>
      <c r="F270" s="345">
        <f t="shared" si="17"/>
        <v>9.3709720291682466</v>
      </c>
      <c r="G270" s="335"/>
      <c r="H270" s="335">
        <v>8.4215130722474912E-3</v>
      </c>
      <c r="I270" s="335">
        <v>4.6896967711202473</v>
      </c>
      <c r="J270" s="335">
        <f t="shared" si="18"/>
        <v>4.6981182841924944</v>
      </c>
      <c r="K270" s="335"/>
      <c r="L270" s="342">
        <f t="shared" si="19"/>
        <v>126.45338581354939</v>
      </c>
      <c r="M270" s="342">
        <f t="shared" si="20"/>
        <v>131.15150409774188</v>
      </c>
      <c r="N270" s="81"/>
      <c r="O270" s="81"/>
    </row>
    <row r="271" spans="1:15" s="74" customFormat="1" ht="16.5" customHeight="1" thickBot="1">
      <c r="A271" s="347">
        <v>350</v>
      </c>
      <c r="B271" s="348" t="s">
        <v>405</v>
      </c>
      <c r="C271" s="349">
        <v>1745.0657374180755</v>
      </c>
      <c r="D271" s="349">
        <v>59.688649424439411</v>
      </c>
      <c r="E271" s="349">
        <v>57.735135984262065</v>
      </c>
      <c r="F271" s="350">
        <f t="shared" si="17"/>
        <v>117.42378540870148</v>
      </c>
      <c r="G271" s="349"/>
      <c r="H271" s="349">
        <v>1.3029304627349236</v>
      </c>
      <c r="I271" s="349">
        <v>59.038066446996986</v>
      </c>
      <c r="J271" s="349">
        <f t="shared" si="18"/>
        <v>60.340996909731906</v>
      </c>
      <c r="K271" s="349"/>
      <c r="L271" s="351">
        <f t="shared" si="19"/>
        <v>1567.3009550996421</v>
      </c>
      <c r="M271" s="351">
        <f t="shared" si="20"/>
        <v>1627.6419520093741</v>
      </c>
      <c r="N271" s="81"/>
      <c r="O271" s="81"/>
    </row>
    <row r="272" spans="1:15" s="81" customFormat="1" ht="15" customHeight="1">
      <c r="A272" s="315" t="s">
        <v>906</v>
      </c>
      <c r="B272" s="319"/>
      <c r="C272" s="318"/>
      <c r="D272" s="318"/>
      <c r="E272" s="318"/>
      <c r="F272" s="321"/>
      <c r="G272" s="318"/>
      <c r="H272" s="318"/>
      <c r="I272" s="318"/>
      <c r="J272" s="318"/>
      <c r="K272" s="318"/>
      <c r="L272" s="320"/>
      <c r="M272" s="320"/>
    </row>
    <row r="273" spans="1:25" s="75" customFormat="1" ht="13.9" customHeight="1">
      <c r="A273" s="315" t="s">
        <v>727</v>
      </c>
      <c r="B273" s="315"/>
      <c r="C273" s="315"/>
      <c r="D273" s="315"/>
      <c r="E273" s="315"/>
      <c r="F273" s="315"/>
      <c r="G273" s="315"/>
      <c r="H273" s="315"/>
      <c r="I273" s="315"/>
      <c r="J273" s="318"/>
      <c r="K273" s="315"/>
      <c r="L273" s="315"/>
      <c r="M273" s="315"/>
      <c r="N273" s="74"/>
      <c r="O273" s="74"/>
    </row>
    <row r="274" spans="1:25" s="75" customFormat="1" ht="13.9" customHeight="1">
      <c r="A274" s="315" t="s">
        <v>915</v>
      </c>
      <c r="B274" s="315"/>
      <c r="C274" s="315"/>
      <c r="D274" s="315"/>
      <c r="E274" s="315"/>
      <c r="F274" s="315"/>
      <c r="G274" s="315"/>
      <c r="H274" s="315"/>
      <c r="I274" s="318"/>
      <c r="J274" s="318"/>
      <c r="K274" s="315"/>
      <c r="L274" s="315"/>
      <c r="M274" s="315"/>
      <c r="N274" s="74"/>
      <c r="O274" s="74"/>
      <c r="P274" s="74"/>
      <c r="Q274" s="74"/>
      <c r="R274" s="74"/>
      <c r="S274" s="74"/>
      <c r="T274" s="74"/>
      <c r="U274" s="74"/>
      <c r="V274" s="74"/>
      <c r="W274" s="74"/>
      <c r="X274" s="74"/>
      <c r="Y274" s="74"/>
    </row>
    <row r="275" spans="1:25" s="74" customFormat="1" ht="13.9" customHeight="1">
      <c r="A275" s="316" t="s">
        <v>408</v>
      </c>
      <c r="B275" s="322"/>
      <c r="C275" s="322"/>
      <c r="D275" s="322"/>
      <c r="E275" s="322"/>
      <c r="F275" s="322"/>
      <c r="G275" s="322"/>
      <c r="H275" s="322"/>
      <c r="I275" s="322"/>
      <c r="J275" s="322"/>
      <c r="K275" s="322"/>
      <c r="L275" s="322"/>
      <c r="M275" s="322"/>
      <c r="O275" s="75"/>
      <c r="P275" s="75"/>
      <c r="Q275" s="75"/>
      <c r="R275" s="75"/>
      <c r="S275" s="75"/>
      <c r="T275" s="75"/>
      <c r="U275" s="75"/>
      <c r="V275" s="75"/>
      <c r="W275" s="75"/>
      <c r="X275" s="75"/>
      <c r="Y275" s="75"/>
    </row>
    <row r="276" spans="1:25" s="74" customFormat="1" ht="13.9" customHeight="1">
      <c r="A276" s="323"/>
      <c r="B276" s="323"/>
      <c r="C276" s="323"/>
      <c r="D276" s="323"/>
      <c r="E276" s="323"/>
      <c r="F276" s="323"/>
      <c r="G276" s="323"/>
      <c r="H276" s="323"/>
      <c r="I276" s="323"/>
      <c r="J276" s="323"/>
      <c r="K276" s="323"/>
      <c r="L276" s="323"/>
      <c r="M276" s="323"/>
      <c r="N276" s="75"/>
      <c r="O276" s="75"/>
    </row>
    <row r="277" spans="1:25" s="74" customFormat="1" ht="13.9" customHeight="1">
      <c r="A277" s="323"/>
      <c r="B277" s="323"/>
      <c r="C277" s="324"/>
      <c r="D277" s="324"/>
      <c r="E277" s="324"/>
      <c r="F277" s="324"/>
      <c r="G277" s="324"/>
      <c r="H277" s="324"/>
      <c r="I277" s="324"/>
      <c r="J277" s="324"/>
      <c r="K277" s="324"/>
      <c r="L277" s="324"/>
      <c r="M277" s="324"/>
    </row>
    <row r="278" spans="1:25" s="74" customFormat="1" ht="15" customHeight="1">
      <c r="A278" s="323"/>
      <c r="B278" s="323"/>
      <c r="C278" s="325"/>
      <c r="D278" s="325"/>
      <c r="E278" s="325"/>
      <c r="F278" s="325"/>
      <c r="G278" s="325"/>
      <c r="H278" s="325"/>
      <c r="I278" s="325"/>
      <c r="J278" s="325"/>
      <c r="K278" s="325"/>
      <c r="L278" s="325"/>
      <c r="M278" s="325"/>
    </row>
    <row r="279" spans="1:25" s="74" customFormat="1" ht="15" customHeight="1">
      <c r="A279" s="323"/>
      <c r="B279" s="323"/>
      <c r="C279" s="323"/>
      <c r="D279" s="323"/>
      <c r="E279" s="323"/>
      <c r="F279" s="323"/>
      <c r="G279" s="323"/>
      <c r="H279" s="323"/>
      <c r="I279" s="323"/>
      <c r="J279" s="323"/>
      <c r="K279" s="323"/>
      <c r="L279" s="323"/>
      <c r="M279" s="323"/>
    </row>
    <row r="280" spans="1:25" s="74" customFormat="1" ht="15" customHeight="1">
      <c r="A280" s="323"/>
      <c r="B280" s="323"/>
      <c r="C280" s="324"/>
      <c r="D280" s="324"/>
      <c r="E280" s="324"/>
      <c r="F280" s="324"/>
      <c r="G280" s="324"/>
      <c r="H280" s="324"/>
      <c r="I280" s="324"/>
      <c r="J280" s="324"/>
      <c r="K280" s="324"/>
      <c r="L280" s="324"/>
      <c r="M280" s="324"/>
    </row>
    <row r="281" spans="1:25" s="74" customFormat="1" ht="15" customHeight="1">
      <c r="A281" s="323"/>
      <c r="B281" s="323"/>
      <c r="C281" s="324"/>
      <c r="D281" s="324"/>
      <c r="E281" s="324"/>
      <c r="F281" s="324"/>
      <c r="G281" s="324"/>
      <c r="H281" s="324"/>
      <c r="I281" s="324"/>
      <c r="J281" s="324"/>
      <c r="K281" s="324"/>
      <c r="L281" s="324"/>
      <c r="M281" s="324"/>
    </row>
    <row r="282" spans="1:25" s="74" customFormat="1" ht="15" customHeight="1">
      <c r="A282" s="323"/>
      <c r="B282" s="323"/>
      <c r="C282" s="326"/>
      <c r="D282" s="326"/>
      <c r="E282" s="326"/>
      <c r="F282" s="326"/>
      <c r="G282" s="326"/>
      <c r="H282" s="326"/>
      <c r="I282" s="326"/>
      <c r="J282" s="326"/>
      <c r="K282" s="326"/>
      <c r="L282" s="326"/>
      <c r="M282" s="326"/>
    </row>
    <row r="283" spans="1:25" s="74" customFormat="1" ht="15" customHeight="1">
      <c r="A283" s="323"/>
      <c r="B283" s="323"/>
      <c r="C283" s="323"/>
      <c r="D283" s="323"/>
      <c r="E283" s="323"/>
      <c r="F283" s="323"/>
      <c r="G283" s="323"/>
      <c r="H283" s="323"/>
      <c r="I283" s="323"/>
      <c r="J283" s="323"/>
      <c r="K283" s="323"/>
      <c r="L283" s="323"/>
      <c r="M283" s="323"/>
    </row>
    <row r="284" spans="1:25" s="74" customFormat="1" ht="15" customHeight="1">
      <c r="A284" s="323"/>
      <c r="B284" s="323"/>
      <c r="C284" s="323"/>
      <c r="D284" s="323"/>
      <c r="E284" s="323"/>
      <c r="F284" s="323"/>
      <c r="G284" s="323"/>
      <c r="H284" s="323"/>
      <c r="I284" s="323"/>
      <c r="J284" s="323"/>
      <c r="K284" s="323"/>
      <c r="L284" s="323"/>
      <c r="M284" s="323"/>
    </row>
    <row r="285" spans="1:25" s="74" customFormat="1" ht="15" customHeight="1">
      <c r="A285" s="324"/>
      <c r="B285" s="324"/>
      <c r="C285" s="324"/>
      <c r="D285" s="324"/>
      <c r="E285" s="324"/>
      <c r="F285" s="324"/>
      <c r="G285" s="324"/>
      <c r="H285" s="324"/>
      <c r="I285" s="324"/>
      <c r="J285" s="324"/>
      <c r="K285" s="324"/>
      <c r="L285" s="324"/>
      <c r="M285" s="324"/>
    </row>
    <row r="286" spans="1:25" s="74" customFormat="1" ht="15" customHeight="1">
      <c r="A286" s="324"/>
      <c r="B286" s="324"/>
      <c r="C286" s="324"/>
      <c r="D286" s="324"/>
      <c r="E286" s="324"/>
      <c r="F286" s="324"/>
      <c r="G286" s="324"/>
      <c r="H286" s="324"/>
      <c r="I286" s="324"/>
      <c r="J286" s="324"/>
      <c r="K286" s="324"/>
      <c r="L286" s="324"/>
      <c r="M286" s="324"/>
    </row>
    <row r="287" spans="1:25" s="74" customFormat="1">
      <c r="A287" s="324"/>
      <c r="B287" s="324"/>
      <c r="C287" s="324"/>
      <c r="D287" s="324"/>
      <c r="E287" s="324"/>
      <c r="F287" s="324"/>
      <c r="G287" s="324"/>
      <c r="H287" s="324"/>
      <c r="I287" s="324"/>
      <c r="J287" s="324"/>
      <c r="K287" s="324"/>
      <c r="L287" s="324"/>
      <c r="M287" s="324"/>
    </row>
    <row r="288" spans="1:25" s="74" customFormat="1">
      <c r="A288" s="323"/>
      <c r="B288" s="323"/>
      <c r="C288" s="323"/>
      <c r="D288" s="323"/>
      <c r="E288" s="323"/>
      <c r="F288" s="323"/>
      <c r="G288" s="323"/>
      <c r="H288" s="323"/>
      <c r="I288" s="323"/>
      <c r="J288" s="323"/>
      <c r="K288" s="323"/>
      <c r="L288" s="323"/>
      <c r="M288" s="323"/>
    </row>
    <row r="289" spans="1:13" s="74" customFormat="1">
      <c r="A289" s="323"/>
      <c r="B289" s="323"/>
      <c r="C289" s="323"/>
      <c r="D289" s="323"/>
      <c r="E289" s="323"/>
      <c r="F289" s="323"/>
      <c r="G289" s="323"/>
      <c r="H289" s="323"/>
      <c r="I289" s="323"/>
      <c r="J289" s="323"/>
      <c r="K289" s="323"/>
      <c r="L289" s="323"/>
      <c r="M289" s="323"/>
    </row>
    <row r="290" spans="1:13" s="74" customFormat="1">
      <c r="A290" s="323"/>
      <c r="B290" s="323"/>
      <c r="C290" s="323"/>
      <c r="D290" s="323"/>
      <c r="E290" s="323"/>
      <c r="F290" s="323"/>
      <c r="G290" s="323"/>
      <c r="H290" s="323"/>
      <c r="I290" s="323"/>
      <c r="J290" s="323"/>
      <c r="K290" s="323"/>
      <c r="L290" s="323"/>
      <c r="M290" s="323"/>
    </row>
    <row r="291" spans="1:13" s="74" customFormat="1">
      <c r="A291" s="323"/>
      <c r="B291" s="323"/>
      <c r="C291" s="323"/>
      <c r="D291" s="323"/>
      <c r="E291" s="323"/>
      <c r="F291" s="323"/>
      <c r="G291" s="323"/>
      <c r="H291" s="323"/>
      <c r="I291" s="323"/>
      <c r="J291" s="323"/>
      <c r="K291" s="323"/>
      <c r="L291" s="323"/>
      <c r="M291" s="323"/>
    </row>
    <row r="292" spans="1:13" s="74" customFormat="1">
      <c r="A292" s="323"/>
      <c r="B292" s="323"/>
      <c r="C292" s="323"/>
      <c r="D292" s="323"/>
      <c r="E292" s="323"/>
      <c r="F292" s="323"/>
      <c r="G292" s="323"/>
      <c r="H292" s="323"/>
      <c r="I292" s="323"/>
      <c r="J292" s="323"/>
      <c r="K292" s="323"/>
      <c r="L292" s="323"/>
      <c r="M292" s="323"/>
    </row>
    <row r="293" spans="1:13" s="74" customFormat="1">
      <c r="A293" s="323"/>
      <c r="B293" s="323"/>
      <c r="C293" s="323"/>
      <c r="D293" s="323"/>
      <c r="E293" s="323"/>
      <c r="F293" s="323"/>
      <c r="G293" s="323"/>
      <c r="H293" s="323"/>
      <c r="I293" s="323"/>
      <c r="J293" s="323"/>
      <c r="K293" s="323"/>
      <c r="L293" s="323"/>
      <c r="M293" s="323"/>
    </row>
    <row r="294" spans="1:13" s="74" customFormat="1">
      <c r="A294" s="323"/>
      <c r="B294" s="323"/>
      <c r="C294" s="323"/>
      <c r="D294" s="323"/>
      <c r="E294" s="323"/>
      <c r="F294" s="323"/>
      <c r="G294" s="323"/>
      <c r="H294" s="323"/>
      <c r="I294" s="323"/>
      <c r="J294" s="323"/>
      <c r="K294" s="323"/>
      <c r="L294" s="323"/>
      <c r="M294" s="323"/>
    </row>
    <row r="295" spans="1:13" s="74" customFormat="1">
      <c r="A295" s="323"/>
      <c r="B295" s="323"/>
      <c r="C295" s="323"/>
      <c r="D295" s="323"/>
      <c r="E295" s="323"/>
      <c r="F295" s="323"/>
      <c r="G295" s="323"/>
      <c r="H295" s="323"/>
      <c r="I295" s="323"/>
      <c r="J295" s="323"/>
      <c r="K295" s="323"/>
      <c r="L295" s="323"/>
      <c r="M295" s="323"/>
    </row>
    <row r="296" spans="1:13" s="74" customFormat="1">
      <c r="A296" s="323"/>
      <c r="B296" s="323"/>
      <c r="C296" s="323"/>
      <c r="D296" s="323"/>
      <c r="E296" s="323"/>
      <c r="F296" s="323"/>
      <c r="G296" s="323"/>
      <c r="H296" s="323"/>
      <c r="I296" s="323"/>
      <c r="J296" s="323"/>
      <c r="K296" s="323"/>
      <c r="L296" s="323"/>
      <c r="M296" s="323"/>
    </row>
    <row r="297" spans="1:13" s="74" customFormat="1">
      <c r="A297" s="323"/>
      <c r="B297" s="323"/>
      <c r="C297" s="323"/>
      <c r="D297" s="323"/>
      <c r="E297" s="323"/>
      <c r="F297" s="323"/>
      <c r="G297" s="323"/>
      <c r="H297" s="323"/>
      <c r="I297" s="323"/>
      <c r="J297" s="323"/>
      <c r="K297" s="323"/>
      <c r="L297" s="323"/>
      <c r="M297" s="323"/>
    </row>
    <row r="298" spans="1:13" s="74" customFormat="1">
      <c r="A298" s="323"/>
      <c r="B298" s="323"/>
      <c r="C298" s="323"/>
      <c r="D298" s="323"/>
      <c r="E298" s="323"/>
      <c r="F298" s="323"/>
      <c r="G298" s="323"/>
      <c r="H298" s="323"/>
      <c r="I298" s="323"/>
      <c r="J298" s="323"/>
      <c r="K298" s="323"/>
      <c r="L298" s="323"/>
      <c r="M298" s="323"/>
    </row>
    <row r="299" spans="1:13" s="74" customFormat="1">
      <c r="A299" s="323"/>
      <c r="B299" s="323"/>
      <c r="C299" s="323"/>
      <c r="D299" s="323"/>
      <c r="E299" s="323"/>
      <c r="F299" s="323"/>
      <c r="G299" s="323"/>
      <c r="H299" s="323"/>
      <c r="I299" s="323"/>
      <c r="J299" s="323"/>
      <c r="K299" s="323"/>
      <c r="L299" s="323"/>
      <c r="M299" s="323"/>
    </row>
    <row r="300" spans="1:13" s="74" customFormat="1">
      <c r="A300" s="323"/>
      <c r="B300" s="323"/>
      <c r="C300" s="323"/>
      <c r="D300" s="323"/>
      <c r="E300" s="323"/>
      <c r="F300" s="323"/>
      <c r="G300" s="323"/>
      <c r="H300" s="323"/>
      <c r="I300" s="323"/>
      <c r="J300" s="323"/>
      <c r="K300" s="323"/>
      <c r="L300" s="323"/>
      <c r="M300" s="323"/>
    </row>
    <row r="301" spans="1:13" s="74" customFormat="1">
      <c r="A301" s="323"/>
      <c r="B301" s="323"/>
      <c r="C301" s="323"/>
      <c r="D301" s="323"/>
      <c r="E301" s="323"/>
      <c r="F301" s="323"/>
      <c r="G301" s="323"/>
      <c r="H301" s="323"/>
      <c r="I301" s="323"/>
      <c r="J301" s="323"/>
      <c r="K301" s="323"/>
      <c r="L301" s="323"/>
      <c r="M301" s="323"/>
    </row>
    <row r="302" spans="1:13" s="74" customFormat="1">
      <c r="A302" s="323"/>
      <c r="B302" s="323"/>
      <c r="C302" s="323"/>
      <c r="D302" s="323"/>
      <c r="E302" s="323"/>
      <c r="F302" s="323"/>
      <c r="G302" s="323"/>
      <c r="H302" s="323"/>
      <c r="I302" s="323"/>
      <c r="J302" s="323"/>
      <c r="K302" s="323"/>
      <c r="L302" s="323"/>
      <c r="M302" s="323"/>
    </row>
    <row r="303" spans="1:13" s="74" customFormat="1">
      <c r="A303" s="323"/>
      <c r="B303" s="323"/>
      <c r="C303" s="323"/>
      <c r="D303" s="323"/>
      <c r="E303" s="323"/>
      <c r="F303" s="323"/>
      <c r="G303" s="323"/>
      <c r="H303" s="323"/>
      <c r="I303" s="323"/>
      <c r="J303" s="323"/>
      <c r="K303" s="323"/>
      <c r="L303" s="323"/>
      <c r="M303" s="323"/>
    </row>
    <row r="304" spans="1:13" s="74" customFormat="1">
      <c r="A304" s="323"/>
      <c r="B304" s="323"/>
      <c r="C304" s="323"/>
      <c r="D304" s="323"/>
      <c r="E304" s="323"/>
      <c r="F304" s="323"/>
      <c r="G304" s="323"/>
      <c r="H304" s="323"/>
      <c r="I304" s="323"/>
      <c r="J304" s="323"/>
      <c r="K304" s="323"/>
      <c r="L304" s="323"/>
      <c r="M304" s="323"/>
    </row>
    <row r="305" spans="1:13" s="74" customFormat="1">
      <c r="A305" s="323"/>
      <c r="B305" s="323"/>
      <c r="C305" s="323"/>
      <c r="D305" s="323"/>
      <c r="E305" s="323"/>
      <c r="F305" s="323"/>
      <c r="G305" s="323"/>
      <c r="H305" s="323"/>
      <c r="I305" s="323"/>
      <c r="J305" s="323"/>
      <c r="K305" s="323"/>
      <c r="L305" s="323"/>
      <c r="M305" s="323"/>
    </row>
    <row r="306" spans="1:13" s="74" customFormat="1">
      <c r="A306" s="323"/>
      <c r="B306" s="323"/>
      <c r="C306" s="323"/>
      <c r="D306" s="323"/>
      <c r="E306" s="323"/>
      <c r="F306" s="323"/>
      <c r="G306" s="323"/>
      <c r="H306" s="323"/>
      <c r="I306" s="323"/>
      <c r="J306" s="323"/>
      <c r="K306" s="323"/>
      <c r="L306" s="323"/>
      <c r="M306" s="323"/>
    </row>
    <row r="307" spans="1:13" s="74" customFormat="1">
      <c r="A307" s="323"/>
      <c r="B307" s="323"/>
      <c r="C307" s="323"/>
      <c r="D307" s="323"/>
      <c r="E307" s="323"/>
      <c r="F307" s="323"/>
      <c r="G307" s="323"/>
      <c r="H307" s="323"/>
      <c r="I307" s="323"/>
      <c r="J307" s="323"/>
      <c r="K307" s="323"/>
      <c r="L307" s="323"/>
      <c r="M307" s="323"/>
    </row>
    <row r="308" spans="1:13" s="74" customFormat="1">
      <c r="A308" s="323"/>
      <c r="B308" s="323"/>
      <c r="C308" s="323"/>
      <c r="D308" s="323"/>
      <c r="E308" s="323"/>
      <c r="F308" s="323"/>
      <c r="G308" s="323"/>
      <c r="H308" s="323"/>
      <c r="I308" s="323"/>
      <c r="J308" s="323"/>
      <c r="K308" s="323"/>
      <c r="L308" s="323"/>
      <c r="M308" s="323"/>
    </row>
    <row r="309" spans="1:13" s="74" customFormat="1">
      <c r="A309" s="323"/>
      <c r="B309" s="323"/>
      <c r="C309" s="323"/>
      <c r="D309" s="323"/>
      <c r="E309" s="323"/>
      <c r="F309" s="323"/>
      <c r="G309" s="323"/>
      <c r="H309" s="323"/>
      <c r="I309" s="323"/>
      <c r="J309" s="323"/>
      <c r="K309" s="323"/>
      <c r="L309" s="323"/>
      <c r="M309" s="323"/>
    </row>
    <row r="310" spans="1:13" s="74" customFormat="1">
      <c r="A310" s="323"/>
      <c r="B310" s="323"/>
      <c r="C310" s="323"/>
      <c r="D310" s="323"/>
      <c r="E310" s="323"/>
      <c r="F310" s="323"/>
      <c r="G310" s="323"/>
      <c r="H310" s="323"/>
      <c r="I310" s="323"/>
      <c r="J310" s="323"/>
      <c r="K310" s="323"/>
      <c r="L310" s="323"/>
      <c r="M310" s="323"/>
    </row>
    <row r="311" spans="1:13" s="74" customFormat="1">
      <c r="A311" s="323"/>
      <c r="B311" s="323"/>
      <c r="C311" s="323"/>
      <c r="D311" s="323"/>
      <c r="E311" s="323"/>
      <c r="F311" s="323"/>
      <c r="G311" s="323"/>
      <c r="H311" s="323"/>
      <c r="I311" s="323"/>
      <c r="J311" s="323"/>
      <c r="K311" s="323"/>
      <c r="L311" s="323"/>
      <c r="M311" s="323"/>
    </row>
    <row r="312" spans="1:13" s="74" customFormat="1">
      <c r="A312" s="323"/>
      <c r="B312" s="323"/>
      <c r="C312" s="323"/>
      <c r="D312" s="323"/>
      <c r="E312" s="323"/>
      <c r="F312" s="323"/>
      <c r="G312" s="323"/>
      <c r="H312" s="323"/>
      <c r="I312" s="323"/>
      <c r="J312" s="323"/>
      <c r="K312" s="323"/>
      <c r="L312" s="323"/>
      <c r="M312" s="323"/>
    </row>
    <row r="313" spans="1:13" s="74" customFormat="1">
      <c r="A313" s="323"/>
      <c r="B313" s="323"/>
      <c r="C313" s="323"/>
      <c r="D313" s="323"/>
      <c r="E313" s="323"/>
      <c r="F313" s="323"/>
      <c r="G313" s="323"/>
      <c r="H313" s="323"/>
      <c r="I313" s="323"/>
      <c r="J313" s="323"/>
      <c r="K313" s="323"/>
      <c r="L313" s="323"/>
      <c r="M313" s="323"/>
    </row>
    <row r="314" spans="1:13" s="74" customFormat="1">
      <c r="A314" s="323"/>
      <c r="B314" s="323"/>
      <c r="C314" s="323"/>
      <c r="D314" s="323"/>
      <c r="E314" s="323"/>
      <c r="F314" s="323"/>
      <c r="G314" s="323"/>
      <c r="H314" s="323"/>
      <c r="I314" s="323"/>
      <c r="J314" s="323"/>
      <c r="K314" s="323"/>
      <c r="L314" s="323"/>
      <c r="M314" s="323"/>
    </row>
    <row r="315" spans="1:13" s="74" customFormat="1">
      <c r="A315" s="323"/>
      <c r="B315" s="323"/>
      <c r="C315" s="323"/>
      <c r="D315" s="323"/>
      <c r="E315" s="323"/>
      <c r="F315" s="323"/>
      <c r="G315" s="323"/>
      <c r="H315" s="323"/>
      <c r="I315" s="323"/>
      <c r="J315" s="323"/>
      <c r="K315" s="323"/>
      <c r="L315" s="323"/>
      <c r="M315" s="323"/>
    </row>
    <row r="316" spans="1:13" s="74" customFormat="1">
      <c r="A316" s="323"/>
      <c r="B316" s="323"/>
      <c r="C316" s="323"/>
      <c r="D316" s="323"/>
      <c r="E316" s="323"/>
      <c r="F316" s="323"/>
      <c r="G316" s="323"/>
      <c r="H316" s="323"/>
      <c r="I316" s="323"/>
      <c r="J316" s="323"/>
      <c r="K316" s="323"/>
      <c r="L316" s="323"/>
      <c r="M316" s="323"/>
    </row>
    <row r="317" spans="1:13" s="74" customFormat="1">
      <c r="A317" s="323"/>
      <c r="B317" s="323"/>
      <c r="C317" s="323"/>
      <c r="D317" s="323"/>
      <c r="E317" s="323"/>
      <c r="F317" s="323"/>
      <c r="G317" s="323"/>
      <c r="H317" s="323"/>
      <c r="I317" s="323"/>
      <c r="J317" s="323"/>
      <c r="K317" s="323"/>
      <c r="L317" s="323"/>
      <c r="M317" s="323"/>
    </row>
    <row r="318" spans="1:13" s="74" customFormat="1">
      <c r="A318" s="323"/>
      <c r="B318" s="323"/>
      <c r="C318" s="323"/>
      <c r="D318" s="323"/>
      <c r="E318" s="323"/>
      <c r="F318" s="323"/>
      <c r="G318" s="323"/>
      <c r="H318" s="323"/>
      <c r="I318" s="323"/>
      <c r="J318" s="323"/>
      <c r="K318" s="323"/>
      <c r="L318" s="323"/>
      <c r="M318" s="323"/>
    </row>
    <row r="319" spans="1:13" s="74" customFormat="1">
      <c r="A319" s="323"/>
      <c r="B319" s="323"/>
      <c r="C319" s="323"/>
      <c r="D319" s="323"/>
      <c r="E319" s="323"/>
      <c r="F319" s="323"/>
      <c r="G319" s="323"/>
      <c r="H319" s="323"/>
      <c r="I319" s="323"/>
      <c r="J319" s="323"/>
      <c r="K319" s="323"/>
      <c r="L319" s="323"/>
      <c r="M319" s="323"/>
    </row>
    <row r="320" spans="1:13" s="74" customFormat="1">
      <c r="A320" s="323"/>
      <c r="B320" s="323"/>
      <c r="C320" s="323"/>
      <c r="D320" s="323"/>
      <c r="E320" s="323"/>
      <c r="F320" s="323"/>
      <c r="G320" s="323"/>
      <c r="H320" s="323"/>
      <c r="I320" s="323"/>
      <c r="J320" s="323"/>
      <c r="K320" s="323"/>
      <c r="L320" s="323"/>
      <c r="M320" s="323"/>
    </row>
    <row r="321" spans="1:13" s="74" customFormat="1">
      <c r="A321" s="323"/>
      <c r="B321" s="323"/>
      <c r="C321" s="323"/>
      <c r="D321" s="323"/>
      <c r="E321" s="323"/>
      <c r="F321" s="323"/>
      <c r="G321" s="323"/>
      <c r="H321" s="323"/>
      <c r="I321" s="323"/>
      <c r="J321" s="323"/>
      <c r="K321" s="323"/>
      <c r="L321" s="323"/>
      <c r="M321" s="323"/>
    </row>
    <row r="322" spans="1:13" s="74" customFormat="1">
      <c r="A322" s="323"/>
      <c r="B322" s="323"/>
      <c r="C322" s="323"/>
      <c r="D322" s="323"/>
      <c r="E322" s="323"/>
      <c r="F322" s="323"/>
      <c r="G322" s="323"/>
      <c r="H322" s="323"/>
      <c r="I322" s="323"/>
      <c r="J322" s="323"/>
      <c r="K322" s="323"/>
      <c r="L322" s="323"/>
      <c r="M322" s="323"/>
    </row>
    <row r="323" spans="1:13" s="74" customFormat="1">
      <c r="A323" s="323"/>
      <c r="B323" s="323"/>
      <c r="C323" s="323"/>
      <c r="D323" s="323"/>
      <c r="E323" s="323"/>
      <c r="F323" s="323"/>
      <c r="G323" s="323"/>
      <c r="H323" s="323"/>
      <c r="I323" s="323"/>
      <c r="J323" s="323"/>
      <c r="K323" s="323"/>
      <c r="L323" s="323"/>
      <c r="M323" s="323"/>
    </row>
    <row r="324" spans="1:13" s="74" customFormat="1">
      <c r="A324" s="323"/>
      <c r="B324" s="323"/>
      <c r="C324" s="323"/>
      <c r="D324" s="323"/>
      <c r="E324" s="323"/>
      <c r="F324" s="323"/>
      <c r="G324" s="323"/>
      <c r="H324" s="323"/>
      <c r="I324" s="323"/>
      <c r="J324" s="323"/>
      <c r="K324" s="323"/>
      <c r="L324" s="323"/>
      <c r="M324" s="323"/>
    </row>
    <row r="325" spans="1:13" s="74" customFormat="1">
      <c r="A325" s="323"/>
      <c r="B325" s="323"/>
      <c r="C325" s="323"/>
      <c r="D325" s="323"/>
      <c r="E325" s="323"/>
      <c r="F325" s="323"/>
      <c r="G325" s="323"/>
      <c r="H325" s="323"/>
      <c r="I325" s="323"/>
      <c r="J325" s="323"/>
      <c r="K325" s="323"/>
      <c r="L325" s="323"/>
      <c r="M325" s="323"/>
    </row>
    <row r="326" spans="1:13" s="74" customFormat="1">
      <c r="A326" s="323"/>
      <c r="B326" s="323"/>
      <c r="C326" s="323"/>
      <c r="D326" s="323"/>
      <c r="E326" s="323"/>
      <c r="F326" s="323"/>
      <c r="G326" s="323"/>
      <c r="H326" s="323"/>
      <c r="I326" s="323"/>
      <c r="J326" s="323"/>
      <c r="K326" s="323"/>
      <c r="L326" s="323"/>
      <c r="M326" s="323"/>
    </row>
    <row r="327" spans="1:13" s="74" customFormat="1">
      <c r="A327" s="323"/>
      <c r="B327" s="323"/>
      <c r="C327" s="323"/>
      <c r="D327" s="323"/>
      <c r="E327" s="323"/>
      <c r="F327" s="323"/>
      <c r="G327" s="323"/>
      <c r="H327" s="323"/>
      <c r="I327" s="323"/>
      <c r="J327" s="323"/>
      <c r="K327" s="323"/>
      <c r="L327" s="323"/>
      <c r="M327" s="323"/>
    </row>
    <row r="328" spans="1:13" s="74" customFormat="1">
      <c r="A328" s="323"/>
      <c r="B328" s="323"/>
      <c r="C328" s="323"/>
      <c r="D328" s="323"/>
      <c r="E328" s="323"/>
      <c r="F328" s="323"/>
      <c r="G328" s="323"/>
      <c r="H328" s="323"/>
      <c r="I328" s="323"/>
      <c r="J328" s="323"/>
      <c r="K328" s="323"/>
      <c r="L328" s="323"/>
      <c r="M328" s="323"/>
    </row>
    <row r="329" spans="1:13" s="74" customFormat="1">
      <c r="A329" s="323"/>
      <c r="B329" s="323"/>
      <c r="C329" s="323"/>
      <c r="D329" s="323"/>
      <c r="E329" s="323"/>
      <c r="F329" s="323"/>
      <c r="G329" s="323"/>
      <c r="H329" s="323"/>
      <c r="I329" s="323"/>
      <c r="J329" s="323"/>
      <c r="K329" s="323"/>
      <c r="L329" s="323"/>
      <c r="M329" s="323"/>
    </row>
    <row r="330" spans="1:13" s="74" customFormat="1">
      <c r="A330" s="323"/>
      <c r="B330" s="323"/>
      <c r="C330" s="323"/>
      <c r="D330" s="323"/>
      <c r="E330" s="323"/>
      <c r="F330" s="323"/>
      <c r="G330" s="323"/>
      <c r="H330" s="323"/>
      <c r="I330" s="323"/>
      <c r="J330" s="323"/>
      <c r="K330" s="323"/>
      <c r="L330" s="323"/>
      <c r="M330" s="323"/>
    </row>
    <row r="331" spans="1:13" s="74" customFormat="1">
      <c r="A331" s="323"/>
      <c r="B331" s="323"/>
      <c r="C331" s="323"/>
      <c r="D331" s="323"/>
      <c r="E331" s="323"/>
      <c r="F331" s="323"/>
      <c r="G331" s="323"/>
      <c r="H331" s="323"/>
      <c r="I331" s="323"/>
      <c r="J331" s="323"/>
      <c r="K331" s="323"/>
      <c r="L331" s="323"/>
      <c r="M331" s="323"/>
    </row>
    <row r="332" spans="1:13" s="74" customFormat="1">
      <c r="A332" s="323"/>
      <c r="B332" s="323"/>
      <c r="C332" s="323"/>
      <c r="D332" s="323"/>
      <c r="E332" s="323"/>
      <c r="F332" s="323"/>
      <c r="G332" s="323"/>
      <c r="H332" s="323"/>
      <c r="I332" s="323"/>
      <c r="J332" s="323"/>
      <c r="K332" s="323"/>
      <c r="L332" s="323"/>
      <c r="M332" s="323"/>
    </row>
    <row r="333" spans="1:13" s="74" customFormat="1">
      <c r="A333" s="323"/>
      <c r="B333" s="323"/>
      <c r="C333" s="323"/>
      <c r="D333" s="323"/>
      <c r="E333" s="323"/>
      <c r="F333" s="323"/>
      <c r="G333" s="323"/>
      <c r="H333" s="323"/>
      <c r="I333" s="323"/>
      <c r="J333" s="323"/>
      <c r="K333" s="323"/>
      <c r="L333" s="323"/>
      <c r="M333" s="323"/>
    </row>
    <row r="334" spans="1:13" s="74" customFormat="1">
      <c r="A334" s="323"/>
      <c r="B334" s="323"/>
      <c r="C334" s="323"/>
      <c r="D334" s="323"/>
      <c r="E334" s="323"/>
      <c r="F334" s="323"/>
      <c r="G334" s="323"/>
      <c r="H334" s="323"/>
      <c r="I334" s="323"/>
      <c r="J334" s="323"/>
      <c r="K334" s="323"/>
      <c r="L334" s="323"/>
      <c r="M334" s="323"/>
    </row>
    <row r="335" spans="1:13" s="74" customFormat="1">
      <c r="A335" s="323"/>
      <c r="B335" s="323"/>
      <c r="C335" s="323"/>
      <c r="D335" s="323"/>
      <c r="E335" s="323"/>
      <c r="F335" s="323"/>
      <c r="G335" s="323"/>
      <c r="H335" s="323"/>
      <c r="I335" s="323"/>
      <c r="J335" s="323"/>
      <c r="K335" s="323"/>
      <c r="L335" s="323"/>
      <c r="M335" s="323"/>
    </row>
    <row r="336" spans="1:13" s="74" customFormat="1">
      <c r="A336" s="323"/>
      <c r="B336" s="323"/>
      <c r="C336" s="323"/>
      <c r="D336" s="323"/>
      <c r="E336" s="323"/>
      <c r="F336" s="323"/>
      <c r="G336" s="323"/>
      <c r="H336" s="323"/>
      <c r="I336" s="323"/>
      <c r="J336" s="323"/>
      <c r="K336" s="323"/>
      <c r="L336" s="323"/>
      <c r="M336" s="323"/>
    </row>
    <row r="337" spans="1:13" s="74" customFormat="1">
      <c r="A337" s="323"/>
      <c r="B337" s="323"/>
      <c r="C337" s="323"/>
      <c r="D337" s="323"/>
      <c r="E337" s="323"/>
      <c r="F337" s="323"/>
      <c r="G337" s="323"/>
      <c r="H337" s="323"/>
      <c r="I337" s="323"/>
      <c r="J337" s="323"/>
      <c r="K337" s="323"/>
      <c r="L337" s="323"/>
      <c r="M337" s="323"/>
    </row>
    <row r="338" spans="1:13" s="74" customFormat="1">
      <c r="A338" s="323"/>
      <c r="B338" s="323"/>
      <c r="C338" s="323"/>
      <c r="D338" s="323"/>
      <c r="E338" s="323"/>
      <c r="F338" s="323"/>
      <c r="G338" s="323"/>
      <c r="H338" s="323"/>
      <c r="I338" s="323"/>
      <c r="J338" s="323"/>
      <c r="K338" s="323"/>
      <c r="L338" s="323"/>
      <c r="M338" s="323"/>
    </row>
    <row r="339" spans="1:13" s="74" customFormat="1">
      <c r="A339" s="323"/>
      <c r="B339" s="323"/>
      <c r="C339" s="323"/>
      <c r="D339" s="323"/>
      <c r="E339" s="323"/>
      <c r="F339" s="323"/>
      <c r="G339" s="323"/>
      <c r="H339" s="323"/>
      <c r="I339" s="323"/>
      <c r="J339" s="323"/>
      <c r="K339" s="323"/>
      <c r="L339" s="323"/>
      <c r="M339" s="323"/>
    </row>
    <row r="340" spans="1:13" s="74" customFormat="1">
      <c r="A340" s="327"/>
      <c r="B340" s="327"/>
      <c r="C340" s="327"/>
      <c r="D340" s="327"/>
      <c r="E340" s="327"/>
      <c r="F340" s="327"/>
      <c r="G340" s="327"/>
      <c r="H340" s="327"/>
      <c r="I340" s="327"/>
      <c r="J340" s="327"/>
      <c r="K340" s="327"/>
      <c r="L340" s="327"/>
      <c r="M340" s="327"/>
    </row>
    <row r="341" spans="1:13" s="74" customFormat="1">
      <c r="A341" s="327"/>
      <c r="B341" s="327"/>
      <c r="C341" s="327"/>
      <c r="D341" s="327"/>
      <c r="E341" s="327"/>
      <c r="F341" s="327"/>
      <c r="G341" s="327"/>
      <c r="H341" s="327"/>
      <c r="I341" s="327"/>
      <c r="J341" s="327"/>
      <c r="K341" s="327"/>
      <c r="L341" s="327"/>
      <c r="M341" s="327"/>
    </row>
    <row r="342" spans="1:13">
      <c r="A342" s="327"/>
      <c r="B342" s="327"/>
      <c r="C342" s="327"/>
      <c r="D342" s="327"/>
      <c r="E342" s="327"/>
      <c r="F342" s="327"/>
      <c r="G342" s="327"/>
      <c r="H342" s="327"/>
      <c r="I342" s="327"/>
      <c r="J342" s="327"/>
      <c r="K342" s="327"/>
      <c r="L342" s="327"/>
      <c r="M342" s="327"/>
    </row>
    <row r="343" spans="1:13">
      <c r="A343" s="327"/>
      <c r="B343" s="327"/>
      <c r="C343" s="327"/>
      <c r="D343" s="327"/>
      <c r="E343" s="327"/>
      <c r="F343" s="327"/>
      <c r="G343" s="327"/>
      <c r="H343" s="327"/>
      <c r="I343" s="327"/>
      <c r="J343" s="327"/>
      <c r="K343" s="327"/>
      <c r="L343" s="327"/>
      <c r="M343" s="327"/>
    </row>
    <row r="344" spans="1:13">
      <c r="A344" s="327"/>
      <c r="B344" s="327"/>
      <c r="C344" s="327"/>
      <c r="D344" s="327"/>
      <c r="E344" s="327"/>
      <c r="F344" s="327"/>
      <c r="G344" s="327"/>
      <c r="H344" s="327"/>
      <c r="I344" s="327"/>
      <c r="J344" s="327"/>
      <c r="K344" s="327"/>
      <c r="L344" s="327"/>
      <c r="M344" s="327"/>
    </row>
    <row r="345" spans="1:13">
      <c r="A345" s="327"/>
      <c r="B345" s="327"/>
      <c r="C345" s="327"/>
      <c r="D345" s="327"/>
      <c r="E345" s="327"/>
      <c r="F345" s="327"/>
      <c r="G345" s="327"/>
      <c r="H345" s="327"/>
      <c r="I345" s="327"/>
      <c r="J345" s="327"/>
      <c r="K345" s="327"/>
      <c r="L345" s="327"/>
      <c r="M345" s="327"/>
    </row>
    <row r="346" spans="1:13">
      <c r="A346" s="327"/>
      <c r="B346" s="327"/>
      <c r="C346" s="327"/>
      <c r="D346" s="327"/>
      <c r="E346" s="327"/>
      <c r="F346" s="327"/>
      <c r="G346" s="327"/>
      <c r="H346" s="327"/>
      <c r="I346" s="327"/>
      <c r="J346" s="327"/>
      <c r="K346" s="327"/>
      <c r="L346" s="327"/>
      <c r="M346" s="327"/>
    </row>
    <row r="347" spans="1:13">
      <c r="A347" s="327"/>
      <c r="B347" s="327"/>
      <c r="C347" s="327"/>
      <c r="D347" s="327"/>
      <c r="E347" s="327"/>
      <c r="F347" s="327"/>
      <c r="G347" s="327"/>
      <c r="H347" s="327"/>
      <c r="I347" s="327"/>
      <c r="J347" s="327"/>
      <c r="K347" s="327"/>
      <c r="L347" s="327"/>
      <c r="M347" s="327"/>
    </row>
    <row r="348" spans="1:13">
      <c r="A348" s="327"/>
      <c r="B348" s="327"/>
      <c r="C348" s="327"/>
      <c r="D348" s="327"/>
      <c r="E348" s="327"/>
      <c r="F348" s="327"/>
      <c r="G348" s="327"/>
      <c r="H348" s="327"/>
      <c r="I348" s="327"/>
      <c r="J348" s="327"/>
      <c r="K348" s="327"/>
      <c r="L348" s="327"/>
      <c r="M348" s="327"/>
    </row>
    <row r="349" spans="1:13">
      <c r="A349" s="327"/>
      <c r="B349" s="327"/>
      <c r="C349" s="327"/>
      <c r="D349" s="327"/>
      <c r="E349" s="327"/>
      <c r="F349" s="327"/>
      <c r="G349" s="327"/>
      <c r="H349" s="327"/>
      <c r="I349" s="327"/>
      <c r="J349" s="327"/>
      <c r="K349" s="327"/>
      <c r="L349" s="327"/>
      <c r="M349" s="327"/>
    </row>
    <row r="350" spans="1:13">
      <c r="A350" s="327"/>
      <c r="B350" s="327"/>
      <c r="C350" s="327"/>
      <c r="D350" s="327"/>
      <c r="E350" s="327"/>
      <c r="F350" s="327"/>
      <c r="G350" s="327"/>
      <c r="H350" s="327"/>
      <c r="I350" s="327"/>
      <c r="J350" s="327"/>
      <c r="K350" s="327"/>
      <c r="L350" s="327"/>
      <c r="M350" s="327"/>
    </row>
    <row r="351" spans="1:13">
      <c r="A351" s="327"/>
      <c r="B351" s="327"/>
      <c r="C351" s="327"/>
      <c r="D351" s="327"/>
      <c r="E351" s="327"/>
      <c r="F351" s="327"/>
      <c r="G351" s="327"/>
      <c r="H351" s="327"/>
      <c r="I351" s="327"/>
      <c r="J351" s="327"/>
      <c r="K351" s="327"/>
      <c r="L351" s="327"/>
      <c r="M351" s="327"/>
    </row>
    <row r="357" spans="1:1">
      <c r="A357" s="87"/>
    </row>
  </sheetData>
  <mergeCells count="10">
    <mergeCell ref="A1:B1"/>
    <mergeCell ref="A2:M2"/>
    <mergeCell ref="A3:F3"/>
    <mergeCell ref="G3:L3"/>
    <mergeCell ref="A9:A11"/>
    <mergeCell ref="B9:B11"/>
    <mergeCell ref="C9:C10"/>
    <mergeCell ref="D9:F9"/>
    <mergeCell ref="H9:J9"/>
    <mergeCell ref="L9:M9"/>
  </mergeCells>
  <printOptions horizontalCentered="1"/>
  <pageMargins left="0.39370078740157483" right="0.39370078740157483" top="0.39370078740157483" bottom="0.39370078740157483" header="0" footer="0"/>
  <pageSetup scale="65" fitToHeight="4" orientation="landscape" r:id="rId1"/>
  <headerFooter alignWithMargins="0">
    <oddHeader xml:space="preserve">&amp;L
</oddHeader>
  </headerFooter>
  <ignoredErrors>
    <ignoredError sqref="C11:L11" numberStoredAsText="1"/>
    <ignoredError sqref="F243:M243 K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7"/>
  <sheetViews>
    <sheetView showGridLines="0" zoomScale="90" zoomScaleNormal="90" zoomScaleSheetLayoutView="70" workbookViewId="0">
      <selection activeCell="M7" sqref="M7"/>
    </sheetView>
  </sheetViews>
  <sheetFormatPr baseColWidth="10" defaultColWidth="12.85546875" defaultRowHeight="11.25"/>
  <cols>
    <col min="1" max="1" width="6.140625" style="111" customWidth="1"/>
    <col min="2" max="2" width="5.28515625" style="112" customWidth="1"/>
    <col min="3" max="3" width="45.5703125" style="113" customWidth="1"/>
    <col min="4" max="5" width="15.7109375" style="111" customWidth="1"/>
    <col min="6" max="6" width="9.85546875" style="111" customWidth="1"/>
    <col min="7" max="8" width="15.7109375" style="111" customWidth="1"/>
    <col min="9" max="9" width="13.28515625" style="111" customWidth="1"/>
    <col min="10" max="10" width="0.85546875" style="111" customWidth="1"/>
    <col min="11" max="11" width="16.7109375" style="111" customWidth="1"/>
    <col min="12" max="12" width="15.7109375" style="111" customWidth="1"/>
    <col min="13" max="13" width="15.7109375" style="98" customWidth="1"/>
    <col min="14" max="14" width="26.5703125" style="72" customWidth="1"/>
    <col min="15" max="15" width="1.42578125" style="72" customWidth="1"/>
    <col min="16" max="241" width="11.42578125" style="72" customWidth="1"/>
    <col min="242" max="242" width="4.28515625" style="72" customWidth="1"/>
    <col min="243" max="243" width="4.85546875" style="72" customWidth="1"/>
    <col min="244" max="244" width="46.42578125" style="72" customWidth="1"/>
    <col min="245" max="256" width="12.85546875" style="72"/>
    <col min="257" max="257" width="6.140625" style="72" customWidth="1"/>
    <col min="258" max="258" width="5.28515625" style="72" customWidth="1"/>
    <col min="259" max="259" width="45.5703125" style="72" customWidth="1"/>
    <col min="260" max="261" width="15.7109375" style="72" customWidth="1"/>
    <col min="262" max="262" width="9.85546875" style="72" customWidth="1"/>
    <col min="263" max="264" width="15.7109375" style="72" customWidth="1"/>
    <col min="265" max="265" width="13.28515625" style="72" customWidth="1"/>
    <col min="266" max="266" width="0.85546875" style="72" customWidth="1"/>
    <col min="267" max="267" width="16.7109375" style="72" customWidth="1"/>
    <col min="268" max="269" width="15.7109375" style="72" customWidth="1"/>
    <col min="270" max="270" width="26.5703125" style="72" customWidth="1"/>
    <col min="271" max="271" width="1.42578125" style="72" customWidth="1"/>
    <col min="272" max="497" width="11.42578125" style="72" customWidth="1"/>
    <col min="498" max="498" width="4.28515625" style="72" customWidth="1"/>
    <col min="499" max="499" width="4.85546875" style="72" customWidth="1"/>
    <col min="500" max="500" width="46.42578125" style="72" customWidth="1"/>
    <col min="501" max="512" width="12.85546875" style="72"/>
    <col min="513" max="513" width="6.140625" style="72" customWidth="1"/>
    <col min="514" max="514" width="5.28515625" style="72" customWidth="1"/>
    <col min="515" max="515" width="45.5703125" style="72" customWidth="1"/>
    <col min="516" max="517" width="15.7109375" style="72" customWidth="1"/>
    <col min="518" max="518" width="9.85546875" style="72" customWidth="1"/>
    <col min="519" max="520" width="15.7109375" style="72" customWidth="1"/>
    <col min="521" max="521" width="13.28515625" style="72" customWidth="1"/>
    <col min="522" max="522" width="0.85546875" style="72" customWidth="1"/>
    <col min="523" max="523" width="16.7109375" style="72" customWidth="1"/>
    <col min="524" max="525" width="15.7109375" style="72" customWidth="1"/>
    <col min="526" max="526" width="26.5703125" style="72" customWidth="1"/>
    <col min="527" max="527" width="1.42578125" style="72" customWidth="1"/>
    <col min="528" max="753" width="11.42578125" style="72" customWidth="1"/>
    <col min="754" max="754" width="4.28515625" style="72" customWidth="1"/>
    <col min="755" max="755" width="4.85546875" style="72" customWidth="1"/>
    <col min="756" max="756" width="46.42578125" style="72" customWidth="1"/>
    <col min="757" max="768" width="12.85546875" style="72"/>
    <col min="769" max="769" width="6.140625" style="72" customWidth="1"/>
    <col min="770" max="770" width="5.28515625" style="72" customWidth="1"/>
    <col min="771" max="771" width="45.5703125" style="72" customWidth="1"/>
    <col min="772" max="773" width="15.7109375" style="72" customWidth="1"/>
    <col min="774" max="774" width="9.85546875" style="72" customWidth="1"/>
    <col min="775" max="776" width="15.7109375" style="72" customWidth="1"/>
    <col min="777" max="777" width="13.28515625" style="72" customWidth="1"/>
    <col min="778" max="778" width="0.85546875" style="72" customWidth="1"/>
    <col min="779" max="779" width="16.7109375" style="72" customWidth="1"/>
    <col min="780" max="781" width="15.7109375" style="72" customWidth="1"/>
    <col min="782" max="782" width="26.5703125" style="72" customWidth="1"/>
    <col min="783" max="783" width="1.42578125" style="72" customWidth="1"/>
    <col min="784" max="1009" width="11.42578125" style="72" customWidth="1"/>
    <col min="1010" max="1010" width="4.28515625" style="72" customWidth="1"/>
    <col min="1011" max="1011" width="4.85546875" style="72" customWidth="1"/>
    <col min="1012" max="1012" width="46.42578125" style="72" customWidth="1"/>
    <col min="1013" max="1024" width="12.85546875" style="72"/>
    <col min="1025" max="1025" width="6.140625" style="72" customWidth="1"/>
    <col min="1026" max="1026" width="5.28515625" style="72" customWidth="1"/>
    <col min="1027" max="1027" width="45.5703125" style="72" customWidth="1"/>
    <col min="1028" max="1029" width="15.7109375" style="72" customWidth="1"/>
    <col min="1030" max="1030" width="9.85546875" style="72" customWidth="1"/>
    <col min="1031" max="1032" width="15.7109375" style="72" customWidth="1"/>
    <col min="1033" max="1033" width="13.28515625" style="72" customWidth="1"/>
    <col min="1034" max="1034" width="0.85546875" style="72" customWidth="1"/>
    <col min="1035" max="1035" width="16.7109375" style="72" customWidth="1"/>
    <col min="1036" max="1037" width="15.7109375" style="72" customWidth="1"/>
    <col min="1038" max="1038" width="26.5703125" style="72" customWidth="1"/>
    <col min="1039" max="1039" width="1.42578125" style="72" customWidth="1"/>
    <col min="1040" max="1265" width="11.42578125" style="72" customWidth="1"/>
    <col min="1266" max="1266" width="4.28515625" style="72" customWidth="1"/>
    <col min="1267" max="1267" width="4.85546875" style="72" customWidth="1"/>
    <col min="1268" max="1268" width="46.42578125" style="72" customWidth="1"/>
    <col min="1269" max="1280" width="12.85546875" style="72"/>
    <col min="1281" max="1281" width="6.140625" style="72" customWidth="1"/>
    <col min="1282" max="1282" width="5.28515625" style="72" customWidth="1"/>
    <col min="1283" max="1283" width="45.5703125" style="72" customWidth="1"/>
    <col min="1284" max="1285" width="15.7109375" style="72" customWidth="1"/>
    <col min="1286" max="1286" width="9.85546875" style="72" customWidth="1"/>
    <col min="1287" max="1288" width="15.7109375" style="72" customWidth="1"/>
    <col min="1289" max="1289" width="13.28515625" style="72" customWidth="1"/>
    <col min="1290" max="1290" width="0.85546875" style="72" customWidth="1"/>
    <col min="1291" max="1291" width="16.7109375" style="72" customWidth="1"/>
    <col min="1292" max="1293" width="15.7109375" style="72" customWidth="1"/>
    <col min="1294" max="1294" width="26.5703125" style="72" customWidth="1"/>
    <col min="1295" max="1295" width="1.42578125" style="72" customWidth="1"/>
    <col min="1296" max="1521" width="11.42578125" style="72" customWidth="1"/>
    <col min="1522" max="1522" width="4.28515625" style="72" customWidth="1"/>
    <col min="1523" max="1523" width="4.85546875" style="72" customWidth="1"/>
    <col min="1524" max="1524" width="46.42578125" style="72" customWidth="1"/>
    <col min="1525" max="1536" width="12.85546875" style="72"/>
    <col min="1537" max="1537" width="6.140625" style="72" customWidth="1"/>
    <col min="1538" max="1538" width="5.28515625" style="72" customWidth="1"/>
    <col min="1539" max="1539" width="45.5703125" style="72" customWidth="1"/>
    <col min="1540" max="1541" width="15.7109375" style="72" customWidth="1"/>
    <col min="1542" max="1542" width="9.85546875" style="72" customWidth="1"/>
    <col min="1543" max="1544" width="15.7109375" style="72" customWidth="1"/>
    <col min="1545" max="1545" width="13.28515625" style="72" customWidth="1"/>
    <col min="1546" max="1546" width="0.85546875" style="72" customWidth="1"/>
    <col min="1547" max="1547" width="16.7109375" style="72" customWidth="1"/>
    <col min="1548" max="1549" width="15.7109375" style="72" customWidth="1"/>
    <col min="1550" max="1550" width="26.5703125" style="72" customWidth="1"/>
    <col min="1551" max="1551" width="1.42578125" style="72" customWidth="1"/>
    <col min="1552" max="1777" width="11.42578125" style="72" customWidth="1"/>
    <col min="1778" max="1778" width="4.28515625" style="72" customWidth="1"/>
    <col min="1779" max="1779" width="4.85546875" style="72" customWidth="1"/>
    <col min="1780" max="1780" width="46.42578125" style="72" customWidth="1"/>
    <col min="1781" max="1792" width="12.85546875" style="72"/>
    <col min="1793" max="1793" width="6.140625" style="72" customWidth="1"/>
    <col min="1794" max="1794" width="5.28515625" style="72" customWidth="1"/>
    <col min="1795" max="1795" width="45.5703125" style="72" customWidth="1"/>
    <col min="1796" max="1797" width="15.7109375" style="72" customWidth="1"/>
    <col min="1798" max="1798" width="9.85546875" style="72" customWidth="1"/>
    <col min="1799" max="1800" width="15.7109375" style="72" customWidth="1"/>
    <col min="1801" max="1801" width="13.28515625" style="72" customWidth="1"/>
    <col min="1802" max="1802" width="0.85546875" style="72" customWidth="1"/>
    <col min="1803" max="1803" width="16.7109375" style="72" customWidth="1"/>
    <col min="1804" max="1805" width="15.7109375" style="72" customWidth="1"/>
    <col min="1806" max="1806" width="26.5703125" style="72" customWidth="1"/>
    <col min="1807" max="1807" width="1.42578125" style="72" customWidth="1"/>
    <col min="1808" max="2033" width="11.42578125" style="72" customWidth="1"/>
    <col min="2034" max="2034" width="4.28515625" style="72" customWidth="1"/>
    <col min="2035" max="2035" width="4.85546875" style="72" customWidth="1"/>
    <col min="2036" max="2036" width="46.42578125" style="72" customWidth="1"/>
    <col min="2037" max="2048" width="12.85546875" style="72"/>
    <col min="2049" max="2049" width="6.140625" style="72" customWidth="1"/>
    <col min="2050" max="2050" width="5.28515625" style="72" customWidth="1"/>
    <col min="2051" max="2051" width="45.5703125" style="72" customWidth="1"/>
    <col min="2052" max="2053" width="15.7109375" style="72" customWidth="1"/>
    <col min="2054" max="2054" width="9.85546875" style="72" customWidth="1"/>
    <col min="2055" max="2056" width="15.7109375" style="72" customWidth="1"/>
    <col min="2057" max="2057" width="13.28515625" style="72" customWidth="1"/>
    <col min="2058" max="2058" width="0.85546875" style="72" customWidth="1"/>
    <col min="2059" max="2059" width="16.7109375" style="72" customWidth="1"/>
    <col min="2060" max="2061" width="15.7109375" style="72" customWidth="1"/>
    <col min="2062" max="2062" width="26.5703125" style="72" customWidth="1"/>
    <col min="2063" max="2063" width="1.42578125" style="72" customWidth="1"/>
    <col min="2064" max="2289" width="11.42578125" style="72" customWidth="1"/>
    <col min="2290" max="2290" width="4.28515625" style="72" customWidth="1"/>
    <col min="2291" max="2291" width="4.85546875" style="72" customWidth="1"/>
    <col min="2292" max="2292" width="46.42578125" style="72" customWidth="1"/>
    <col min="2293" max="2304" width="12.85546875" style="72"/>
    <col min="2305" max="2305" width="6.140625" style="72" customWidth="1"/>
    <col min="2306" max="2306" width="5.28515625" style="72" customWidth="1"/>
    <col min="2307" max="2307" width="45.5703125" style="72" customWidth="1"/>
    <col min="2308" max="2309" width="15.7109375" style="72" customWidth="1"/>
    <col min="2310" max="2310" width="9.85546875" style="72" customWidth="1"/>
    <col min="2311" max="2312" width="15.7109375" style="72" customWidth="1"/>
    <col min="2313" max="2313" width="13.28515625" style="72" customWidth="1"/>
    <col min="2314" max="2314" width="0.85546875" style="72" customWidth="1"/>
    <col min="2315" max="2315" width="16.7109375" style="72" customWidth="1"/>
    <col min="2316" max="2317" width="15.7109375" style="72" customWidth="1"/>
    <col min="2318" max="2318" width="26.5703125" style="72" customWidth="1"/>
    <col min="2319" max="2319" width="1.42578125" style="72" customWidth="1"/>
    <col min="2320" max="2545" width="11.42578125" style="72" customWidth="1"/>
    <col min="2546" max="2546" width="4.28515625" style="72" customWidth="1"/>
    <col min="2547" max="2547" width="4.85546875" style="72" customWidth="1"/>
    <col min="2548" max="2548" width="46.42578125" style="72" customWidth="1"/>
    <col min="2549" max="2560" width="12.85546875" style="72"/>
    <col min="2561" max="2561" width="6.140625" style="72" customWidth="1"/>
    <col min="2562" max="2562" width="5.28515625" style="72" customWidth="1"/>
    <col min="2563" max="2563" width="45.5703125" style="72" customWidth="1"/>
    <col min="2564" max="2565" width="15.7109375" style="72" customWidth="1"/>
    <col min="2566" max="2566" width="9.85546875" style="72" customWidth="1"/>
    <col min="2567" max="2568" width="15.7109375" style="72" customWidth="1"/>
    <col min="2569" max="2569" width="13.28515625" style="72" customWidth="1"/>
    <col min="2570" max="2570" width="0.85546875" style="72" customWidth="1"/>
    <col min="2571" max="2571" width="16.7109375" style="72" customWidth="1"/>
    <col min="2572" max="2573" width="15.7109375" style="72" customWidth="1"/>
    <col min="2574" max="2574" width="26.5703125" style="72" customWidth="1"/>
    <col min="2575" max="2575" width="1.42578125" style="72" customWidth="1"/>
    <col min="2576" max="2801" width="11.42578125" style="72" customWidth="1"/>
    <col min="2802" max="2802" width="4.28515625" style="72" customWidth="1"/>
    <col min="2803" max="2803" width="4.85546875" style="72" customWidth="1"/>
    <col min="2804" max="2804" width="46.42578125" style="72" customWidth="1"/>
    <col min="2805" max="2816" width="12.85546875" style="72"/>
    <col min="2817" max="2817" width="6.140625" style="72" customWidth="1"/>
    <col min="2818" max="2818" width="5.28515625" style="72" customWidth="1"/>
    <col min="2819" max="2819" width="45.5703125" style="72" customWidth="1"/>
    <col min="2820" max="2821" width="15.7109375" style="72" customWidth="1"/>
    <col min="2822" max="2822" width="9.85546875" style="72" customWidth="1"/>
    <col min="2823" max="2824" width="15.7109375" style="72" customWidth="1"/>
    <col min="2825" max="2825" width="13.28515625" style="72" customWidth="1"/>
    <col min="2826" max="2826" width="0.85546875" style="72" customWidth="1"/>
    <col min="2827" max="2827" width="16.7109375" style="72" customWidth="1"/>
    <col min="2828" max="2829" width="15.7109375" style="72" customWidth="1"/>
    <col min="2830" max="2830" width="26.5703125" style="72" customWidth="1"/>
    <col min="2831" max="2831" width="1.42578125" style="72" customWidth="1"/>
    <col min="2832" max="3057" width="11.42578125" style="72" customWidth="1"/>
    <col min="3058" max="3058" width="4.28515625" style="72" customWidth="1"/>
    <col min="3059" max="3059" width="4.85546875" style="72" customWidth="1"/>
    <col min="3060" max="3060" width="46.42578125" style="72" customWidth="1"/>
    <col min="3061" max="3072" width="12.85546875" style="72"/>
    <col min="3073" max="3073" width="6.140625" style="72" customWidth="1"/>
    <col min="3074" max="3074" width="5.28515625" style="72" customWidth="1"/>
    <col min="3075" max="3075" width="45.5703125" style="72" customWidth="1"/>
    <col min="3076" max="3077" width="15.7109375" style="72" customWidth="1"/>
    <col min="3078" max="3078" width="9.85546875" style="72" customWidth="1"/>
    <col min="3079" max="3080" width="15.7109375" style="72" customWidth="1"/>
    <col min="3081" max="3081" width="13.28515625" style="72" customWidth="1"/>
    <col min="3082" max="3082" width="0.85546875" style="72" customWidth="1"/>
    <col min="3083" max="3083" width="16.7109375" style="72" customWidth="1"/>
    <col min="3084" max="3085" width="15.7109375" style="72" customWidth="1"/>
    <col min="3086" max="3086" width="26.5703125" style="72" customWidth="1"/>
    <col min="3087" max="3087" width="1.42578125" style="72" customWidth="1"/>
    <col min="3088" max="3313" width="11.42578125" style="72" customWidth="1"/>
    <col min="3314" max="3314" width="4.28515625" style="72" customWidth="1"/>
    <col min="3315" max="3315" width="4.85546875" style="72" customWidth="1"/>
    <col min="3316" max="3316" width="46.42578125" style="72" customWidth="1"/>
    <col min="3317" max="3328" width="12.85546875" style="72"/>
    <col min="3329" max="3329" width="6.140625" style="72" customWidth="1"/>
    <col min="3330" max="3330" width="5.28515625" style="72" customWidth="1"/>
    <col min="3331" max="3331" width="45.5703125" style="72" customWidth="1"/>
    <col min="3332" max="3333" width="15.7109375" style="72" customWidth="1"/>
    <col min="3334" max="3334" width="9.85546875" style="72" customWidth="1"/>
    <col min="3335" max="3336" width="15.7109375" style="72" customWidth="1"/>
    <col min="3337" max="3337" width="13.28515625" style="72" customWidth="1"/>
    <col min="3338" max="3338" width="0.85546875" style="72" customWidth="1"/>
    <col min="3339" max="3339" width="16.7109375" style="72" customWidth="1"/>
    <col min="3340" max="3341" width="15.7109375" style="72" customWidth="1"/>
    <col min="3342" max="3342" width="26.5703125" style="72" customWidth="1"/>
    <col min="3343" max="3343" width="1.42578125" style="72" customWidth="1"/>
    <col min="3344" max="3569" width="11.42578125" style="72" customWidth="1"/>
    <col min="3570" max="3570" width="4.28515625" style="72" customWidth="1"/>
    <col min="3571" max="3571" width="4.85546875" style="72" customWidth="1"/>
    <col min="3572" max="3572" width="46.42578125" style="72" customWidth="1"/>
    <col min="3573" max="3584" width="12.85546875" style="72"/>
    <col min="3585" max="3585" width="6.140625" style="72" customWidth="1"/>
    <col min="3586" max="3586" width="5.28515625" style="72" customWidth="1"/>
    <col min="3587" max="3587" width="45.5703125" style="72" customWidth="1"/>
    <col min="3588" max="3589" width="15.7109375" style="72" customWidth="1"/>
    <col min="3590" max="3590" width="9.85546875" style="72" customWidth="1"/>
    <col min="3591" max="3592" width="15.7109375" style="72" customWidth="1"/>
    <col min="3593" max="3593" width="13.28515625" style="72" customWidth="1"/>
    <col min="3594" max="3594" width="0.85546875" style="72" customWidth="1"/>
    <col min="3595" max="3595" width="16.7109375" style="72" customWidth="1"/>
    <col min="3596" max="3597" width="15.7109375" style="72" customWidth="1"/>
    <col min="3598" max="3598" width="26.5703125" style="72" customWidth="1"/>
    <col min="3599" max="3599" width="1.42578125" style="72" customWidth="1"/>
    <col min="3600" max="3825" width="11.42578125" style="72" customWidth="1"/>
    <col min="3826" max="3826" width="4.28515625" style="72" customWidth="1"/>
    <col min="3827" max="3827" width="4.85546875" style="72" customWidth="1"/>
    <col min="3828" max="3828" width="46.42578125" style="72" customWidth="1"/>
    <col min="3829" max="3840" width="12.85546875" style="72"/>
    <col min="3841" max="3841" width="6.140625" style="72" customWidth="1"/>
    <col min="3842" max="3842" width="5.28515625" style="72" customWidth="1"/>
    <col min="3843" max="3843" width="45.5703125" style="72" customWidth="1"/>
    <col min="3844" max="3845" width="15.7109375" style="72" customWidth="1"/>
    <col min="3846" max="3846" width="9.85546875" style="72" customWidth="1"/>
    <col min="3847" max="3848" width="15.7109375" style="72" customWidth="1"/>
    <col min="3849" max="3849" width="13.28515625" style="72" customWidth="1"/>
    <col min="3850" max="3850" width="0.85546875" style="72" customWidth="1"/>
    <col min="3851" max="3851" width="16.7109375" style="72" customWidth="1"/>
    <col min="3852" max="3853" width="15.7109375" style="72" customWidth="1"/>
    <col min="3854" max="3854" width="26.5703125" style="72" customWidth="1"/>
    <col min="3855" max="3855" width="1.42578125" style="72" customWidth="1"/>
    <col min="3856" max="4081" width="11.42578125" style="72" customWidth="1"/>
    <col min="4082" max="4082" width="4.28515625" style="72" customWidth="1"/>
    <col min="4083" max="4083" width="4.85546875" style="72" customWidth="1"/>
    <col min="4084" max="4084" width="46.42578125" style="72" customWidth="1"/>
    <col min="4085" max="4096" width="12.85546875" style="72"/>
    <col min="4097" max="4097" width="6.140625" style="72" customWidth="1"/>
    <col min="4098" max="4098" width="5.28515625" style="72" customWidth="1"/>
    <col min="4099" max="4099" width="45.5703125" style="72" customWidth="1"/>
    <col min="4100" max="4101" width="15.7109375" style="72" customWidth="1"/>
    <col min="4102" max="4102" width="9.85546875" style="72" customWidth="1"/>
    <col min="4103" max="4104" width="15.7109375" style="72" customWidth="1"/>
    <col min="4105" max="4105" width="13.28515625" style="72" customWidth="1"/>
    <col min="4106" max="4106" width="0.85546875" style="72" customWidth="1"/>
    <col min="4107" max="4107" width="16.7109375" style="72" customWidth="1"/>
    <col min="4108" max="4109" width="15.7109375" style="72" customWidth="1"/>
    <col min="4110" max="4110" width="26.5703125" style="72" customWidth="1"/>
    <col min="4111" max="4111" width="1.42578125" style="72" customWidth="1"/>
    <col min="4112" max="4337" width="11.42578125" style="72" customWidth="1"/>
    <col min="4338" max="4338" width="4.28515625" style="72" customWidth="1"/>
    <col min="4339" max="4339" width="4.85546875" style="72" customWidth="1"/>
    <col min="4340" max="4340" width="46.42578125" style="72" customWidth="1"/>
    <col min="4341" max="4352" width="12.85546875" style="72"/>
    <col min="4353" max="4353" width="6.140625" style="72" customWidth="1"/>
    <col min="4354" max="4354" width="5.28515625" style="72" customWidth="1"/>
    <col min="4355" max="4355" width="45.5703125" style="72" customWidth="1"/>
    <col min="4356" max="4357" width="15.7109375" style="72" customWidth="1"/>
    <col min="4358" max="4358" width="9.85546875" style="72" customWidth="1"/>
    <col min="4359" max="4360" width="15.7109375" style="72" customWidth="1"/>
    <col min="4361" max="4361" width="13.28515625" style="72" customWidth="1"/>
    <col min="4362" max="4362" width="0.85546875" style="72" customWidth="1"/>
    <col min="4363" max="4363" width="16.7109375" style="72" customWidth="1"/>
    <col min="4364" max="4365" width="15.7109375" style="72" customWidth="1"/>
    <col min="4366" max="4366" width="26.5703125" style="72" customWidth="1"/>
    <col min="4367" max="4367" width="1.42578125" style="72" customWidth="1"/>
    <col min="4368" max="4593" width="11.42578125" style="72" customWidth="1"/>
    <col min="4594" max="4594" width="4.28515625" style="72" customWidth="1"/>
    <col min="4595" max="4595" width="4.85546875" style="72" customWidth="1"/>
    <col min="4596" max="4596" width="46.42578125" style="72" customWidth="1"/>
    <col min="4597" max="4608" width="12.85546875" style="72"/>
    <col min="4609" max="4609" width="6.140625" style="72" customWidth="1"/>
    <col min="4610" max="4610" width="5.28515625" style="72" customWidth="1"/>
    <col min="4611" max="4611" width="45.5703125" style="72" customWidth="1"/>
    <col min="4612" max="4613" width="15.7109375" style="72" customWidth="1"/>
    <col min="4614" max="4614" width="9.85546875" style="72" customWidth="1"/>
    <col min="4615" max="4616" width="15.7109375" style="72" customWidth="1"/>
    <col min="4617" max="4617" width="13.28515625" style="72" customWidth="1"/>
    <col min="4618" max="4618" width="0.85546875" style="72" customWidth="1"/>
    <col min="4619" max="4619" width="16.7109375" style="72" customWidth="1"/>
    <col min="4620" max="4621" width="15.7109375" style="72" customWidth="1"/>
    <col min="4622" max="4622" width="26.5703125" style="72" customWidth="1"/>
    <col min="4623" max="4623" width="1.42578125" style="72" customWidth="1"/>
    <col min="4624" max="4849" width="11.42578125" style="72" customWidth="1"/>
    <col min="4850" max="4850" width="4.28515625" style="72" customWidth="1"/>
    <col min="4851" max="4851" width="4.85546875" style="72" customWidth="1"/>
    <col min="4852" max="4852" width="46.42578125" style="72" customWidth="1"/>
    <col min="4853" max="4864" width="12.85546875" style="72"/>
    <col min="4865" max="4865" width="6.140625" style="72" customWidth="1"/>
    <col min="4866" max="4866" width="5.28515625" style="72" customWidth="1"/>
    <col min="4867" max="4867" width="45.5703125" style="72" customWidth="1"/>
    <col min="4868" max="4869" width="15.7109375" style="72" customWidth="1"/>
    <col min="4870" max="4870" width="9.85546875" style="72" customWidth="1"/>
    <col min="4871" max="4872" width="15.7109375" style="72" customWidth="1"/>
    <col min="4873" max="4873" width="13.28515625" style="72" customWidth="1"/>
    <col min="4874" max="4874" width="0.85546875" style="72" customWidth="1"/>
    <col min="4875" max="4875" width="16.7109375" style="72" customWidth="1"/>
    <col min="4876" max="4877" width="15.7109375" style="72" customWidth="1"/>
    <col min="4878" max="4878" width="26.5703125" style="72" customWidth="1"/>
    <col min="4879" max="4879" width="1.42578125" style="72" customWidth="1"/>
    <col min="4880" max="5105" width="11.42578125" style="72" customWidth="1"/>
    <col min="5106" max="5106" width="4.28515625" style="72" customWidth="1"/>
    <col min="5107" max="5107" width="4.85546875" style="72" customWidth="1"/>
    <col min="5108" max="5108" width="46.42578125" style="72" customWidth="1"/>
    <col min="5109" max="5120" width="12.85546875" style="72"/>
    <col min="5121" max="5121" width="6.140625" style="72" customWidth="1"/>
    <col min="5122" max="5122" width="5.28515625" style="72" customWidth="1"/>
    <col min="5123" max="5123" width="45.5703125" style="72" customWidth="1"/>
    <col min="5124" max="5125" width="15.7109375" style="72" customWidth="1"/>
    <col min="5126" max="5126" width="9.85546875" style="72" customWidth="1"/>
    <col min="5127" max="5128" width="15.7109375" style="72" customWidth="1"/>
    <col min="5129" max="5129" width="13.28515625" style="72" customWidth="1"/>
    <col min="5130" max="5130" width="0.85546875" style="72" customWidth="1"/>
    <col min="5131" max="5131" width="16.7109375" style="72" customWidth="1"/>
    <col min="5132" max="5133" width="15.7109375" style="72" customWidth="1"/>
    <col min="5134" max="5134" width="26.5703125" style="72" customWidth="1"/>
    <col min="5135" max="5135" width="1.42578125" style="72" customWidth="1"/>
    <col min="5136" max="5361" width="11.42578125" style="72" customWidth="1"/>
    <col min="5362" max="5362" width="4.28515625" style="72" customWidth="1"/>
    <col min="5363" max="5363" width="4.85546875" style="72" customWidth="1"/>
    <col min="5364" max="5364" width="46.42578125" style="72" customWidth="1"/>
    <col min="5365" max="5376" width="12.85546875" style="72"/>
    <col min="5377" max="5377" width="6.140625" style="72" customWidth="1"/>
    <col min="5378" max="5378" width="5.28515625" style="72" customWidth="1"/>
    <col min="5379" max="5379" width="45.5703125" style="72" customWidth="1"/>
    <col min="5380" max="5381" width="15.7109375" style="72" customWidth="1"/>
    <col min="5382" max="5382" width="9.85546875" style="72" customWidth="1"/>
    <col min="5383" max="5384" width="15.7109375" style="72" customWidth="1"/>
    <col min="5385" max="5385" width="13.28515625" style="72" customWidth="1"/>
    <col min="5386" max="5386" width="0.85546875" style="72" customWidth="1"/>
    <col min="5387" max="5387" width="16.7109375" style="72" customWidth="1"/>
    <col min="5388" max="5389" width="15.7109375" style="72" customWidth="1"/>
    <col min="5390" max="5390" width="26.5703125" style="72" customWidth="1"/>
    <col min="5391" max="5391" width="1.42578125" style="72" customWidth="1"/>
    <col min="5392" max="5617" width="11.42578125" style="72" customWidth="1"/>
    <col min="5618" max="5618" width="4.28515625" style="72" customWidth="1"/>
    <col min="5619" max="5619" width="4.85546875" style="72" customWidth="1"/>
    <col min="5620" max="5620" width="46.42578125" style="72" customWidth="1"/>
    <col min="5621" max="5632" width="12.85546875" style="72"/>
    <col min="5633" max="5633" width="6.140625" style="72" customWidth="1"/>
    <col min="5634" max="5634" width="5.28515625" style="72" customWidth="1"/>
    <col min="5635" max="5635" width="45.5703125" style="72" customWidth="1"/>
    <col min="5636" max="5637" width="15.7109375" style="72" customWidth="1"/>
    <col min="5638" max="5638" width="9.85546875" style="72" customWidth="1"/>
    <col min="5639" max="5640" width="15.7109375" style="72" customWidth="1"/>
    <col min="5641" max="5641" width="13.28515625" style="72" customWidth="1"/>
    <col min="5642" max="5642" width="0.85546875" style="72" customWidth="1"/>
    <col min="5643" max="5643" width="16.7109375" style="72" customWidth="1"/>
    <col min="5644" max="5645" width="15.7109375" style="72" customWidth="1"/>
    <col min="5646" max="5646" width="26.5703125" style="72" customWidth="1"/>
    <col min="5647" max="5647" width="1.42578125" style="72" customWidth="1"/>
    <col min="5648" max="5873" width="11.42578125" style="72" customWidth="1"/>
    <col min="5874" max="5874" width="4.28515625" style="72" customWidth="1"/>
    <col min="5875" max="5875" width="4.85546875" style="72" customWidth="1"/>
    <col min="5876" max="5876" width="46.42578125" style="72" customWidth="1"/>
    <col min="5877" max="5888" width="12.85546875" style="72"/>
    <col min="5889" max="5889" width="6.140625" style="72" customWidth="1"/>
    <col min="5890" max="5890" width="5.28515625" style="72" customWidth="1"/>
    <col min="5891" max="5891" width="45.5703125" style="72" customWidth="1"/>
    <col min="5892" max="5893" width="15.7109375" style="72" customWidth="1"/>
    <col min="5894" max="5894" width="9.85546875" style="72" customWidth="1"/>
    <col min="5895" max="5896" width="15.7109375" style="72" customWidth="1"/>
    <col min="5897" max="5897" width="13.28515625" style="72" customWidth="1"/>
    <col min="5898" max="5898" width="0.85546875" style="72" customWidth="1"/>
    <col min="5899" max="5899" width="16.7109375" style="72" customWidth="1"/>
    <col min="5900" max="5901" width="15.7109375" style="72" customWidth="1"/>
    <col min="5902" max="5902" width="26.5703125" style="72" customWidth="1"/>
    <col min="5903" max="5903" width="1.42578125" style="72" customWidth="1"/>
    <col min="5904" max="6129" width="11.42578125" style="72" customWidth="1"/>
    <col min="6130" max="6130" width="4.28515625" style="72" customWidth="1"/>
    <col min="6131" max="6131" width="4.85546875" style="72" customWidth="1"/>
    <col min="6132" max="6132" width="46.42578125" style="72" customWidth="1"/>
    <col min="6133" max="6144" width="12.85546875" style="72"/>
    <col min="6145" max="6145" width="6.140625" style="72" customWidth="1"/>
    <col min="6146" max="6146" width="5.28515625" style="72" customWidth="1"/>
    <col min="6147" max="6147" width="45.5703125" style="72" customWidth="1"/>
    <col min="6148" max="6149" width="15.7109375" style="72" customWidth="1"/>
    <col min="6150" max="6150" width="9.85546875" style="72" customWidth="1"/>
    <col min="6151" max="6152" width="15.7109375" style="72" customWidth="1"/>
    <col min="6153" max="6153" width="13.28515625" style="72" customWidth="1"/>
    <col min="6154" max="6154" width="0.85546875" style="72" customWidth="1"/>
    <col min="6155" max="6155" width="16.7109375" style="72" customWidth="1"/>
    <col min="6156" max="6157" width="15.7109375" style="72" customWidth="1"/>
    <col min="6158" max="6158" width="26.5703125" style="72" customWidth="1"/>
    <col min="6159" max="6159" width="1.42578125" style="72" customWidth="1"/>
    <col min="6160" max="6385" width="11.42578125" style="72" customWidth="1"/>
    <col min="6386" max="6386" width="4.28515625" style="72" customWidth="1"/>
    <col min="6387" max="6387" width="4.85546875" style="72" customWidth="1"/>
    <col min="6388" max="6388" width="46.42578125" style="72" customWidth="1"/>
    <col min="6389" max="6400" width="12.85546875" style="72"/>
    <col min="6401" max="6401" width="6.140625" style="72" customWidth="1"/>
    <col min="6402" max="6402" width="5.28515625" style="72" customWidth="1"/>
    <col min="6403" max="6403" width="45.5703125" style="72" customWidth="1"/>
    <col min="6404" max="6405" width="15.7109375" style="72" customWidth="1"/>
    <col min="6406" max="6406" width="9.85546875" style="72" customWidth="1"/>
    <col min="6407" max="6408" width="15.7109375" style="72" customWidth="1"/>
    <col min="6409" max="6409" width="13.28515625" style="72" customWidth="1"/>
    <col min="6410" max="6410" width="0.85546875" style="72" customWidth="1"/>
    <col min="6411" max="6411" width="16.7109375" style="72" customWidth="1"/>
    <col min="6412" max="6413" width="15.7109375" style="72" customWidth="1"/>
    <col min="6414" max="6414" width="26.5703125" style="72" customWidth="1"/>
    <col min="6415" max="6415" width="1.42578125" style="72" customWidth="1"/>
    <col min="6416" max="6641" width="11.42578125" style="72" customWidth="1"/>
    <col min="6642" max="6642" width="4.28515625" style="72" customWidth="1"/>
    <col min="6643" max="6643" width="4.85546875" style="72" customWidth="1"/>
    <col min="6644" max="6644" width="46.42578125" style="72" customWidth="1"/>
    <col min="6645" max="6656" width="12.85546875" style="72"/>
    <col min="6657" max="6657" width="6.140625" style="72" customWidth="1"/>
    <col min="6658" max="6658" width="5.28515625" style="72" customWidth="1"/>
    <col min="6659" max="6659" width="45.5703125" style="72" customWidth="1"/>
    <col min="6660" max="6661" width="15.7109375" style="72" customWidth="1"/>
    <col min="6662" max="6662" width="9.85546875" style="72" customWidth="1"/>
    <col min="6663" max="6664" width="15.7109375" style="72" customWidth="1"/>
    <col min="6665" max="6665" width="13.28515625" style="72" customWidth="1"/>
    <col min="6666" max="6666" width="0.85546875" style="72" customWidth="1"/>
    <col min="6667" max="6667" width="16.7109375" style="72" customWidth="1"/>
    <col min="6668" max="6669" width="15.7109375" style="72" customWidth="1"/>
    <col min="6670" max="6670" width="26.5703125" style="72" customWidth="1"/>
    <col min="6671" max="6671" width="1.42578125" style="72" customWidth="1"/>
    <col min="6672" max="6897" width="11.42578125" style="72" customWidth="1"/>
    <col min="6898" max="6898" width="4.28515625" style="72" customWidth="1"/>
    <col min="6899" max="6899" width="4.85546875" style="72" customWidth="1"/>
    <col min="6900" max="6900" width="46.42578125" style="72" customWidth="1"/>
    <col min="6901" max="6912" width="12.85546875" style="72"/>
    <col min="6913" max="6913" width="6.140625" style="72" customWidth="1"/>
    <col min="6914" max="6914" width="5.28515625" style="72" customWidth="1"/>
    <col min="6915" max="6915" width="45.5703125" style="72" customWidth="1"/>
    <col min="6916" max="6917" width="15.7109375" style="72" customWidth="1"/>
    <col min="6918" max="6918" width="9.85546875" style="72" customWidth="1"/>
    <col min="6919" max="6920" width="15.7109375" style="72" customWidth="1"/>
    <col min="6921" max="6921" width="13.28515625" style="72" customWidth="1"/>
    <col min="6922" max="6922" width="0.85546875" style="72" customWidth="1"/>
    <col min="6923" max="6923" width="16.7109375" style="72" customWidth="1"/>
    <col min="6924" max="6925" width="15.7109375" style="72" customWidth="1"/>
    <col min="6926" max="6926" width="26.5703125" style="72" customWidth="1"/>
    <col min="6927" max="6927" width="1.42578125" style="72" customWidth="1"/>
    <col min="6928" max="7153" width="11.42578125" style="72" customWidth="1"/>
    <col min="7154" max="7154" width="4.28515625" style="72" customWidth="1"/>
    <col min="7155" max="7155" width="4.85546875" style="72" customWidth="1"/>
    <col min="7156" max="7156" width="46.42578125" style="72" customWidth="1"/>
    <col min="7157" max="7168" width="12.85546875" style="72"/>
    <col min="7169" max="7169" width="6.140625" style="72" customWidth="1"/>
    <col min="7170" max="7170" width="5.28515625" style="72" customWidth="1"/>
    <col min="7171" max="7171" width="45.5703125" style="72" customWidth="1"/>
    <col min="7172" max="7173" width="15.7109375" style="72" customWidth="1"/>
    <col min="7174" max="7174" width="9.85546875" style="72" customWidth="1"/>
    <col min="7175" max="7176" width="15.7109375" style="72" customWidth="1"/>
    <col min="7177" max="7177" width="13.28515625" style="72" customWidth="1"/>
    <col min="7178" max="7178" width="0.85546875" style="72" customWidth="1"/>
    <col min="7179" max="7179" width="16.7109375" style="72" customWidth="1"/>
    <col min="7180" max="7181" width="15.7109375" style="72" customWidth="1"/>
    <col min="7182" max="7182" width="26.5703125" style="72" customWidth="1"/>
    <col min="7183" max="7183" width="1.42578125" style="72" customWidth="1"/>
    <col min="7184" max="7409" width="11.42578125" style="72" customWidth="1"/>
    <col min="7410" max="7410" width="4.28515625" style="72" customWidth="1"/>
    <col min="7411" max="7411" width="4.85546875" style="72" customWidth="1"/>
    <col min="7412" max="7412" width="46.42578125" style="72" customWidth="1"/>
    <col min="7413" max="7424" width="12.85546875" style="72"/>
    <col min="7425" max="7425" width="6.140625" style="72" customWidth="1"/>
    <col min="7426" max="7426" width="5.28515625" style="72" customWidth="1"/>
    <col min="7427" max="7427" width="45.5703125" style="72" customWidth="1"/>
    <col min="7428" max="7429" width="15.7109375" style="72" customWidth="1"/>
    <col min="7430" max="7430" width="9.85546875" style="72" customWidth="1"/>
    <col min="7431" max="7432" width="15.7109375" style="72" customWidth="1"/>
    <col min="7433" max="7433" width="13.28515625" style="72" customWidth="1"/>
    <col min="7434" max="7434" width="0.85546875" style="72" customWidth="1"/>
    <col min="7435" max="7435" width="16.7109375" style="72" customWidth="1"/>
    <col min="7436" max="7437" width="15.7109375" style="72" customWidth="1"/>
    <col min="7438" max="7438" width="26.5703125" style="72" customWidth="1"/>
    <col min="7439" max="7439" width="1.42578125" style="72" customWidth="1"/>
    <col min="7440" max="7665" width="11.42578125" style="72" customWidth="1"/>
    <col min="7666" max="7666" width="4.28515625" style="72" customWidth="1"/>
    <col min="7667" max="7667" width="4.85546875" style="72" customWidth="1"/>
    <col min="7668" max="7668" width="46.42578125" style="72" customWidth="1"/>
    <col min="7669" max="7680" width="12.85546875" style="72"/>
    <col min="7681" max="7681" width="6.140625" style="72" customWidth="1"/>
    <col min="7682" max="7682" width="5.28515625" style="72" customWidth="1"/>
    <col min="7683" max="7683" width="45.5703125" style="72" customWidth="1"/>
    <col min="7684" max="7685" width="15.7109375" style="72" customWidth="1"/>
    <col min="7686" max="7686" width="9.85546875" style="72" customWidth="1"/>
    <col min="7687" max="7688" width="15.7109375" style="72" customWidth="1"/>
    <col min="7689" max="7689" width="13.28515625" style="72" customWidth="1"/>
    <col min="7690" max="7690" width="0.85546875" style="72" customWidth="1"/>
    <col min="7691" max="7691" width="16.7109375" style="72" customWidth="1"/>
    <col min="7692" max="7693" width="15.7109375" style="72" customWidth="1"/>
    <col min="7694" max="7694" width="26.5703125" style="72" customWidth="1"/>
    <col min="7695" max="7695" width="1.42578125" style="72" customWidth="1"/>
    <col min="7696" max="7921" width="11.42578125" style="72" customWidth="1"/>
    <col min="7922" max="7922" width="4.28515625" style="72" customWidth="1"/>
    <col min="7923" max="7923" width="4.85546875" style="72" customWidth="1"/>
    <col min="7924" max="7924" width="46.42578125" style="72" customWidth="1"/>
    <col min="7925" max="7936" width="12.85546875" style="72"/>
    <col min="7937" max="7937" width="6.140625" style="72" customWidth="1"/>
    <col min="7938" max="7938" width="5.28515625" style="72" customWidth="1"/>
    <col min="7939" max="7939" width="45.5703125" style="72" customWidth="1"/>
    <col min="7940" max="7941" width="15.7109375" style="72" customWidth="1"/>
    <col min="7942" max="7942" width="9.85546875" style="72" customWidth="1"/>
    <col min="7943" max="7944" width="15.7109375" style="72" customWidth="1"/>
    <col min="7945" max="7945" width="13.28515625" style="72" customWidth="1"/>
    <col min="7946" max="7946" width="0.85546875" style="72" customWidth="1"/>
    <col min="7947" max="7947" width="16.7109375" style="72" customWidth="1"/>
    <col min="7948" max="7949" width="15.7109375" style="72" customWidth="1"/>
    <col min="7950" max="7950" width="26.5703125" style="72" customWidth="1"/>
    <col min="7951" max="7951" width="1.42578125" style="72" customWidth="1"/>
    <col min="7952" max="8177" width="11.42578125" style="72" customWidth="1"/>
    <col min="8178" max="8178" width="4.28515625" style="72" customWidth="1"/>
    <col min="8179" max="8179" width="4.85546875" style="72" customWidth="1"/>
    <col min="8180" max="8180" width="46.42578125" style="72" customWidth="1"/>
    <col min="8181" max="8192" width="12.85546875" style="72"/>
    <col min="8193" max="8193" width="6.140625" style="72" customWidth="1"/>
    <col min="8194" max="8194" width="5.28515625" style="72" customWidth="1"/>
    <col min="8195" max="8195" width="45.5703125" style="72" customWidth="1"/>
    <col min="8196" max="8197" width="15.7109375" style="72" customWidth="1"/>
    <col min="8198" max="8198" width="9.85546875" style="72" customWidth="1"/>
    <col min="8199" max="8200" width="15.7109375" style="72" customWidth="1"/>
    <col min="8201" max="8201" width="13.28515625" style="72" customWidth="1"/>
    <col min="8202" max="8202" width="0.85546875" style="72" customWidth="1"/>
    <col min="8203" max="8203" width="16.7109375" style="72" customWidth="1"/>
    <col min="8204" max="8205" width="15.7109375" style="72" customWidth="1"/>
    <col min="8206" max="8206" width="26.5703125" style="72" customWidth="1"/>
    <col min="8207" max="8207" width="1.42578125" style="72" customWidth="1"/>
    <col min="8208" max="8433" width="11.42578125" style="72" customWidth="1"/>
    <col min="8434" max="8434" width="4.28515625" style="72" customWidth="1"/>
    <col min="8435" max="8435" width="4.85546875" style="72" customWidth="1"/>
    <col min="8436" max="8436" width="46.42578125" style="72" customWidth="1"/>
    <col min="8437" max="8448" width="12.85546875" style="72"/>
    <col min="8449" max="8449" width="6.140625" style="72" customWidth="1"/>
    <col min="8450" max="8450" width="5.28515625" style="72" customWidth="1"/>
    <col min="8451" max="8451" width="45.5703125" style="72" customWidth="1"/>
    <col min="8452" max="8453" width="15.7109375" style="72" customWidth="1"/>
    <col min="8454" max="8454" width="9.85546875" style="72" customWidth="1"/>
    <col min="8455" max="8456" width="15.7109375" style="72" customWidth="1"/>
    <col min="8457" max="8457" width="13.28515625" style="72" customWidth="1"/>
    <col min="8458" max="8458" width="0.85546875" style="72" customWidth="1"/>
    <col min="8459" max="8459" width="16.7109375" style="72" customWidth="1"/>
    <col min="8460" max="8461" width="15.7109375" style="72" customWidth="1"/>
    <col min="8462" max="8462" width="26.5703125" style="72" customWidth="1"/>
    <col min="8463" max="8463" width="1.42578125" style="72" customWidth="1"/>
    <col min="8464" max="8689" width="11.42578125" style="72" customWidth="1"/>
    <col min="8690" max="8690" width="4.28515625" style="72" customWidth="1"/>
    <col min="8691" max="8691" width="4.85546875" style="72" customWidth="1"/>
    <col min="8692" max="8692" width="46.42578125" style="72" customWidth="1"/>
    <col min="8693" max="8704" width="12.85546875" style="72"/>
    <col min="8705" max="8705" width="6.140625" style="72" customWidth="1"/>
    <col min="8706" max="8706" width="5.28515625" style="72" customWidth="1"/>
    <col min="8707" max="8707" width="45.5703125" style="72" customWidth="1"/>
    <col min="8708" max="8709" width="15.7109375" style="72" customWidth="1"/>
    <col min="8710" max="8710" width="9.85546875" style="72" customWidth="1"/>
    <col min="8711" max="8712" width="15.7109375" style="72" customWidth="1"/>
    <col min="8713" max="8713" width="13.28515625" style="72" customWidth="1"/>
    <col min="8714" max="8714" width="0.85546875" style="72" customWidth="1"/>
    <col min="8715" max="8715" width="16.7109375" style="72" customWidth="1"/>
    <col min="8716" max="8717" width="15.7109375" style="72" customWidth="1"/>
    <col min="8718" max="8718" width="26.5703125" style="72" customWidth="1"/>
    <col min="8719" max="8719" width="1.42578125" style="72" customWidth="1"/>
    <col min="8720" max="8945" width="11.42578125" style="72" customWidth="1"/>
    <col min="8946" max="8946" width="4.28515625" style="72" customWidth="1"/>
    <col min="8947" max="8947" width="4.85546875" style="72" customWidth="1"/>
    <col min="8948" max="8948" width="46.42578125" style="72" customWidth="1"/>
    <col min="8949" max="8960" width="12.85546875" style="72"/>
    <col min="8961" max="8961" width="6.140625" style="72" customWidth="1"/>
    <col min="8962" max="8962" width="5.28515625" style="72" customWidth="1"/>
    <col min="8963" max="8963" width="45.5703125" style="72" customWidth="1"/>
    <col min="8964" max="8965" width="15.7109375" style="72" customWidth="1"/>
    <col min="8966" max="8966" width="9.85546875" style="72" customWidth="1"/>
    <col min="8967" max="8968" width="15.7109375" style="72" customWidth="1"/>
    <col min="8969" max="8969" width="13.28515625" style="72" customWidth="1"/>
    <col min="8970" max="8970" width="0.85546875" style="72" customWidth="1"/>
    <col min="8971" max="8971" width="16.7109375" style="72" customWidth="1"/>
    <col min="8972" max="8973" width="15.7109375" style="72" customWidth="1"/>
    <col min="8974" max="8974" width="26.5703125" style="72" customWidth="1"/>
    <col min="8975" max="8975" width="1.42578125" style="72" customWidth="1"/>
    <col min="8976" max="9201" width="11.42578125" style="72" customWidth="1"/>
    <col min="9202" max="9202" width="4.28515625" style="72" customWidth="1"/>
    <col min="9203" max="9203" width="4.85546875" style="72" customWidth="1"/>
    <col min="9204" max="9204" width="46.42578125" style="72" customWidth="1"/>
    <col min="9205" max="9216" width="12.85546875" style="72"/>
    <col min="9217" max="9217" width="6.140625" style="72" customWidth="1"/>
    <col min="9218" max="9218" width="5.28515625" style="72" customWidth="1"/>
    <col min="9219" max="9219" width="45.5703125" style="72" customWidth="1"/>
    <col min="9220" max="9221" width="15.7109375" style="72" customWidth="1"/>
    <col min="9222" max="9222" width="9.85546875" style="72" customWidth="1"/>
    <col min="9223" max="9224" width="15.7109375" style="72" customWidth="1"/>
    <col min="9225" max="9225" width="13.28515625" style="72" customWidth="1"/>
    <col min="9226" max="9226" width="0.85546875" style="72" customWidth="1"/>
    <col min="9227" max="9227" width="16.7109375" style="72" customWidth="1"/>
    <col min="9228" max="9229" width="15.7109375" style="72" customWidth="1"/>
    <col min="9230" max="9230" width="26.5703125" style="72" customWidth="1"/>
    <col min="9231" max="9231" width="1.42578125" style="72" customWidth="1"/>
    <col min="9232" max="9457" width="11.42578125" style="72" customWidth="1"/>
    <col min="9458" max="9458" width="4.28515625" style="72" customWidth="1"/>
    <col min="9459" max="9459" width="4.85546875" style="72" customWidth="1"/>
    <col min="9460" max="9460" width="46.42578125" style="72" customWidth="1"/>
    <col min="9461" max="9472" width="12.85546875" style="72"/>
    <col min="9473" max="9473" width="6.140625" style="72" customWidth="1"/>
    <col min="9474" max="9474" width="5.28515625" style="72" customWidth="1"/>
    <col min="9475" max="9475" width="45.5703125" style="72" customWidth="1"/>
    <col min="9476" max="9477" width="15.7109375" style="72" customWidth="1"/>
    <col min="9478" max="9478" width="9.85546875" style="72" customWidth="1"/>
    <col min="9479" max="9480" width="15.7109375" style="72" customWidth="1"/>
    <col min="9481" max="9481" width="13.28515625" style="72" customWidth="1"/>
    <col min="9482" max="9482" width="0.85546875" style="72" customWidth="1"/>
    <col min="9483" max="9483" width="16.7109375" style="72" customWidth="1"/>
    <col min="9484" max="9485" width="15.7109375" style="72" customWidth="1"/>
    <col min="9486" max="9486" width="26.5703125" style="72" customWidth="1"/>
    <col min="9487" max="9487" width="1.42578125" style="72" customWidth="1"/>
    <col min="9488" max="9713" width="11.42578125" style="72" customWidth="1"/>
    <col min="9714" max="9714" width="4.28515625" style="72" customWidth="1"/>
    <col min="9715" max="9715" width="4.85546875" style="72" customWidth="1"/>
    <col min="9716" max="9716" width="46.42578125" style="72" customWidth="1"/>
    <col min="9717" max="9728" width="12.85546875" style="72"/>
    <col min="9729" max="9729" width="6.140625" style="72" customWidth="1"/>
    <col min="9730" max="9730" width="5.28515625" style="72" customWidth="1"/>
    <col min="9731" max="9731" width="45.5703125" style="72" customWidth="1"/>
    <col min="9732" max="9733" width="15.7109375" style="72" customWidth="1"/>
    <col min="9734" max="9734" width="9.85546875" style="72" customWidth="1"/>
    <col min="9735" max="9736" width="15.7109375" style="72" customWidth="1"/>
    <col min="9737" max="9737" width="13.28515625" style="72" customWidth="1"/>
    <col min="9738" max="9738" width="0.85546875" style="72" customWidth="1"/>
    <col min="9739" max="9739" width="16.7109375" style="72" customWidth="1"/>
    <col min="9740" max="9741" width="15.7109375" style="72" customWidth="1"/>
    <col min="9742" max="9742" width="26.5703125" style="72" customWidth="1"/>
    <col min="9743" max="9743" width="1.42578125" style="72" customWidth="1"/>
    <col min="9744" max="9969" width="11.42578125" style="72" customWidth="1"/>
    <col min="9970" max="9970" width="4.28515625" style="72" customWidth="1"/>
    <col min="9971" max="9971" width="4.85546875" style="72" customWidth="1"/>
    <col min="9972" max="9972" width="46.42578125" style="72" customWidth="1"/>
    <col min="9973" max="9984" width="12.85546875" style="72"/>
    <col min="9985" max="9985" width="6.140625" style="72" customWidth="1"/>
    <col min="9986" max="9986" width="5.28515625" style="72" customWidth="1"/>
    <col min="9987" max="9987" width="45.5703125" style="72" customWidth="1"/>
    <col min="9988" max="9989" width="15.7109375" style="72" customWidth="1"/>
    <col min="9990" max="9990" width="9.85546875" style="72" customWidth="1"/>
    <col min="9991" max="9992" width="15.7109375" style="72" customWidth="1"/>
    <col min="9993" max="9993" width="13.28515625" style="72" customWidth="1"/>
    <col min="9994" max="9994" width="0.85546875" style="72" customWidth="1"/>
    <col min="9995" max="9995" width="16.7109375" style="72" customWidth="1"/>
    <col min="9996" max="9997" width="15.7109375" style="72" customWidth="1"/>
    <col min="9998" max="9998" width="26.5703125" style="72" customWidth="1"/>
    <col min="9999" max="9999" width="1.42578125" style="72" customWidth="1"/>
    <col min="10000" max="10225" width="11.42578125" style="72" customWidth="1"/>
    <col min="10226" max="10226" width="4.28515625" style="72" customWidth="1"/>
    <col min="10227" max="10227" width="4.85546875" style="72" customWidth="1"/>
    <col min="10228" max="10228" width="46.42578125" style="72" customWidth="1"/>
    <col min="10229" max="10240" width="12.85546875" style="72"/>
    <col min="10241" max="10241" width="6.140625" style="72" customWidth="1"/>
    <col min="10242" max="10242" width="5.28515625" style="72" customWidth="1"/>
    <col min="10243" max="10243" width="45.5703125" style="72" customWidth="1"/>
    <col min="10244" max="10245" width="15.7109375" style="72" customWidth="1"/>
    <col min="10246" max="10246" width="9.85546875" style="72" customWidth="1"/>
    <col min="10247" max="10248" width="15.7109375" style="72" customWidth="1"/>
    <col min="10249" max="10249" width="13.28515625" style="72" customWidth="1"/>
    <col min="10250" max="10250" width="0.85546875" style="72" customWidth="1"/>
    <col min="10251" max="10251" width="16.7109375" style="72" customWidth="1"/>
    <col min="10252" max="10253" width="15.7109375" style="72" customWidth="1"/>
    <col min="10254" max="10254" width="26.5703125" style="72" customWidth="1"/>
    <col min="10255" max="10255" width="1.42578125" style="72" customWidth="1"/>
    <col min="10256" max="10481" width="11.42578125" style="72" customWidth="1"/>
    <col min="10482" max="10482" width="4.28515625" style="72" customWidth="1"/>
    <col min="10483" max="10483" width="4.85546875" style="72" customWidth="1"/>
    <col min="10484" max="10484" width="46.42578125" style="72" customWidth="1"/>
    <col min="10485" max="10496" width="12.85546875" style="72"/>
    <col min="10497" max="10497" width="6.140625" style="72" customWidth="1"/>
    <col min="10498" max="10498" width="5.28515625" style="72" customWidth="1"/>
    <col min="10499" max="10499" width="45.5703125" style="72" customWidth="1"/>
    <col min="10500" max="10501" width="15.7109375" style="72" customWidth="1"/>
    <col min="10502" max="10502" width="9.85546875" style="72" customWidth="1"/>
    <col min="10503" max="10504" width="15.7109375" style="72" customWidth="1"/>
    <col min="10505" max="10505" width="13.28515625" style="72" customWidth="1"/>
    <col min="10506" max="10506" width="0.85546875" style="72" customWidth="1"/>
    <col min="10507" max="10507" width="16.7109375" style="72" customWidth="1"/>
    <col min="10508" max="10509" width="15.7109375" style="72" customWidth="1"/>
    <col min="10510" max="10510" width="26.5703125" style="72" customWidth="1"/>
    <col min="10511" max="10511" width="1.42578125" style="72" customWidth="1"/>
    <col min="10512" max="10737" width="11.42578125" style="72" customWidth="1"/>
    <col min="10738" max="10738" width="4.28515625" style="72" customWidth="1"/>
    <col min="10739" max="10739" width="4.85546875" style="72" customWidth="1"/>
    <col min="10740" max="10740" width="46.42578125" style="72" customWidth="1"/>
    <col min="10741" max="10752" width="12.85546875" style="72"/>
    <col min="10753" max="10753" width="6.140625" style="72" customWidth="1"/>
    <col min="10754" max="10754" width="5.28515625" style="72" customWidth="1"/>
    <col min="10755" max="10755" width="45.5703125" style="72" customWidth="1"/>
    <col min="10756" max="10757" width="15.7109375" style="72" customWidth="1"/>
    <col min="10758" max="10758" width="9.85546875" style="72" customWidth="1"/>
    <col min="10759" max="10760" width="15.7109375" style="72" customWidth="1"/>
    <col min="10761" max="10761" width="13.28515625" style="72" customWidth="1"/>
    <col min="10762" max="10762" width="0.85546875" style="72" customWidth="1"/>
    <col min="10763" max="10763" width="16.7109375" style="72" customWidth="1"/>
    <col min="10764" max="10765" width="15.7109375" style="72" customWidth="1"/>
    <col min="10766" max="10766" width="26.5703125" style="72" customWidth="1"/>
    <col min="10767" max="10767" width="1.42578125" style="72" customWidth="1"/>
    <col min="10768" max="10993" width="11.42578125" style="72" customWidth="1"/>
    <col min="10994" max="10994" width="4.28515625" style="72" customWidth="1"/>
    <col min="10995" max="10995" width="4.85546875" style="72" customWidth="1"/>
    <col min="10996" max="10996" width="46.42578125" style="72" customWidth="1"/>
    <col min="10997" max="11008" width="12.85546875" style="72"/>
    <col min="11009" max="11009" width="6.140625" style="72" customWidth="1"/>
    <col min="11010" max="11010" width="5.28515625" style="72" customWidth="1"/>
    <col min="11011" max="11011" width="45.5703125" style="72" customWidth="1"/>
    <col min="11012" max="11013" width="15.7109375" style="72" customWidth="1"/>
    <col min="11014" max="11014" width="9.85546875" style="72" customWidth="1"/>
    <col min="11015" max="11016" width="15.7109375" style="72" customWidth="1"/>
    <col min="11017" max="11017" width="13.28515625" style="72" customWidth="1"/>
    <col min="11018" max="11018" width="0.85546875" style="72" customWidth="1"/>
    <col min="11019" max="11019" width="16.7109375" style="72" customWidth="1"/>
    <col min="11020" max="11021" width="15.7109375" style="72" customWidth="1"/>
    <col min="11022" max="11022" width="26.5703125" style="72" customWidth="1"/>
    <col min="11023" max="11023" width="1.42578125" style="72" customWidth="1"/>
    <col min="11024" max="11249" width="11.42578125" style="72" customWidth="1"/>
    <col min="11250" max="11250" width="4.28515625" style="72" customWidth="1"/>
    <col min="11251" max="11251" width="4.85546875" style="72" customWidth="1"/>
    <col min="11252" max="11252" width="46.42578125" style="72" customWidth="1"/>
    <col min="11253" max="11264" width="12.85546875" style="72"/>
    <col min="11265" max="11265" width="6.140625" style="72" customWidth="1"/>
    <col min="11266" max="11266" width="5.28515625" style="72" customWidth="1"/>
    <col min="11267" max="11267" width="45.5703125" style="72" customWidth="1"/>
    <col min="11268" max="11269" width="15.7109375" style="72" customWidth="1"/>
    <col min="11270" max="11270" width="9.85546875" style="72" customWidth="1"/>
    <col min="11271" max="11272" width="15.7109375" style="72" customWidth="1"/>
    <col min="11273" max="11273" width="13.28515625" style="72" customWidth="1"/>
    <col min="11274" max="11274" width="0.85546875" style="72" customWidth="1"/>
    <col min="11275" max="11275" width="16.7109375" style="72" customWidth="1"/>
    <col min="11276" max="11277" width="15.7109375" style="72" customWidth="1"/>
    <col min="11278" max="11278" width="26.5703125" style="72" customWidth="1"/>
    <col min="11279" max="11279" width="1.42578125" style="72" customWidth="1"/>
    <col min="11280" max="11505" width="11.42578125" style="72" customWidth="1"/>
    <col min="11506" max="11506" width="4.28515625" style="72" customWidth="1"/>
    <col min="11507" max="11507" width="4.85546875" style="72" customWidth="1"/>
    <col min="11508" max="11508" width="46.42578125" style="72" customWidth="1"/>
    <col min="11509" max="11520" width="12.85546875" style="72"/>
    <col min="11521" max="11521" width="6.140625" style="72" customWidth="1"/>
    <col min="11522" max="11522" width="5.28515625" style="72" customWidth="1"/>
    <col min="11523" max="11523" width="45.5703125" style="72" customWidth="1"/>
    <col min="11524" max="11525" width="15.7109375" style="72" customWidth="1"/>
    <col min="11526" max="11526" width="9.85546875" style="72" customWidth="1"/>
    <col min="11527" max="11528" width="15.7109375" style="72" customWidth="1"/>
    <col min="11529" max="11529" width="13.28515625" style="72" customWidth="1"/>
    <col min="11530" max="11530" width="0.85546875" style="72" customWidth="1"/>
    <col min="11531" max="11531" width="16.7109375" style="72" customWidth="1"/>
    <col min="11532" max="11533" width="15.7109375" style="72" customWidth="1"/>
    <col min="11534" max="11534" width="26.5703125" style="72" customWidth="1"/>
    <col min="11535" max="11535" width="1.42578125" style="72" customWidth="1"/>
    <col min="11536" max="11761" width="11.42578125" style="72" customWidth="1"/>
    <col min="11762" max="11762" width="4.28515625" style="72" customWidth="1"/>
    <col min="11763" max="11763" width="4.85546875" style="72" customWidth="1"/>
    <col min="11764" max="11764" width="46.42578125" style="72" customWidth="1"/>
    <col min="11765" max="11776" width="12.85546875" style="72"/>
    <col min="11777" max="11777" width="6.140625" style="72" customWidth="1"/>
    <col min="11778" max="11778" width="5.28515625" style="72" customWidth="1"/>
    <col min="11779" max="11779" width="45.5703125" style="72" customWidth="1"/>
    <col min="11780" max="11781" width="15.7109375" style="72" customWidth="1"/>
    <col min="11782" max="11782" width="9.85546875" style="72" customWidth="1"/>
    <col min="11783" max="11784" width="15.7109375" style="72" customWidth="1"/>
    <col min="11785" max="11785" width="13.28515625" style="72" customWidth="1"/>
    <col min="11786" max="11786" width="0.85546875" style="72" customWidth="1"/>
    <col min="11787" max="11787" width="16.7109375" style="72" customWidth="1"/>
    <col min="11788" max="11789" width="15.7109375" style="72" customWidth="1"/>
    <col min="11790" max="11790" width="26.5703125" style="72" customWidth="1"/>
    <col min="11791" max="11791" width="1.42578125" style="72" customWidth="1"/>
    <col min="11792" max="12017" width="11.42578125" style="72" customWidth="1"/>
    <col min="12018" max="12018" width="4.28515625" style="72" customWidth="1"/>
    <col min="12019" max="12019" width="4.85546875" style="72" customWidth="1"/>
    <col min="12020" max="12020" width="46.42578125" style="72" customWidth="1"/>
    <col min="12021" max="12032" width="12.85546875" style="72"/>
    <col min="12033" max="12033" width="6.140625" style="72" customWidth="1"/>
    <col min="12034" max="12034" width="5.28515625" style="72" customWidth="1"/>
    <col min="12035" max="12035" width="45.5703125" style="72" customWidth="1"/>
    <col min="12036" max="12037" width="15.7109375" style="72" customWidth="1"/>
    <col min="12038" max="12038" width="9.85546875" style="72" customWidth="1"/>
    <col min="12039" max="12040" width="15.7109375" style="72" customWidth="1"/>
    <col min="12041" max="12041" width="13.28515625" style="72" customWidth="1"/>
    <col min="12042" max="12042" width="0.85546875" style="72" customWidth="1"/>
    <col min="12043" max="12043" width="16.7109375" style="72" customWidth="1"/>
    <col min="12044" max="12045" width="15.7109375" style="72" customWidth="1"/>
    <col min="12046" max="12046" width="26.5703125" style="72" customWidth="1"/>
    <col min="12047" max="12047" width="1.42578125" style="72" customWidth="1"/>
    <col min="12048" max="12273" width="11.42578125" style="72" customWidth="1"/>
    <col min="12274" max="12274" width="4.28515625" style="72" customWidth="1"/>
    <col min="12275" max="12275" width="4.85546875" style="72" customWidth="1"/>
    <col min="12276" max="12276" width="46.42578125" style="72" customWidth="1"/>
    <col min="12277" max="12288" width="12.85546875" style="72"/>
    <col min="12289" max="12289" width="6.140625" style="72" customWidth="1"/>
    <col min="12290" max="12290" width="5.28515625" style="72" customWidth="1"/>
    <col min="12291" max="12291" width="45.5703125" style="72" customWidth="1"/>
    <col min="12292" max="12293" width="15.7109375" style="72" customWidth="1"/>
    <col min="12294" max="12294" width="9.85546875" style="72" customWidth="1"/>
    <col min="12295" max="12296" width="15.7109375" style="72" customWidth="1"/>
    <col min="12297" max="12297" width="13.28515625" style="72" customWidth="1"/>
    <col min="12298" max="12298" width="0.85546875" style="72" customWidth="1"/>
    <col min="12299" max="12299" width="16.7109375" style="72" customWidth="1"/>
    <col min="12300" max="12301" width="15.7109375" style="72" customWidth="1"/>
    <col min="12302" max="12302" width="26.5703125" style="72" customWidth="1"/>
    <col min="12303" max="12303" width="1.42578125" style="72" customWidth="1"/>
    <col min="12304" max="12529" width="11.42578125" style="72" customWidth="1"/>
    <col min="12530" max="12530" width="4.28515625" style="72" customWidth="1"/>
    <col min="12531" max="12531" width="4.85546875" style="72" customWidth="1"/>
    <col min="12532" max="12532" width="46.42578125" style="72" customWidth="1"/>
    <col min="12533" max="12544" width="12.85546875" style="72"/>
    <col min="12545" max="12545" width="6.140625" style="72" customWidth="1"/>
    <col min="12546" max="12546" width="5.28515625" style="72" customWidth="1"/>
    <col min="12547" max="12547" width="45.5703125" style="72" customWidth="1"/>
    <col min="12548" max="12549" width="15.7109375" style="72" customWidth="1"/>
    <col min="12550" max="12550" width="9.85546875" style="72" customWidth="1"/>
    <col min="12551" max="12552" width="15.7109375" style="72" customWidth="1"/>
    <col min="12553" max="12553" width="13.28515625" style="72" customWidth="1"/>
    <col min="12554" max="12554" width="0.85546875" style="72" customWidth="1"/>
    <col min="12555" max="12555" width="16.7109375" style="72" customWidth="1"/>
    <col min="12556" max="12557" width="15.7109375" style="72" customWidth="1"/>
    <col min="12558" max="12558" width="26.5703125" style="72" customWidth="1"/>
    <col min="12559" max="12559" width="1.42578125" style="72" customWidth="1"/>
    <col min="12560" max="12785" width="11.42578125" style="72" customWidth="1"/>
    <col min="12786" max="12786" width="4.28515625" style="72" customWidth="1"/>
    <col min="12787" max="12787" width="4.85546875" style="72" customWidth="1"/>
    <col min="12788" max="12788" width="46.42578125" style="72" customWidth="1"/>
    <col min="12789" max="12800" width="12.85546875" style="72"/>
    <col min="12801" max="12801" width="6.140625" style="72" customWidth="1"/>
    <col min="12802" max="12802" width="5.28515625" style="72" customWidth="1"/>
    <col min="12803" max="12803" width="45.5703125" style="72" customWidth="1"/>
    <col min="12804" max="12805" width="15.7109375" style="72" customWidth="1"/>
    <col min="12806" max="12806" width="9.85546875" style="72" customWidth="1"/>
    <col min="12807" max="12808" width="15.7109375" style="72" customWidth="1"/>
    <col min="12809" max="12809" width="13.28515625" style="72" customWidth="1"/>
    <col min="12810" max="12810" width="0.85546875" style="72" customWidth="1"/>
    <col min="12811" max="12811" width="16.7109375" style="72" customWidth="1"/>
    <col min="12812" max="12813" width="15.7109375" style="72" customWidth="1"/>
    <col min="12814" max="12814" width="26.5703125" style="72" customWidth="1"/>
    <col min="12815" max="12815" width="1.42578125" style="72" customWidth="1"/>
    <col min="12816" max="13041" width="11.42578125" style="72" customWidth="1"/>
    <col min="13042" max="13042" width="4.28515625" style="72" customWidth="1"/>
    <col min="13043" max="13043" width="4.85546875" style="72" customWidth="1"/>
    <col min="13044" max="13044" width="46.42578125" style="72" customWidth="1"/>
    <col min="13045" max="13056" width="12.85546875" style="72"/>
    <col min="13057" max="13057" width="6.140625" style="72" customWidth="1"/>
    <col min="13058" max="13058" width="5.28515625" style="72" customWidth="1"/>
    <col min="13059" max="13059" width="45.5703125" style="72" customWidth="1"/>
    <col min="13060" max="13061" width="15.7109375" style="72" customWidth="1"/>
    <col min="13062" max="13062" width="9.85546875" style="72" customWidth="1"/>
    <col min="13063" max="13064" width="15.7109375" style="72" customWidth="1"/>
    <col min="13065" max="13065" width="13.28515625" style="72" customWidth="1"/>
    <col min="13066" max="13066" width="0.85546875" style="72" customWidth="1"/>
    <col min="13067" max="13067" width="16.7109375" style="72" customWidth="1"/>
    <col min="13068" max="13069" width="15.7109375" style="72" customWidth="1"/>
    <col min="13070" max="13070" width="26.5703125" style="72" customWidth="1"/>
    <col min="13071" max="13071" width="1.42578125" style="72" customWidth="1"/>
    <col min="13072" max="13297" width="11.42578125" style="72" customWidth="1"/>
    <col min="13298" max="13298" width="4.28515625" style="72" customWidth="1"/>
    <col min="13299" max="13299" width="4.85546875" style="72" customWidth="1"/>
    <col min="13300" max="13300" width="46.42578125" style="72" customWidth="1"/>
    <col min="13301" max="13312" width="12.85546875" style="72"/>
    <col min="13313" max="13313" width="6.140625" style="72" customWidth="1"/>
    <col min="13314" max="13314" width="5.28515625" style="72" customWidth="1"/>
    <col min="13315" max="13315" width="45.5703125" style="72" customWidth="1"/>
    <col min="13316" max="13317" width="15.7109375" style="72" customWidth="1"/>
    <col min="13318" max="13318" width="9.85546875" style="72" customWidth="1"/>
    <col min="13319" max="13320" width="15.7109375" style="72" customWidth="1"/>
    <col min="13321" max="13321" width="13.28515625" style="72" customWidth="1"/>
    <col min="13322" max="13322" width="0.85546875" style="72" customWidth="1"/>
    <col min="13323" max="13323" width="16.7109375" style="72" customWidth="1"/>
    <col min="13324" max="13325" width="15.7109375" style="72" customWidth="1"/>
    <col min="13326" max="13326" width="26.5703125" style="72" customWidth="1"/>
    <col min="13327" max="13327" width="1.42578125" style="72" customWidth="1"/>
    <col min="13328" max="13553" width="11.42578125" style="72" customWidth="1"/>
    <col min="13554" max="13554" width="4.28515625" style="72" customWidth="1"/>
    <col min="13555" max="13555" width="4.85546875" style="72" customWidth="1"/>
    <col min="13556" max="13556" width="46.42578125" style="72" customWidth="1"/>
    <col min="13557" max="13568" width="12.85546875" style="72"/>
    <col min="13569" max="13569" width="6.140625" style="72" customWidth="1"/>
    <col min="13570" max="13570" width="5.28515625" style="72" customWidth="1"/>
    <col min="13571" max="13571" width="45.5703125" style="72" customWidth="1"/>
    <col min="13572" max="13573" width="15.7109375" style="72" customWidth="1"/>
    <col min="13574" max="13574" width="9.85546875" style="72" customWidth="1"/>
    <col min="13575" max="13576" width="15.7109375" style="72" customWidth="1"/>
    <col min="13577" max="13577" width="13.28515625" style="72" customWidth="1"/>
    <col min="13578" max="13578" width="0.85546875" style="72" customWidth="1"/>
    <col min="13579" max="13579" width="16.7109375" style="72" customWidth="1"/>
    <col min="13580" max="13581" width="15.7109375" style="72" customWidth="1"/>
    <col min="13582" max="13582" width="26.5703125" style="72" customWidth="1"/>
    <col min="13583" max="13583" width="1.42578125" style="72" customWidth="1"/>
    <col min="13584" max="13809" width="11.42578125" style="72" customWidth="1"/>
    <col min="13810" max="13810" width="4.28515625" style="72" customWidth="1"/>
    <col min="13811" max="13811" width="4.85546875" style="72" customWidth="1"/>
    <col min="13812" max="13812" width="46.42578125" style="72" customWidth="1"/>
    <col min="13813" max="13824" width="12.85546875" style="72"/>
    <col min="13825" max="13825" width="6.140625" style="72" customWidth="1"/>
    <col min="13826" max="13826" width="5.28515625" style="72" customWidth="1"/>
    <col min="13827" max="13827" width="45.5703125" style="72" customWidth="1"/>
    <col min="13828" max="13829" width="15.7109375" style="72" customWidth="1"/>
    <col min="13830" max="13830" width="9.85546875" style="72" customWidth="1"/>
    <col min="13831" max="13832" width="15.7109375" style="72" customWidth="1"/>
    <col min="13833" max="13833" width="13.28515625" style="72" customWidth="1"/>
    <col min="13834" max="13834" width="0.85546875" style="72" customWidth="1"/>
    <col min="13835" max="13835" width="16.7109375" style="72" customWidth="1"/>
    <col min="13836" max="13837" width="15.7109375" style="72" customWidth="1"/>
    <col min="13838" max="13838" width="26.5703125" style="72" customWidth="1"/>
    <col min="13839" max="13839" width="1.42578125" style="72" customWidth="1"/>
    <col min="13840" max="14065" width="11.42578125" style="72" customWidth="1"/>
    <col min="14066" max="14066" width="4.28515625" style="72" customWidth="1"/>
    <col min="14067" max="14067" width="4.85546875" style="72" customWidth="1"/>
    <col min="14068" max="14068" width="46.42578125" style="72" customWidth="1"/>
    <col min="14069" max="14080" width="12.85546875" style="72"/>
    <col min="14081" max="14081" width="6.140625" style="72" customWidth="1"/>
    <col min="14082" max="14082" width="5.28515625" style="72" customWidth="1"/>
    <col min="14083" max="14083" width="45.5703125" style="72" customWidth="1"/>
    <col min="14084" max="14085" width="15.7109375" style="72" customWidth="1"/>
    <col min="14086" max="14086" width="9.85546875" style="72" customWidth="1"/>
    <col min="14087" max="14088" width="15.7109375" style="72" customWidth="1"/>
    <col min="14089" max="14089" width="13.28515625" style="72" customWidth="1"/>
    <col min="14090" max="14090" width="0.85546875" style="72" customWidth="1"/>
    <col min="14091" max="14091" width="16.7109375" style="72" customWidth="1"/>
    <col min="14092" max="14093" width="15.7109375" style="72" customWidth="1"/>
    <col min="14094" max="14094" width="26.5703125" style="72" customWidth="1"/>
    <col min="14095" max="14095" width="1.42578125" style="72" customWidth="1"/>
    <col min="14096" max="14321" width="11.42578125" style="72" customWidth="1"/>
    <col min="14322" max="14322" width="4.28515625" style="72" customWidth="1"/>
    <col min="14323" max="14323" width="4.85546875" style="72" customWidth="1"/>
    <col min="14324" max="14324" width="46.42578125" style="72" customWidth="1"/>
    <col min="14325" max="14336" width="12.85546875" style="72"/>
    <col min="14337" max="14337" width="6.140625" style="72" customWidth="1"/>
    <col min="14338" max="14338" width="5.28515625" style="72" customWidth="1"/>
    <col min="14339" max="14339" width="45.5703125" style="72" customWidth="1"/>
    <col min="14340" max="14341" width="15.7109375" style="72" customWidth="1"/>
    <col min="14342" max="14342" width="9.85546875" style="72" customWidth="1"/>
    <col min="14343" max="14344" width="15.7109375" style="72" customWidth="1"/>
    <col min="14345" max="14345" width="13.28515625" style="72" customWidth="1"/>
    <col min="14346" max="14346" width="0.85546875" style="72" customWidth="1"/>
    <col min="14347" max="14347" width="16.7109375" style="72" customWidth="1"/>
    <col min="14348" max="14349" width="15.7109375" style="72" customWidth="1"/>
    <col min="14350" max="14350" width="26.5703125" style="72" customWidth="1"/>
    <col min="14351" max="14351" width="1.42578125" style="72" customWidth="1"/>
    <col min="14352" max="14577" width="11.42578125" style="72" customWidth="1"/>
    <col min="14578" max="14578" width="4.28515625" style="72" customWidth="1"/>
    <col min="14579" max="14579" width="4.85546875" style="72" customWidth="1"/>
    <col min="14580" max="14580" width="46.42578125" style="72" customWidth="1"/>
    <col min="14581" max="14592" width="12.85546875" style="72"/>
    <col min="14593" max="14593" width="6.140625" style="72" customWidth="1"/>
    <col min="14594" max="14594" width="5.28515625" style="72" customWidth="1"/>
    <col min="14595" max="14595" width="45.5703125" style="72" customWidth="1"/>
    <col min="14596" max="14597" width="15.7109375" style="72" customWidth="1"/>
    <col min="14598" max="14598" width="9.85546875" style="72" customWidth="1"/>
    <col min="14599" max="14600" width="15.7109375" style="72" customWidth="1"/>
    <col min="14601" max="14601" width="13.28515625" style="72" customWidth="1"/>
    <col min="14602" max="14602" width="0.85546875" style="72" customWidth="1"/>
    <col min="14603" max="14603" width="16.7109375" style="72" customWidth="1"/>
    <col min="14604" max="14605" width="15.7109375" style="72" customWidth="1"/>
    <col min="14606" max="14606" width="26.5703125" style="72" customWidth="1"/>
    <col min="14607" max="14607" width="1.42578125" style="72" customWidth="1"/>
    <col min="14608" max="14833" width="11.42578125" style="72" customWidth="1"/>
    <col min="14834" max="14834" width="4.28515625" style="72" customWidth="1"/>
    <col min="14835" max="14835" width="4.85546875" style="72" customWidth="1"/>
    <col min="14836" max="14836" width="46.42578125" style="72" customWidth="1"/>
    <col min="14837" max="14848" width="12.85546875" style="72"/>
    <col min="14849" max="14849" width="6.140625" style="72" customWidth="1"/>
    <col min="14850" max="14850" width="5.28515625" style="72" customWidth="1"/>
    <col min="14851" max="14851" width="45.5703125" style="72" customWidth="1"/>
    <col min="14852" max="14853" width="15.7109375" style="72" customWidth="1"/>
    <col min="14854" max="14854" width="9.85546875" style="72" customWidth="1"/>
    <col min="14855" max="14856" width="15.7109375" style="72" customWidth="1"/>
    <col min="14857" max="14857" width="13.28515625" style="72" customWidth="1"/>
    <col min="14858" max="14858" width="0.85546875" style="72" customWidth="1"/>
    <col min="14859" max="14859" width="16.7109375" style="72" customWidth="1"/>
    <col min="14860" max="14861" width="15.7109375" style="72" customWidth="1"/>
    <col min="14862" max="14862" width="26.5703125" style="72" customWidth="1"/>
    <col min="14863" max="14863" width="1.42578125" style="72" customWidth="1"/>
    <col min="14864" max="15089" width="11.42578125" style="72" customWidth="1"/>
    <col min="15090" max="15090" width="4.28515625" style="72" customWidth="1"/>
    <col min="15091" max="15091" width="4.85546875" style="72" customWidth="1"/>
    <col min="15092" max="15092" width="46.42578125" style="72" customWidth="1"/>
    <col min="15093" max="15104" width="12.85546875" style="72"/>
    <col min="15105" max="15105" width="6.140625" style="72" customWidth="1"/>
    <col min="15106" max="15106" width="5.28515625" style="72" customWidth="1"/>
    <col min="15107" max="15107" width="45.5703125" style="72" customWidth="1"/>
    <col min="15108" max="15109" width="15.7109375" style="72" customWidth="1"/>
    <col min="15110" max="15110" width="9.85546875" style="72" customWidth="1"/>
    <col min="15111" max="15112" width="15.7109375" style="72" customWidth="1"/>
    <col min="15113" max="15113" width="13.28515625" style="72" customWidth="1"/>
    <col min="15114" max="15114" width="0.85546875" style="72" customWidth="1"/>
    <col min="15115" max="15115" width="16.7109375" style="72" customWidth="1"/>
    <col min="15116" max="15117" width="15.7109375" style="72" customWidth="1"/>
    <col min="15118" max="15118" width="26.5703125" style="72" customWidth="1"/>
    <col min="15119" max="15119" width="1.42578125" style="72" customWidth="1"/>
    <col min="15120" max="15345" width="11.42578125" style="72" customWidth="1"/>
    <col min="15346" max="15346" width="4.28515625" style="72" customWidth="1"/>
    <col min="15347" max="15347" width="4.85546875" style="72" customWidth="1"/>
    <col min="15348" max="15348" width="46.42578125" style="72" customWidth="1"/>
    <col min="15349" max="15360" width="12.85546875" style="72"/>
    <col min="15361" max="15361" width="6.140625" style="72" customWidth="1"/>
    <col min="15362" max="15362" width="5.28515625" style="72" customWidth="1"/>
    <col min="15363" max="15363" width="45.5703125" style="72" customWidth="1"/>
    <col min="15364" max="15365" width="15.7109375" style="72" customWidth="1"/>
    <col min="15366" max="15366" width="9.85546875" style="72" customWidth="1"/>
    <col min="15367" max="15368" width="15.7109375" style="72" customWidth="1"/>
    <col min="15369" max="15369" width="13.28515625" style="72" customWidth="1"/>
    <col min="15370" max="15370" width="0.85546875" style="72" customWidth="1"/>
    <col min="15371" max="15371" width="16.7109375" style="72" customWidth="1"/>
    <col min="15372" max="15373" width="15.7109375" style="72" customWidth="1"/>
    <col min="15374" max="15374" width="26.5703125" style="72" customWidth="1"/>
    <col min="15375" max="15375" width="1.42578125" style="72" customWidth="1"/>
    <col min="15376" max="15601" width="11.42578125" style="72" customWidth="1"/>
    <col min="15602" max="15602" width="4.28515625" style="72" customWidth="1"/>
    <col min="15603" max="15603" width="4.85546875" style="72" customWidth="1"/>
    <col min="15604" max="15604" width="46.42578125" style="72" customWidth="1"/>
    <col min="15605" max="15616" width="12.85546875" style="72"/>
    <col min="15617" max="15617" width="6.140625" style="72" customWidth="1"/>
    <col min="15618" max="15618" width="5.28515625" style="72" customWidth="1"/>
    <col min="15619" max="15619" width="45.5703125" style="72" customWidth="1"/>
    <col min="15620" max="15621" width="15.7109375" style="72" customWidth="1"/>
    <col min="15622" max="15622" width="9.85546875" style="72" customWidth="1"/>
    <col min="15623" max="15624" width="15.7109375" style="72" customWidth="1"/>
    <col min="15625" max="15625" width="13.28515625" style="72" customWidth="1"/>
    <col min="15626" max="15626" width="0.85546875" style="72" customWidth="1"/>
    <col min="15627" max="15627" width="16.7109375" style="72" customWidth="1"/>
    <col min="15628" max="15629" width="15.7109375" style="72" customWidth="1"/>
    <col min="15630" max="15630" width="26.5703125" style="72" customWidth="1"/>
    <col min="15631" max="15631" width="1.42578125" style="72" customWidth="1"/>
    <col min="15632" max="15857" width="11.42578125" style="72" customWidth="1"/>
    <col min="15858" max="15858" width="4.28515625" style="72" customWidth="1"/>
    <col min="15859" max="15859" width="4.85546875" style="72" customWidth="1"/>
    <col min="15860" max="15860" width="46.42578125" style="72" customWidth="1"/>
    <col min="15861" max="15872" width="12.85546875" style="72"/>
    <col min="15873" max="15873" width="6.140625" style="72" customWidth="1"/>
    <col min="15874" max="15874" width="5.28515625" style="72" customWidth="1"/>
    <col min="15875" max="15875" width="45.5703125" style="72" customWidth="1"/>
    <col min="15876" max="15877" width="15.7109375" style="72" customWidth="1"/>
    <col min="15878" max="15878" width="9.85546875" style="72" customWidth="1"/>
    <col min="15879" max="15880" width="15.7109375" style="72" customWidth="1"/>
    <col min="15881" max="15881" width="13.28515625" style="72" customWidth="1"/>
    <col min="15882" max="15882" width="0.85546875" style="72" customWidth="1"/>
    <col min="15883" max="15883" width="16.7109375" style="72" customWidth="1"/>
    <col min="15884" max="15885" width="15.7109375" style="72" customWidth="1"/>
    <col min="15886" max="15886" width="26.5703125" style="72" customWidth="1"/>
    <col min="15887" max="15887" width="1.42578125" style="72" customWidth="1"/>
    <col min="15888" max="16113" width="11.42578125" style="72" customWidth="1"/>
    <col min="16114" max="16114" width="4.28515625" style="72" customWidth="1"/>
    <col min="16115" max="16115" width="4.85546875" style="72" customWidth="1"/>
    <col min="16116" max="16116" width="46.42578125" style="72" customWidth="1"/>
    <col min="16117" max="16128" width="12.85546875" style="72"/>
    <col min="16129" max="16129" width="6.140625" style="72" customWidth="1"/>
    <col min="16130" max="16130" width="5.28515625" style="72" customWidth="1"/>
    <col min="16131" max="16131" width="45.5703125" style="72" customWidth="1"/>
    <col min="16132" max="16133" width="15.7109375" style="72" customWidth="1"/>
    <col min="16134" max="16134" width="9.85546875" style="72" customWidth="1"/>
    <col min="16135" max="16136" width="15.7109375" style="72" customWidth="1"/>
    <col min="16137" max="16137" width="13.28515625" style="72" customWidth="1"/>
    <col min="16138" max="16138" width="0.85546875" style="72" customWidth="1"/>
    <col min="16139" max="16139" width="16.7109375" style="72" customWidth="1"/>
    <col min="16140" max="16141" width="15.7109375" style="72" customWidth="1"/>
    <col min="16142" max="16142" width="26.5703125" style="72" customWidth="1"/>
    <col min="16143" max="16143" width="1.42578125" style="72" customWidth="1"/>
    <col min="16144" max="16369" width="11.42578125" style="72" customWidth="1"/>
    <col min="16370" max="16370" width="4.28515625" style="72" customWidth="1"/>
    <col min="16371" max="16371" width="4.85546875" style="72" customWidth="1"/>
    <col min="16372" max="16372" width="46.42578125" style="72" customWidth="1"/>
    <col min="16373" max="16384" width="12.85546875" style="72"/>
  </cols>
  <sheetData>
    <row r="1" spans="1:17" s="259" customFormat="1" ht="45" customHeight="1">
      <c r="A1" s="155" t="s">
        <v>898</v>
      </c>
      <c r="B1" s="155"/>
      <c r="C1" s="155"/>
      <c r="D1" s="156" t="s">
        <v>900</v>
      </c>
      <c r="E1" s="156"/>
      <c r="F1" s="352"/>
      <c r="G1" s="352"/>
      <c r="H1" s="352"/>
      <c r="I1" s="352"/>
      <c r="J1" s="352"/>
      <c r="K1" s="352"/>
      <c r="L1" s="352"/>
      <c r="M1" s="352"/>
      <c r="N1" s="352"/>
      <c r="O1" s="353"/>
    </row>
    <row r="2" spans="1:17" s="1" customFormat="1" ht="36" customHeight="1" thickBot="1">
      <c r="A2" s="247" t="s">
        <v>899</v>
      </c>
      <c r="B2" s="247"/>
      <c r="C2" s="247"/>
      <c r="D2" s="247"/>
      <c r="E2" s="247"/>
      <c r="F2" s="247"/>
      <c r="G2" s="247"/>
      <c r="H2" s="247"/>
      <c r="I2" s="247"/>
      <c r="J2" s="247"/>
      <c r="K2" s="247"/>
      <c r="L2" s="247"/>
      <c r="M2" s="246"/>
      <c r="N2" s="10"/>
      <c r="O2" s="354"/>
      <c r="P2" s="354"/>
    </row>
    <row r="3" spans="1:17" customFormat="1" ht="6" customHeight="1">
      <c r="A3" s="162"/>
      <c r="B3" s="162"/>
      <c r="C3" s="162"/>
      <c r="D3" s="162"/>
      <c r="E3" s="162"/>
      <c r="F3" s="162"/>
      <c r="G3" s="162"/>
      <c r="H3" s="162"/>
      <c r="I3" s="162"/>
      <c r="J3" s="162"/>
      <c r="K3" s="162"/>
      <c r="L3" s="162"/>
      <c r="M3" s="355"/>
      <c r="N3" s="355"/>
      <c r="O3" s="355"/>
      <c r="P3" s="355"/>
    </row>
    <row r="4" spans="1:17" s="89" customFormat="1" ht="21.75" customHeight="1">
      <c r="A4" s="356" t="s">
        <v>916</v>
      </c>
      <c r="B4" s="356"/>
      <c r="C4" s="356"/>
      <c r="D4" s="356"/>
      <c r="E4" s="356"/>
      <c r="F4" s="356"/>
      <c r="G4" s="356"/>
      <c r="H4" s="356"/>
      <c r="I4" s="356"/>
      <c r="J4" s="356"/>
      <c r="K4" s="356"/>
      <c r="L4" s="356"/>
      <c r="M4" s="88"/>
    </row>
    <row r="5" spans="1:17" s="89" customFormat="1" ht="17.649999999999999" customHeight="1">
      <c r="A5" s="357" t="s">
        <v>458</v>
      </c>
      <c r="B5" s="358"/>
      <c r="C5" s="359"/>
      <c r="D5" s="313"/>
      <c r="E5" s="313"/>
      <c r="F5" s="313"/>
      <c r="G5" s="313"/>
      <c r="H5" s="313"/>
      <c r="I5" s="313"/>
      <c r="J5" s="313"/>
      <c r="K5" s="313"/>
      <c r="L5" s="313"/>
      <c r="M5" s="88"/>
    </row>
    <row r="6" spans="1:17" s="89" customFormat="1" ht="17.649999999999999" customHeight="1">
      <c r="A6" s="357" t="s">
        <v>1</v>
      </c>
      <c r="B6" s="360"/>
      <c r="C6" s="361"/>
      <c r="D6" s="362"/>
      <c r="E6" s="362"/>
      <c r="F6" s="362"/>
      <c r="G6" s="362"/>
      <c r="H6" s="362"/>
      <c r="I6" s="362"/>
      <c r="J6" s="362"/>
      <c r="K6" s="362"/>
      <c r="L6" s="362"/>
      <c r="M6" s="88"/>
    </row>
    <row r="7" spans="1:17" s="89" customFormat="1" ht="17.649999999999999" customHeight="1">
      <c r="A7" s="357" t="s">
        <v>910</v>
      </c>
      <c r="B7" s="360"/>
      <c r="C7" s="361"/>
      <c r="D7" s="362"/>
      <c r="E7" s="362"/>
      <c r="F7" s="362"/>
      <c r="G7" s="362"/>
      <c r="H7" s="362"/>
      <c r="I7" s="362"/>
      <c r="J7" s="362"/>
      <c r="K7" s="362"/>
      <c r="L7" s="362"/>
    </row>
    <row r="8" spans="1:17" s="89" customFormat="1" ht="17.649999999999999" customHeight="1">
      <c r="A8" s="357" t="s">
        <v>897</v>
      </c>
      <c r="B8" s="360"/>
      <c r="C8" s="361"/>
      <c r="D8" s="362"/>
      <c r="E8" s="362"/>
      <c r="F8" s="362"/>
      <c r="G8" s="362"/>
      <c r="H8" s="362"/>
      <c r="I8" s="362"/>
      <c r="J8" s="362"/>
      <c r="K8" s="362"/>
      <c r="L8" s="362"/>
    </row>
    <row r="9" spans="1:17" s="91" customFormat="1" ht="27.75" customHeight="1">
      <c r="A9" s="166" t="s">
        <v>412</v>
      </c>
      <c r="B9" s="167" t="s">
        <v>461</v>
      </c>
      <c r="C9" s="167"/>
      <c r="D9" s="169" t="s">
        <v>728</v>
      </c>
      <c r="E9" s="169"/>
      <c r="F9" s="169"/>
      <c r="G9" s="168" t="s">
        <v>729</v>
      </c>
      <c r="H9" s="169" t="s">
        <v>730</v>
      </c>
      <c r="I9" s="169"/>
      <c r="J9" s="174"/>
      <c r="K9" s="169" t="s">
        <v>731</v>
      </c>
      <c r="L9" s="169"/>
      <c r="M9" s="90"/>
    </row>
    <row r="10" spans="1:17" s="91" customFormat="1" ht="49.9" customHeight="1">
      <c r="A10" s="166"/>
      <c r="B10" s="167"/>
      <c r="C10" s="167"/>
      <c r="D10" s="174" t="s">
        <v>732</v>
      </c>
      <c r="E10" s="174" t="s">
        <v>733</v>
      </c>
      <c r="F10" s="174" t="s">
        <v>97</v>
      </c>
      <c r="G10" s="168"/>
      <c r="H10" s="174" t="s">
        <v>734</v>
      </c>
      <c r="I10" s="174" t="s">
        <v>735</v>
      </c>
      <c r="J10" s="174"/>
      <c r="K10" s="174" t="s">
        <v>736</v>
      </c>
      <c r="L10" s="174" t="s">
        <v>737</v>
      </c>
      <c r="M10" s="92" t="s">
        <v>738</v>
      </c>
      <c r="N10" s="89"/>
    </row>
    <row r="11" spans="1:17" s="93" customFormat="1" ht="17.100000000000001" customHeight="1" thickBot="1">
      <c r="A11" s="166"/>
      <c r="B11" s="167"/>
      <c r="C11" s="167"/>
      <c r="D11" s="317" t="s">
        <v>107</v>
      </c>
      <c r="E11" s="317" t="s">
        <v>108</v>
      </c>
      <c r="F11" s="172" t="s">
        <v>739</v>
      </c>
      <c r="G11" s="317" t="s">
        <v>110</v>
      </c>
      <c r="H11" s="172" t="s">
        <v>740</v>
      </c>
      <c r="I11" s="172" t="s">
        <v>741</v>
      </c>
      <c r="J11" s="174"/>
      <c r="K11" s="317" t="s">
        <v>113</v>
      </c>
      <c r="L11" s="317" t="s">
        <v>114</v>
      </c>
      <c r="M11" s="71">
        <v>23.5122</v>
      </c>
      <c r="N11" s="89" t="s">
        <v>742</v>
      </c>
      <c r="P11" s="91" t="s">
        <v>732</v>
      </c>
      <c r="Q11" s="91" t="s">
        <v>743</v>
      </c>
    </row>
    <row r="12" spans="1:17" s="93" customFormat="1" ht="5.25" customHeight="1" thickBot="1">
      <c r="A12" s="308"/>
      <c r="B12" s="309"/>
      <c r="C12" s="309"/>
      <c r="D12" s="310"/>
      <c r="E12" s="310"/>
      <c r="F12" s="309"/>
      <c r="G12" s="310"/>
      <c r="H12" s="309"/>
      <c r="I12" s="309"/>
      <c r="J12" s="367"/>
      <c r="K12" s="310"/>
      <c r="L12" s="310"/>
      <c r="M12" s="368"/>
      <c r="N12" s="369"/>
    </row>
    <row r="13" spans="1:17" s="91" customFormat="1" ht="17.649999999999999" customHeight="1">
      <c r="A13" s="370" t="s">
        <v>473</v>
      </c>
      <c r="B13" s="370"/>
      <c r="C13" s="370"/>
      <c r="D13" s="371">
        <f>+D14+D277</f>
        <v>962136.78474491113</v>
      </c>
      <c r="E13" s="371">
        <f>+E14+E277</f>
        <v>983897.18672322412</v>
      </c>
      <c r="F13" s="371">
        <f>E13/D13*100-100</f>
        <v>2.2616744649340319</v>
      </c>
      <c r="G13" s="371">
        <f>+G14+G277</f>
        <v>823066.80348225008</v>
      </c>
      <c r="H13" s="371">
        <f>+H14+H277</f>
        <v>506042.21949193929</v>
      </c>
      <c r="I13" s="372">
        <f>H13/E13*100</f>
        <v>51.43242874565631</v>
      </c>
      <c r="J13" s="373"/>
      <c r="K13" s="371">
        <f>+K14+K277</f>
        <v>92029.879607593408</v>
      </c>
      <c r="L13" s="371">
        <f>+L14+L277</f>
        <v>414012.33988434583</v>
      </c>
      <c r="M13" s="94"/>
      <c r="N13" s="90"/>
      <c r="P13" s="95">
        <v>20.100000000000001</v>
      </c>
      <c r="Q13" s="91">
        <v>18.845199999999998</v>
      </c>
    </row>
    <row r="14" spans="1:17" s="96" customFormat="1" ht="17.649999999999999" customHeight="1">
      <c r="A14" s="374" t="s">
        <v>744</v>
      </c>
      <c r="B14" s="374"/>
      <c r="C14" s="374"/>
      <c r="D14" s="375">
        <f>SUM(D15:D276)</f>
        <v>645275.86792068195</v>
      </c>
      <c r="E14" s="375">
        <f>SUM(E15:E276)</f>
        <v>667036.26989899494</v>
      </c>
      <c r="F14" s="375">
        <f>E14/D14*100-100</f>
        <v>3.3722634085841605</v>
      </c>
      <c r="G14" s="375">
        <f>SUM(G15:G276)</f>
        <v>566776.89880894986</v>
      </c>
      <c r="H14" s="375">
        <f>SUM(H15:H276)</f>
        <v>249752.31481863913</v>
      </c>
      <c r="I14" s="376">
        <f t="shared" ref="I14:I77" si="0">+H14/E14*100</f>
        <v>37.44208914703507</v>
      </c>
      <c r="J14" s="377"/>
      <c r="K14" s="375">
        <f>SUM(K15:K276)</f>
        <v>69993.135239363008</v>
      </c>
      <c r="L14" s="375">
        <f>SUM(L15:L276)</f>
        <v>179759.17957927607</v>
      </c>
      <c r="M14" s="94"/>
      <c r="N14" s="78"/>
    </row>
    <row r="15" spans="1:17" s="96" customFormat="1" ht="17.649999999999999" customHeight="1">
      <c r="A15" s="378">
        <v>1</v>
      </c>
      <c r="B15" s="182" t="s">
        <v>124</v>
      </c>
      <c r="C15" s="379" t="s">
        <v>125</v>
      </c>
      <c r="D15" s="380">
        <v>2429.6566991999998</v>
      </c>
      <c r="E15" s="380">
        <v>2429.6566991999998</v>
      </c>
      <c r="F15" s="381">
        <f>E15/D15*100-100</f>
        <v>0</v>
      </c>
      <c r="G15" s="380">
        <v>2429.6566991999998</v>
      </c>
      <c r="H15" s="342">
        <f>K15+L15</f>
        <v>0</v>
      </c>
      <c r="I15" s="342">
        <f t="shared" si="0"/>
        <v>0</v>
      </c>
      <c r="J15" s="382"/>
      <c r="K15" s="380">
        <v>0</v>
      </c>
      <c r="L15" s="383">
        <v>0</v>
      </c>
      <c r="M15" s="94"/>
      <c r="N15" s="97"/>
      <c r="P15" s="96">
        <f>E15/P13</f>
        <v>120.87844274626863</v>
      </c>
      <c r="Q15" s="96">
        <f>D15/$Q$13</f>
        <v>128.92708483857959</v>
      </c>
    </row>
    <row r="16" spans="1:17" s="96" customFormat="1" ht="17.649999999999999" customHeight="1">
      <c r="A16" s="378">
        <v>2</v>
      </c>
      <c r="B16" s="182" t="s">
        <v>126</v>
      </c>
      <c r="C16" s="379" t="s">
        <v>745</v>
      </c>
      <c r="D16" s="380">
        <v>6521.4840422730003</v>
      </c>
      <c r="E16" s="380">
        <v>6521.4840422730003</v>
      </c>
      <c r="F16" s="381">
        <f t="shared" ref="F16:F79" si="1">E16/D16*100-100</f>
        <v>0</v>
      </c>
      <c r="G16" s="380">
        <v>6521.4840422730003</v>
      </c>
      <c r="H16" s="342">
        <f t="shared" ref="H16:H79" si="2">K16+L16</f>
        <v>-5.3460553317563608E-12</v>
      </c>
      <c r="I16" s="342">
        <f t="shared" si="0"/>
        <v>-8.1976054792170358E-14</v>
      </c>
      <c r="J16" s="382"/>
      <c r="K16" s="380">
        <v>-2.6730276658781804E-12</v>
      </c>
      <c r="L16" s="383">
        <v>-2.6730276658781804E-12</v>
      </c>
      <c r="M16" s="94"/>
      <c r="N16" s="97"/>
    </row>
    <row r="17" spans="1:14" s="96" customFormat="1" ht="17.649999999999999" customHeight="1">
      <c r="A17" s="378">
        <v>3</v>
      </c>
      <c r="B17" s="182" t="s">
        <v>128</v>
      </c>
      <c r="C17" s="379" t="s">
        <v>129</v>
      </c>
      <c r="D17" s="380">
        <v>645.80642325299993</v>
      </c>
      <c r="E17" s="380">
        <v>713.99180325300006</v>
      </c>
      <c r="F17" s="381">
        <f t="shared" si="1"/>
        <v>10.558176187926833</v>
      </c>
      <c r="G17" s="380">
        <v>645.80642325299993</v>
      </c>
      <c r="H17" s="342">
        <f t="shared" si="2"/>
        <v>-3.3412845823477255E-13</v>
      </c>
      <c r="I17" s="342">
        <f t="shared" si="0"/>
        <v>-4.6797240068087378E-14</v>
      </c>
      <c r="J17" s="382"/>
      <c r="K17" s="380">
        <v>-1.6706422911738628E-13</v>
      </c>
      <c r="L17" s="383">
        <v>-1.6706422911738628E-13</v>
      </c>
      <c r="M17" s="94"/>
      <c r="N17" s="97"/>
    </row>
    <row r="18" spans="1:14" s="96" customFormat="1" ht="17.649999999999999" customHeight="1">
      <c r="A18" s="378">
        <v>4</v>
      </c>
      <c r="B18" s="182" t="s">
        <v>126</v>
      </c>
      <c r="C18" s="379" t="s">
        <v>130</v>
      </c>
      <c r="D18" s="380">
        <v>7784.5814336922003</v>
      </c>
      <c r="E18" s="380">
        <v>7784.5814336922003</v>
      </c>
      <c r="F18" s="381">
        <f t="shared" si="1"/>
        <v>0</v>
      </c>
      <c r="G18" s="380">
        <v>7784.5814336922003</v>
      </c>
      <c r="H18" s="342">
        <f t="shared" si="2"/>
        <v>2.6730276658781804E-12</v>
      </c>
      <c r="I18" s="342">
        <f t="shared" si="0"/>
        <v>3.4337461668897627E-14</v>
      </c>
      <c r="J18" s="382"/>
      <c r="K18" s="380">
        <v>1.3365138329390902E-12</v>
      </c>
      <c r="L18" s="383">
        <v>1.3365138329390902E-12</v>
      </c>
      <c r="M18" s="94"/>
      <c r="N18" s="97"/>
    </row>
    <row r="19" spans="1:14" s="96" customFormat="1" ht="17.649999999999999" customHeight="1">
      <c r="A19" s="378">
        <v>5</v>
      </c>
      <c r="B19" s="182" t="s">
        <v>131</v>
      </c>
      <c r="C19" s="379" t="s">
        <v>132</v>
      </c>
      <c r="D19" s="380">
        <v>1440.6313596666</v>
      </c>
      <c r="E19" s="380">
        <v>1440.6313596666</v>
      </c>
      <c r="F19" s="381">
        <f t="shared" si="1"/>
        <v>0</v>
      </c>
      <c r="G19" s="380">
        <v>1440.6313596666</v>
      </c>
      <c r="H19" s="342">
        <f t="shared" si="2"/>
        <v>3.3412845823477255E-13</v>
      </c>
      <c r="I19" s="342">
        <f t="shared" si="0"/>
        <v>2.3193196232525346E-14</v>
      </c>
      <c r="J19" s="382"/>
      <c r="K19" s="380">
        <v>1.6706422911738628E-13</v>
      </c>
      <c r="L19" s="383">
        <v>1.6706422911738628E-13</v>
      </c>
      <c r="M19" s="94"/>
      <c r="N19" s="97"/>
    </row>
    <row r="20" spans="1:14" s="96" customFormat="1" ht="17.649999999999999" customHeight="1">
      <c r="A20" s="378">
        <v>6</v>
      </c>
      <c r="B20" s="182" t="s">
        <v>126</v>
      </c>
      <c r="C20" s="379" t="s">
        <v>133</v>
      </c>
      <c r="D20" s="380">
        <v>7238.3097709920003</v>
      </c>
      <c r="E20" s="380">
        <v>7238.3097709920003</v>
      </c>
      <c r="F20" s="381">
        <f t="shared" si="1"/>
        <v>0</v>
      </c>
      <c r="G20" s="380">
        <v>7238.3097709920003</v>
      </c>
      <c r="H20" s="342">
        <f t="shared" si="2"/>
        <v>0</v>
      </c>
      <c r="I20" s="342">
        <f t="shared" si="0"/>
        <v>0</v>
      </c>
      <c r="J20" s="382"/>
      <c r="K20" s="380">
        <v>0</v>
      </c>
      <c r="L20" s="383">
        <v>0</v>
      </c>
      <c r="M20" s="94"/>
      <c r="N20" s="97"/>
    </row>
    <row r="21" spans="1:14" s="96" customFormat="1" ht="17.649999999999999" customHeight="1">
      <c r="A21" s="378">
        <v>7</v>
      </c>
      <c r="B21" s="182" t="s">
        <v>134</v>
      </c>
      <c r="C21" s="379" t="s">
        <v>135</v>
      </c>
      <c r="D21" s="380">
        <v>16487.221474731003</v>
      </c>
      <c r="E21" s="380">
        <v>16487.221474731003</v>
      </c>
      <c r="F21" s="381">
        <f t="shared" si="1"/>
        <v>0</v>
      </c>
      <c r="G21" s="380">
        <v>16487.221474731003</v>
      </c>
      <c r="H21" s="342">
        <f t="shared" si="2"/>
        <v>0</v>
      </c>
      <c r="I21" s="342">
        <f t="shared" si="0"/>
        <v>0</v>
      </c>
      <c r="J21" s="382"/>
      <c r="K21" s="380">
        <v>0</v>
      </c>
      <c r="L21" s="383">
        <v>0</v>
      </c>
      <c r="M21" s="94"/>
      <c r="N21" s="97"/>
    </row>
    <row r="22" spans="1:14" s="96" customFormat="1" ht="17.649999999999999" customHeight="1">
      <c r="A22" s="378">
        <v>9</v>
      </c>
      <c r="B22" s="182" t="s">
        <v>136</v>
      </c>
      <c r="C22" s="379" t="s">
        <v>137</v>
      </c>
      <c r="D22" s="380">
        <v>2351.6649213606001</v>
      </c>
      <c r="E22" s="380">
        <v>2351.6649213606001</v>
      </c>
      <c r="F22" s="381">
        <f t="shared" si="1"/>
        <v>0</v>
      </c>
      <c r="G22" s="380">
        <v>2351.6649213606001</v>
      </c>
      <c r="H22" s="342">
        <f t="shared" si="2"/>
        <v>0</v>
      </c>
      <c r="I22" s="342">
        <f t="shared" si="0"/>
        <v>0</v>
      </c>
      <c r="J22" s="382"/>
      <c r="K22" s="380">
        <v>0</v>
      </c>
      <c r="L22" s="383">
        <v>0</v>
      </c>
      <c r="M22" s="94"/>
      <c r="N22" s="97"/>
    </row>
    <row r="23" spans="1:14" s="96" customFormat="1" ht="17.649999999999999" customHeight="1">
      <c r="A23" s="378">
        <v>10</v>
      </c>
      <c r="B23" s="182" t="s">
        <v>136</v>
      </c>
      <c r="C23" s="379" t="s">
        <v>138</v>
      </c>
      <c r="D23" s="380">
        <v>3119.3135400383999</v>
      </c>
      <c r="E23" s="380">
        <v>3119.3135400383999</v>
      </c>
      <c r="F23" s="381">
        <f t="shared" si="1"/>
        <v>0</v>
      </c>
      <c r="G23" s="380">
        <v>3119.3135400383999</v>
      </c>
      <c r="H23" s="342">
        <f t="shared" si="2"/>
        <v>0</v>
      </c>
      <c r="I23" s="342">
        <f t="shared" si="0"/>
        <v>0</v>
      </c>
      <c r="J23" s="382"/>
      <c r="K23" s="380">
        <v>0</v>
      </c>
      <c r="L23" s="383">
        <v>0</v>
      </c>
      <c r="M23" s="94"/>
      <c r="N23" s="97"/>
    </row>
    <row r="24" spans="1:14" s="96" customFormat="1" ht="17.649999999999999" customHeight="1">
      <c r="A24" s="384">
        <v>11</v>
      </c>
      <c r="B24" s="182" t="s">
        <v>136</v>
      </c>
      <c r="C24" s="379" t="s">
        <v>139</v>
      </c>
      <c r="D24" s="380">
        <v>2501.9225039489997</v>
      </c>
      <c r="E24" s="380">
        <v>2501.9225039489997</v>
      </c>
      <c r="F24" s="381">
        <f t="shared" si="1"/>
        <v>0</v>
      </c>
      <c r="G24" s="380">
        <v>2501.9225039489997</v>
      </c>
      <c r="H24" s="342">
        <f t="shared" si="2"/>
        <v>0</v>
      </c>
      <c r="I24" s="342">
        <f t="shared" si="0"/>
        <v>0</v>
      </c>
      <c r="J24" s="382"/>
      <c r="K24" s="380">
        <v>0</v>
      </c>
      <c r="L24" s="383">
        <v>0</v>
      </c>
      <c r="M24" s="94"/>
      <c r="N24" s="97"/>
    </row>
    <row r="25" spans="1:14" s="96" customFormat="1" ht="17.649999999999999" customHeight="1">
      <c r="A25" s="384">
        <v>12</v>
      </c>
      <c r="B25" s="182" t="s">
        <v>140</v>
      </c>
      <c r="C25" s="379" t="s">
        <v>141</v>
      </c>
      <c r="D25" s="380">
        <v>4118.8215353076002</v>
      </c>
      <c r="E25" s="380">
        <v>4118.8215353076002</v>
      </c>
      <c r="F25" s="381">
        <f t="shared" si="1"/>
        <v>0</v>
      </c>
      <c r="G25" s="380">
        <v>4118.8215353076002</v>
      </c>
      <c r="H25" s="342">
        <f t="shared" si="2"/>
        <v>1.3365138329390902E-12</v>
      </c>
      <c r="I25" s="342">
        <f t="shared" si="0"/>
        <v>3.2448937675064311E-14</v>
      </c>
      <c r="J25" s="382"/>
      <c r="K25" s="380">
        <v>6.682569164695451E-13</v>
      </c>
      <c r="L25" s="383">
        <v>6.682569164695451E-13</v>
      </c>
      <c r="M25" s="94"/>
      <c r="N25" s="97"/>
    </row>
    <row r="26" spans="1:14" s="96" customFormat="1" ht="17.649999999999999" customHeight="1">
      <c r="A26" s="384">
        <v>13</v>
      </c>
      <c r="B26" s="182" t="s">
        <v>140</v>
      </c>
      <c r="C26" s="379" t="s">
        <v>142</v>
      </c>
      <c r="D26" s="380">
        <v>1191.0553757897999</v>
      </c>
      <c r="E26" s="380">
        <v>1191.0553757897999</v>
      </c>
      <c r="F26" s="381">
        <f t="shared" si="1"/>
        <v>0</v>
      </c>
      <c r="G26" s="380">
        <v>1191.0553757897999</v>
      </c>
      <c r="H26" s="342">
        <f t="shared" si="2"/>
        <v>0</v>
      </c>
      <c r="I26" s="342">
        <f t="shared" si="0"/>
        <v>0</v>
      </c>
      <c r="J26" s="382"/>
      <c r="K26" s="380">
        <v>0</v>
      </c>
      <c r="L26" s="383">
        <v>0</v>
      </c>
      <c r="M26" s="94"/>
      <c r="N26" s="97"/>
    </row>
    <row r="27" spans="1:14" s="96" customFormat="1" ht="17.649999999999999" customHeight="1">
      <c r="A27" s="384">
        <v>14</v>
      </c>
      <c r="B27" s="182" t="s">
        <v>140</v>
      </c>
      <c r="C27" s="379" t="s">
        <v>143</v>
      </c>
      <c r="D27" s="380">
        <v>793.77363541500006</v>
      </c>
      <c r="E27" s="380">
        <v>793.77363541500006</v>
      </c>
      <c r="F27" s="381">
        <f t="shared" si="1"/>
        <v>0</v>
      </c>
      <c r="G27" s="380">
        <v>793.77363541500006</v>
      </c>
      <c r="H27" s="342">
        <f t="shared" si="2"/>
        <v>0</v>
      </c>
      <c r="I27" s="342">
        <f t="shared" si="0"/>
        <v>0</v>
      </c>
      <c r="J27" s="382"/>
      <c r="K27" s="380">
        <v>0</v>
      </c>
      <c r="L27" s="383">
        <v>0</v>
      </c>
      <c r="M27" s="94"/>
      <c r="N27" s="97"/>
    </row>
    <row r="28" spans="1:14" s="96" customFormat="1" ht="17.649999999999999" customHeight="1">
      <c r="A28" s="384">
        <v>15</v>
      </c>
      <c r="B28" s="182" t="s">
        <v>140</v>
      </c>
      <c r="C28" s="379" t="s">
        <v>144</v>
      </c>
      <c r="D28" s="380">
        <v>1477.7075832611999</v>
      </c>
      <c r="E28" s="380">
        <v>1477.7075832611999</v>
      </c>
      <c r="F28" s="381">
        <f t="shared" si="1"/>
        <v>0</v>
      </c>
      <c r="G28" s="380">
        <v>1477.7075832611999</v>
      </c>
      <c r="H28" s="342">
        <f t="shared" si="2"/>
        <v>0</v>
      </c>
      <c r="I28" s="342">
        <f t="shared" si="0"/>
        <v>0</v>
      </c>
      <c r="J28" s="382"/>
      <c r="K28" s="380">
        <v>0</v>
      </c>
      <c r="L28" s="383">
        <v>0</v>
      </c>
      <c r="M28" s="94"/>
      <c r="N28" s="97"/>
    </row>
    <row r="29" spans="1:14" s="96" customFormat="1" ht="17.649999999999999" customHeight="1">
      <c r="A29" s="384">
        <v>16</v>
      </c>
      <c r="B29" s="182" t="s">
        <v>140</v>
      </c>
      <c r="C29" s="379" t="s">
        <v>145</v>
      </c>
      <c r="D29" s="380">
        <v>1704.8920761509999</v>
      </c>
      <c r="E29" s="380">
        <v>1704.8920761509999</v>
      </c>
      <c r="F29" s="381">
        <f t="shared" si="1"/>
        <v>0</v>
      </c>
      <c r="G29" s="380">
        <v>1704.8920761509999</v>
      </c>
      <c r="H29" s="342">
        <f t="shared" si="2"/>
        <v>6.682569164695451E-13</v>
      </c>
      <c r="I29" s="342">
        <f t="shared" si="0"/>
        <v>3.919643511853348E-14</v>
      </c>
      <c r="J29" s="382"/>
      <c r="K29" s="380">
        <v>3.3412845823477255E-13</v>
      </c>
      <c r="L29" s="383">
        <v>3.3412845823477255E-13</v>
      </c>
      <c r="M29" s="94"/>
      <c r="N29" s="97"/>
    </row>
    <row r="30" spans="1:14" s="96" customFormat="1" ht="17.649999999999999" customHeight="1">
      <c r="A30" s="384">
        <v>17</v>
      </c>
      <c r="B30" s="182" t="s">
        <v>136</v>
      </c>
      <c r="C30" s="379" t="s">
        <v>146</v>
      </c>
      <c r="D30" s="380">
        <v>1047.3254852873999</v>
      </c>
      <c r="E30" s="380">
        <v>1047.3254852873999</v>
      </c>
      <c r="F30" s="381">
        <f t="shared" si="1"/>
        <v>0</v>
      </c>
      <c r="G30" s="380">
        <v>1047.3254852873999</v>
      </c>
      <c r="H30" s="342">
        <f t="shared" si="2"/>
        <v>0</v>
      </c>
      <c r="I30" s="342">
        <f t="shared" si="0"/>
        <v>0</v>
      </c>
      <c r="J30" s="382"/>
      <c r="K30" s="380">
        <v>0</v>
      </c>
      <c r="L30" s="383">
        <v>0</v>
      </c>
      <c r="M30" s="94"/>
      <c r="N30" s="97"/>
    </row>
    <row r="31" spans="1:14" s="96" customFormat="1" ht="17.649999999999999" customHeight="1">
      <c r="A31" s="384">
        <v>18</v>
      </c>
      <c r="B31" s="182" t="s">
        <v>136</v>
      </c>
      <c r="C31" s="379" t="s">
        <v>147</v>
      </c>
      <c r="D31" s="380">
        <v>967.68355071540009</v>
      </c>
      <c r="E31" s="380">
        <v>967.68355071540009</v>
      </c>
      <c r="F31" s="381">
        <f t="shared" si="1"/>
        <v>0</v>
      </c>
      <c r="G31" s="380">
        <v>967.68355071540009</v>
      </c>
      <c r="H31" s="342">
        <f t="shared" si="2"/>
        <v>3.3412845823477255E-13</v>
      </c>
      <c r="I31" s="342">
        <f t="shared" si="0"/>
        <v>3.4528690498846885E-14</v>
      </c>
      <c r="J31" s="382"/>
      <c r="K31" s="380">
        <v>1.6706422911738628E-13</v>
      </c>
      <c r="L31" s="383">
        <v>1.6706422911738628E-13</v>
      </c>
      <c r="M31" s="94"/>
      <c r="N31" s="97"/>
    </row>
    <row r="32" spans="1:14" s="96" customFormat="1" ht="17.649999999999999" customHeight="1">
      <c r="A32" s="384">
        <v>19</v>
      </c>
      <c r="B32" s="182" t="s">
        <v>136</v>
      </c>
      <c r="C32" s="379" t="s">
        <v>148</v>
      </c>
      <c r="D32" s="380">
        <v>650.80641014399998</v>
      </c>
      <c r="E32" s="380">
        <v>650.80641014399998</v>
      </c>
      <c r="F32" s="381">
        <f t="shared" si="1"/>
        <v>0</v>
      </c>
      <c r="G32" s="380">
        <v>650.80641014399998</v>
      </c>
      <c r="H32" s="342">
        <f t="shared" si="2"/>
        <v>0</v>
      </c>
      <c r="I32" s="342">
        <f t="shared" si="0"/>
        <v>0</v>
      </c>
      <c r="J32" s="382"/>
      <c r="K32" s="380">
        <v>0</v>
      </c>
      <c r="L32" s="383">
        <v>0</v>
      </c>
      <c r="M32" s="94"/>
      <c r="N32" s="97"/>
    </row>
    <row r="33" spans="1:14" s="96" customFormat="1" ht="17.649999999999999" customHeight="1">
      <c r="A33" s="384">
        <v>20</v>
      </c>
      <c r="B33" s="182" t="s">
        <v>136</v>
      </c>
      <c r="C33" s="379" t="s">
        <v>149</v>
      </c>
      <c r="D33" s="380">
        <v>663.52392400200006</v>
      </c>
      <c r="E33" s="380">
        <v>663.52392400200006</v>
      </c>
      <c r="F33" s="381">
        <f t="shared" si="1"/>
        <v>0</v>
      </c>
      <c r="G33" s="380">
        <v>663.52392400200006</v>
      </c>
      <c r="H33" s="342">
        <f t="shared" si="2"/>
        <v>-1.6706422911738628E-13</v>
      </c>
      <c r="I33" s="342">
        <f t="shared" si="0"/>
        <v>-2.5178327875466733E-14</v>
      </c>
      <c r="J33" s="382"/>
      <c r="K33" s="380">
        <v>-8.3532114558693138E-14</v>
      </c>
      <c r="L33" s="383">
        <v>-8.3532114558693138E-14</v>
      </c>
      <c r="M33" s="94"/>
      <c r="N33" s="97"/>
    </row>
    <row r="34" spans="1:14" s="96" customFormat="1" ht="17.649999999999999" customHeight="1">
      <c r="A34" s="384">
        <v>21</v>
      </c>
      <c r="B34" s="182" t="s">
        <v>140</v>
      </c>
      <c r="C34" s="379" t="s">
        <v>150</v>
      </c>
      <c r="D34" s="380">
        <v>857.69305589580006</v>
      </c>
      <c r="E34" s="380">
        <v>857.69305589580006</v>
      </c>
      <c r="F34" s="381">
        <f t="shared" si="1"/>
        <v>0</v>
      </c>
      <c r="G34" s="380">
        <v>857.69305589580006</v>
      </c>
      <c r="H34" s="342">
        <f t="shared" si="2"/>
        <v>3.3412845823477255E-13</v>
      </c>
      <c r="I34" s="342">
        <f t="shared" si="0"/>
        <v>3.8956647245534575E-14</v>
      </c>
      <c r="J34" s="382"/>
      <c r="K34" s="380">
        <v>1.6706422911738628E-13</v>
      </c>
      <c r="L34" s="383">
        <v>1.6706422911738628E-13</v>
      </c>
      <c r="M34" s="94"/>
      <c r="N34" s="97"/>
    </row>
    <row r="35" spans="1:14" s="96" customFormat="1" ht="17.649999999999999" customHeight="1">
      <c r="A35" s="384">
        <v>22</v>
      </c>
      <c r="B35" s="182" t="s">
        <v>140</v>
      </c>
      <c r="C35" s="379" t="s">
        <v>151</v>
      </c>
      <c r="D35" s="380">
        <v>1057.7903658</v>
      </c>
      <c r="E35" s="380">
        <v>1057.7903658</v>
      </c>
      <c r="F35" s="381">
        <f t="shared" si="1"/>
        <v>0</v>
      </c>
      <c r="G35" s="380">
        <v>1057.7903658</v>
      </c>
      <c r="H35" s="342">
        <f t="shared" si="2"/>
        <v>0</v>
      </c>
      <c r="I35" s="342">
        <f t="shared" si="0"/>
        <v>0</v>
      </c>
      <c r="J35" s="382"/>
      <c r="K35" s="380">
        <v>0</v>
      </c>
      <c r="L35" s="383">
        <v>0</v>
      </c>
      <c r="M35" s="94"/>
      <c r="N35" s="97"/>
    </row>
    <row r="36" spans="1:14" s="96" customFormat="1" ht="17.649999999999999" customHeight="1">
      <c r="A36" s="384">
        <v>23</v>
      </c>
      <c r="B36" s="182" t="s">
        <v>140</v>
      </c>
      <c r="C36" s="379" t="s">
        <v>152</v>
      </c>
      <c r="D36" s="380">
        <v>572.26978409399999</v>
      </c>
      <c r="E36" s="380">
        <v>572.26978409399999</v>
      </c>
      <c r="F36" s="381">
        <f t="shared" si="1"/>
        <v>0</v>
      </c>
      <c r="G36" s="380">
        <v>572.26978409399999</v>
      </c>
      <c r="H36" s="342">
        <f t="shared" si="2"/>
        <v>1.6706422911738628E-13</v>
      </c>
      <c r="I36" s="342">
        <f t="shared" si="0"/>
        <v>2.9193264044488605E-14</v>
      </c>
      <c r="J36" s="382"/>
      <c r="K36" s="380">
        <v>8.3532114558693138E-14</v>
      </c>
      <c r="L36" s="383">
        <v>8.3532114558693138E-14</v>
      </c>
      <c r="M36" s="94"/>
      <c r="N36" s="97"/>
    </row>
    <row r="37" spans="1:14" s="96" customFormat="1" ht="17.649999999999999" customHeight="1">
      <c r="A37" s="384">
        <v>24</v>
      </c>
      <c r="B37" s="182" t="s">
        <v>140</v>
      </c>
      <c r="C37" s="379" t="s">
        <v>153</v>
      </c>
      <c r="D37" s="380">
        <v>1037.6068114662</v>
      </c>
      <c r="E37" s="380">
        <v>1037.6068114662</v>
      </c>
      <c r="F37" s="381">
        <f t="shared" si="1"/>
        <v>0</v>
      </c>
      <c r="G37" s="380">
        <v>1037.6068114662</v>
      </c>
      <c r="H37" s="342">
        <f t="shared" si="2"/>
        <v>0</v>
      </c>
      <c r="I37" s="342">
        <f t="shared" si="0"/>
        <v>0</v>
      </c>
      <c r="J37" s="382"/>
      <c r="K37" s="380">
        <v>0</v>
      </c>
      <c r="L37" s="383">
        <v>0</v>
      </c>
      <c r="M37" s="94"/>
      <c r="N37" s="97"/>
    </row>
    <row r="38" spans="1:14" s="96" customFormat="1" ht="17.649999999999999" customHeight="1">
      <c r="A38" s="384">
        <v>25</v>
      </c>
      <c r="B38" s="182" t="s">
        <v>124</v>
      </c>
      <c r="C38" s="379" t="s">
        <v>154</v>
      </c>
      <c r="D38" s="380">
        <v>3090.0028788353998</v>
      </c>
      <c r="E38" s="380">
        <v>3090.0028788353998</v>
      </c>
      <c r="F38" s="381">
        <f t="shared" si="1"/>
        <v>0</v>
      </c>
      <c r="G38" s="380">
        <v>3090.0028788353998</v>
      </c>
      <c r="H38" s="342">
        <f t="shared" si="2"/>
        <v>0</v>
      </c>
      <c r="I38" s="342">
        <f t="shared" si="0"/>
        <v>0</v>
      </c>
      <c r="J38" s="382"/>
      <c r="K38" s="380">
        <v>0</v>
      </c>
      <c r="L38" s="383">
        <v>0</v>
      </c>
      <c r="M38" s="94"/>
      <c r="N38" s="97"/>
    </row>
    <row r="39" spans="1:14" s="96" customFormat="1" ht="17.649999999999999" customHeight="1">
      <c r="A39" s="384">
        <v>26</v>
      </c>
      <c r="B39" s="182" t="s">
        <v>155</v>
      </c>
      <c r="C39" s="379" t="s">
        <v>156</v>
      </c>
      <c r="D39" s="380">
        <v>2699.5719351989997</v>
      </c>
      <c r="E39" s="380">
        <v>2836.3509140154001</v>
      </c>
      <c r="F39" s="381">
        <f t="shared" si="1"/>
        <v>5.0666913903265822</v>
      </c>
      <c r="G39" s="380">
        <v>2699.5719351989997</v>
      </c>
      <c r="H39" s="342">
        <f t="shared" si="2"/>
        <v>6.682569164695451E-13</v>
      </c>
      <c r="I39" s="342">
        <f t="shared" si="0"/>
        <v>2.3560445682776924E-14</v>
      </c>
      <c r="J39" s="382"/>
      <c r="K39" s="380">
        <v>3.3412845823477255E-13</v>
      </c>
      <c r="L39" s="383">
        <v>3.3412845823477255E-13</v>
      </c>
      <c r="M39" s="94"/>
      <c r="N39" s="97"/>
    </row>
    <row r="40" spans="1:14" s="96" customFormat="1" ht="17.649999999999999" customHeight="1">
      <c r="A40" s="384">
        <v>27</v>
      </c>
      <c r="B40" s="182" t="s">
        <v>136</v>
      </c>
      <c r="C40" s="379" t="s">
        <v>746</v>
      </c>
      <c r="D40" s="380">
        <v>2866.9992313007997</v>
      </c>
      <c r="E40" s="380">
        <v>3155.1177301008001</v>
      </c>
      <c r="F40" s="381">
        <f t="shared" si="1"/>
        <v>10.049479457630568</v>
      </c>
      <c r="G40" s="380">
        <v>2866.9992313007997</v>
      </c>
      <c r="H40" s="342">
        <f t="shared" si="2"/>
        <v>6.682569164695451E-13</v>
      </c>
      <c r="I40" s="342">
        <f t="shared" si="0"/>
        <v>2.1180094488841641E-14</v>
      </c>
      <c r="J40" s="382"/>
      <c r="K40" s="380">
        <v>3.3412845823477255E-13</v>
      </c>
      <c r="L40" s="383">
        <v>3.3412845823477255E-13</v>
      </c>
      <c r="M40" s="94"/>
      <c r="N40" s="97"/>
    </row>
    <row r="41" spans="1:14" s="96" customFormat="1" ht="17.649999999999999" customHeight="1">
      <c r="A41" s="384">
        <v>28</v>
      </c>
      <c r="B41" s="182" t="s">
        <v>136</v>
      </c>
      <c r="C41" s="379" t="s">
        <v>158</v>
      </c>
      <c r="D41" s="380">
        <v>7847.4789199121997</v>
      </c>
      <c r="E41" s="380">
        <v>8333.7582403121996</v>
      </c>
      <c r="F41" s="381">
        <f t="shared" si="1"/>
        <v>6.1966311137977641</v>
      </c>
      <c r="G41" s="380">
        <v>7847.4789199121997</v>
      </c>
      <c r="H41" s="342">
        <f t="shared" si="2"/>
        <v>-2.6730276658781804E-12</v>
      </c>
      <c r="I41" s="342">
        <f t="shared" si="0"/>
        <v>-3.207469653904963E-14</v>
      </c>
      <c r="J41" s="382"/>
      <c r="K41" s="380">
        <v>-1.3365138329390902E-12</v>
      </c>
      <c r="L41" s="383">
        <v>-1.3365138329390902E-12</v>
      </c>
      <c r="M41" s="94"/>
      <c r="N41" s="97"/>
    </row>
    <row r="42" spans="1:14" s="96" customFormat="1" ht="17.649999999999999" customHeight="1">
      <c r="A42" s="384">
        <v>29</v>
      </c>
      <c r="B42" s="182" t="s">
        <v>136</v>
      </c>
      <c r="C42" s="379" t="s">
        <v>159</v>
      </c>
      <c r="D42" s="380">
        <v>1049.2606333962001</v>
      </c>
      <c r="E42" s="380">
        <v>1049.2606333962001</v>
      </c>
      <c r="F42" s="381">
        <f t="shared" si="1"/>
        <v>0</v>
      </c>
      <c r="G42" s="380">
        <v>1049.2606333962001</v>
      </c>
      <c r="H42" s="342">
        <f t="shared" si="2"/>
        <v>-6.682569164695451E-13</v>
      </c>
      <c r="I42" s="342">
        <f t="shared" si="0"/>
        <v>-6.3688362566940192E-14</v>
      </c>
      <c r="J42" s="382"/>
      <c r="K42" s="380">
        <v>-3.3412845823477255E-13</v>
      </c>
      <c r="L42" s="383">
        <v>-3.3412845823477255E-13</v>
      </c>
      <c r="M42" s="94"/>
      <c r="N42" s="97"/>
    </row>
    <row r="43" spans="1:14" s="96" customFormat="1" ht="17.649999999999999" customHeight="1">
      <c r="A43" s="384">
        <v>30</v>
      </c>
      <c r="B43" s="182" t="s">
        <v>136</v>
      </c>
      <c r="C43" s="379" t="s">
        <v>160</v>
      </c>
      <c r="D43" s="380">
        <v>3096.3402161501999</v>
      </c>
      <c r="E43" s="380">
        <v>3096.3402161501999</v>
      </c>
      <c r="F43" s="381">
        <f t="shared" si="1"/>
        <v>0</v>
      </c>
      <c r="G43" s="380">
        <v>3096.3402161501999</v>
      </c>
      <c r="H43" s="342">
        <f t="shared" si="2"/>
        <v>0</v>
      </c>
      <c r="I43" s="342">
        <f t="shared" si="0"/>
        <v>0</v>
      </c>
      <c r="J43" s="382"/>
      <c r="K43" s="380">
        <v>0</v>
      </c>
      <c r="L43" s="383">
        <v>0</v>
      </c>
      <c r="M43" s="94"/>
      <c r="N43" s="97"/>
    </row>
    <row r="44" spans="1:14" s="96" customFormat="1" ht="17.649999999999999" customHeight="1">
      <c r="A44" s="384">
        <v>31</v>
      </c>
      <c r="B44" s="182" t="s">
        <v>136</v>
      </c>
      <c r="C44" s="379" t="s">
        <v>161</v>
      </c>
      <c r="D44" s="380">
        <v>6478.3487012261994</v>
      </c>
      <c r="E44" s="380">
        <v>6975.5141702262008</v>
      </c>
      <c r="F44" s="381">
        <f t="shared" si="1"/>
        <v>7.67426225306302</v>
      </c>
      <c r="G44" s="380">
        <v>6478.3486777139997</v>
      </c>
      <c r="H44" s="342">
        <f t="shared" si="2"/>
        <v>0</v>
      </c>
      <c r="I44" s="342">
        <f t="shared" si="0"/>
        <v>0</v>
      </c>
      <c r="J44" s="382"/>
      <c r="K44" s="380">
        <v>0</v>
      </c>
      <c r="L44" s="383">
        <v>0</v>
      </c>
      <c r="M44" s="94"/>
      <c r="N44" s="97"/>
    </row>
    <row r="45" spans="1:14" s="96" customFormat="1" ht="17.649999999999999" customHeight="1">
      <c r="A45" s="384">
        <v>32</v>
      </c>
      <c r="B45" s="182" t="s">
        <v>140</v>
      </c>
      <c r="C45" s="379" t="s">
        <v>162</v>
      </c>
      <c r="D45" s="380">
        <v>1511.8331198046001</v>
      </c>
      <c r="E45" s="380">
        <v>1533.6994658046001</v>
      </c>
      <c r="F45" s="381">
        <f t="shared" si="1"/>
        <v>1.446346538751996</v>
      </c>
      <c r="G45" s="380">
        <v>1511.8331668289998</v>
      </c>
      <c r="H45" s="342">
        <f t="shared" si="2"/>
        <v>0</v>
      </c>
      <c r="I45" s="342">
        <f t="shared" si="0"/>
        <v>0</v>
      </c>
      <c r="J45" s="382"/>
      <c r="K45" s="380">
        <v>0</v>
      </c>
      <c r="L45" s="383">
        <v>0</v>
      </c>
      <c r="M45" s="94"/>
      <c r="N45" s="97"/>
    </row>
    <row r="46" spans="1:14" s="96" customFormat="1" ht="17.649999999999999" customHeight="1">
      <c r="A46" s="384">
        <v>33</v>
      </c>
      <c r="B46" s="182" t="s">
        <v>140</v>
      </c>
      <c r="C46" s="379" t="s">
        <v>163</v>
      </c>
      <c r="D46" s="380">
        <v>1824.3905284554</v>
      </c>
      <c r="E46" s="380">
        <v>1824.3905284554</v>
      </c>
      <c r="F46" s="381">
        <f t="shared" si="1"/>
        <v>0</v>
      </c>
      <c r="G46" s="380">
        <v>1824.3905284554</v>
      </c>
      <c r="H46" s="342">
        <f t="shared" si="2"/>
        <v>0</v>
      </c>
      <c r="I46" s="342">
        <f t="shared" si="0"/>
        <v>0</v>
      </c>
      <c r="J46" s="382"/>
      <c r="K46" s="380">
        <v>0</v>
      </c>
      <c r="L46" s="383">
        <v>0</v>
      </c>
      <c r="M46" s="94"/>
      <c r="N46" s="97"/>
    </row>
    <row r="47" spans="1:14" s="96" customFormat="1" ht="17.649999999999999" customHeight="1">
      <c r="A47" s="384">
        <v>34</v>
      </c>
      <c r="B47" s="182" t="s">
        <v>140</v>
      </c>
      <c r="C47" s="379" t="s">
        <v>164</v>
      </c>
      <c r="D47" s="380">
        <v>1704.5148934386</v>
      </c>
      <c r="E47" s="380">
        <v>3164.6225134386</v>
      </c>
      <c r="F47" s="381">
        <f t="shared" si="1"/>
        <v>85.661182874997053</v>
      </c>
      <c r="G47" s="380">
        <v>1704.5148699264</v>
      </c>
      <c r="H47" s="342">
        <f t="shared" si="2"/>
        <v>-6.682569164695451E-13</v>
      </c>
      <c r="I47" s="342">
        <f t="shared" si="0"/>
        <v>-2.1116481148439845E-14</v>
      </c>
      <c r="J47" s="382"/>
      <c r="K47" s="380">
        <v>-3.3412845823477255E-13</v>
      </c>
      <c r="L47" s="383">
        <v>-3.3412845823477255E-13</v>
      </c>
      <c r="M47" s="94"/>
      <c r="N47" s="97"/>
    </row>
    <row r="48" spans="1:14" s="96" customFormat="1" ht="17.649999999999999" customHeight="1">
      <c r="A48" s="384">
        <v>35</v>
      </c>
      <c r="B48" s="182" t="s">
        <v>140</v>
      </c>
      <c r="C48" s="379" t="s">
        <v>165</v>
      </c>
      <c r="D48" s="380">
        <v>952.18447306079997</v>
      </c>
      <c r="E48" s="380">
        <v>967.70252506079999</v>
      </c>
      <c r="F48" s="381">
        <f t="shared" si="1"/>
        <v>1.6297316790009404</v>
      </c>
      <c r="G48" s="380">
        <v>952.18447306079997</v>
      </c>
      <c r="H48" s="342">
        <f t="shared" si="2"/>
        <v>0</v>
      </c>
      <c r="I48" s="342">
        <f t="shared" si="0"/>
        <v>0</v>
      </c>
      <c r="J48" s="382"/>
      <c r="K48" s="380">
        <v>0</v>
      </c>
      <c r="L48" s="383">
        <v>0</v>
      </c>
      <c r="M48" s="94"/>
      <c r="N48" s="97"/>
    </row>
    <row r="49" spans="1:14" s="96" customFormat="1" ht="17.649999999999999" customHeight="1">
      <c r="A49" s="384">
        <v>36</v>
      </c>
      <c r="B49" s="182" t="s">
        <v>140</v>
      </c>
      <c r="C49" s="379" t="s">
        <v>166</v>
      </c>
      <c r="D49" s="380">
        <v>201.93032101620003</v>
      </c>
      <c r="E49" s="380">
        <v>224.8782282162</v>
      </c>
      <c r="F49" s="381">
        <f t="shared" si="1"/>
        <v>11.364270152454694</v>
      </c>
      <c r="G49" s="380">
        <v>201.93032101620003</v>
      </c>
      <c r="H49" s="342">
        <f t="shared" si="2"/>
        <v>8.3532114558693138E-14</v>
      </c>
      <c r="I49" s="342">
        <f t="shared" si="0"/>
        <v>3.7145487680730299E-14</v>
      </c>
      <c r="J49" s="382"/>
      <c r="K49" s="380">
        <v>4.1766057279346569E-14</v>
      </c>
      <c r="L49" s="383">
        <v>4.1766057279346569E-14</v>
      </c>
      <c r="M49" s="94"/>
      <c r="N49" s="97"/>
    </row>
    <row r="50" spans="1:14" s="96" customFormat="1" ht="17.649999999999999" customHeight="1">
      <c r="A50" s="384">
        <v>37</v>
      </c>
      <c r="B50" s="182" t="s">
        <v>140</v>
      </c>
      <c r="C50" s="379" t="s">
        <v>167</v>
      </c>
      <c r="D50" s="380">
        <v>4071.7195685597999</v>
      </c>
      <c r="E50" s="380">
        <v>4071.7195685597999</v>
      </c>
      <c r="F50" s="381">
        <f t="shared" si="1"/>
        <v>0</v>
      </c>
      <c r="G50" s="380">
        <v>4071.7195215354</v>
      </c>
      <c r="H50" s="342">
        <f t="shared" si="2"/>
        <v>0</v>
      </c>
      <c r="I50" s="342">
        <f t="shared" si="0"/>
        <v>0</v>
      </c>
      <c r="J50" s="382"/>
      <c r="K50" s="380">
        <v>0</v>
      </c>
      <c r="L50" s="383">
        <v>0</v>
      </c>
      <c r="M50" s="94"/>
      <c r="N50" s="97"/>
    </row>
    <row r="51" spans="1:14" s="96" customFormat="1" ht="17.649999999999999" customHeight="1">
      <c r="A51" s="384">
        <v>38</v>
      </c>
      <c r="B51" s="182" t="s">
        <v>126</v>
      </c>
      <c r="C51" s="379" t="s">
        <v>168</v>
      </c>
      <c r="D51" s="380">
        <v>2676.1223952119999</v>
      </c>
      <c r="E51" s="380">
        <v>2714.1651348119999</v>
      </c>
      <c r="F51" s="381">
        <f t="shared" si="1"/>
        <v>1.4215620207829147</v>
      </c>
      <c r="G51" s="380">
        <v>2676.1223952119999</v>
      </c>
      <c r="H51" s="342">
        <f t="shared" si="2"/>
        <v>6.682569164695451E-13</v>
      </c>
      <c r="I51" s="342">
        <f t="shared" si="0"/>
        <v>2.4621085426912788E-14</v>
      </c>
      <c r="J51" s="382"/>
      <c r="K51" s="380">
        <v>3.3412845823477255E-13</v>
      </c>
      <c r="L51" s="383">
        <v>3.3412845823477255E-13</v>
      </c>
      <c r="M51" s="94"/>
      <c r="N51" s="97"/>
    </row>
    <row r="52" spans="1:14" s="96" customFormat="1" ht="17.649999999999999" customHeight="1">
      <c r="A52" s="384">
        <v>39</v>
      </c>
      <c r="B52" s="182" t="s">
        <v>136</v>
      </c>
      <c r="C52" s="379" t="s">
        <v>169</v>
      </c>
      <c r="D52" s="380">
        <v>1544.1056598659998</v>
      </c>
      <c r="E52" s="380">
        <v>1627.4564088659999</v>
      </c>
      <c r="F52" s="381">
        <f t="shared" si="1"/>
        <v>5.3979951739334666</v>
      </c>
      <c r="G52" s="380">
        <v>1544.1056598659998</v>
      </c>
      <c r="H52" s="342">
        <f t="shared" si="2"/>
        <v>0</v>
      </c>
      <c r="I52" s="342">
        <f t="shared" si="0"/>
        <v>0</v>
      </c>
      <c r="J52" s="382"/>
      <c r="K52" s="380">
        <v>0</v>
      </c>
      <c r="L52" s="383">
        <v>0</v>
      </c>
      <c r="M52" s="94"/>
      <c r="N52" s="97"/>
    </row>
    <row r="53" spans="1:14" s="96" customFormat="1" ht="17.649999999999999" customHeight="1">
      <c r="A53" s="384">
        <v>40</v>
      </c>
      <c r="B53" s="182" t="s">
        <v>136</v>
      </c>
      <c r="C53" s="379" t="s">
        <v>747</v>
      </c>
      <c r="D53" s="380">
        <v>348.04192684200001</v>
      </c>
      <c r="E53" s="380">
        <v>450.202435842</v>
      </c>
      <c r="F53" s="381">
        <f t="shared" si="1"/>
        <v>29.352931678940394</v>
      </c>
      <c r="G53" s="380">
        <v>348.04192684200001</v>
      </c>
      <c r="H53" s="342">
        <f t="shared" si="2"/>
        <v>-8.3532114558693138E-14</v>
      </c>
      <c r="I53" s="342">
        <f t="shared" si="0"/>
        <v>-1.8554345314117537E-14</v>
      </c>
      <c r="J53" s="382"/>
      <c r="K53" s="380">
        <v>-4.1766057279346569E-14</v>
      </c>
      <c r="L53" s="383">
        <v>-4.1766057279346569E-14</v>
      </c>
      <c r="M53" s="94"/>
      <c r="N53" s="97"/>
    </row>
    <row r="54" spans="1:14" s="96" customFormat="1" ht="17.649999999999999" customHeight="1">
      <c r="A54" s="384">
        <v>41</v>
      </c>
      <c r="B54" s="182" t="s">
        <v>136</v>
      </c>
      <c r="C54" s="379" t="s">
        <v>748</v>
      </c>
      <c r="D54" s="380">
        <v>5814.6712190460003</v>
      </c>
      <c r="E54" s="380">
        <v>6400.1249990460001</v>
      </c>
      <c r="F54" s="381">
        <f t="shared" si="1"/>
        <v>10.068562055277368</v>
      </c>
      <c r="G54" s="380">
        <v>5814.6712190460003</v>
      </c>
      <c r="H54" s="342">
        <f t="shared" si="2"/>
        <v>1.3365138329390902E-12</v>
      </c>
      <c r="I54" s="342">
        <f t="shared" si="0"/>
        <v>2.0882620779099007E-14</v>
      </c>
      <c r="J54" s="382"/>
      <c r="K54" s="380">
        <v>6.682569164695451E-13</v>
      </c>
      <c r="L54" s="383">
        <v>6.682569164695451E-13</v>
      </c>
      <c r="M54" s="94"/>
      <c r="N54" s="97"/>
    </row>
    <row r="55" spans="1:14" s="96" customFormat="1" ht="17.649999999999999" customHeight="1">
      <c r="A55" s="384">
        <v>42</v>
      </c>
      <c r="B55" s="182" t="s">
        <v>136</v>
      </c>
      <c r="C55" s="379" t="s">
        <v>172</v>
      </c>
      <c r="D55" s="380">
        <v>2525.1527221343999</v>
      </c>
      <c r="E55" s="380">
        <v>2713.3555157172</v>
      </c>
      <c r="F55" s="381">
        <f t="shared" si="1"/>
        <v>7.4531251885517946</v>
      </c>
      <c r="G55" s="380">
        <v>2525.1527221343999</v>
      </c>
      <c r="H55" s="342">
        <f t="shared" si="2"/>
        <v>1.3365138329390902E-12</v>
      </c>
      <c r="I55" s="342">
        <f t="shared" si="0"/>
        <v>4.9256863879329127E-14</v>
      </c>
      <c r="J55" s="382"/>
      <c r="K55" s="380">
        <v>6.682569164695451E-13</v>
      </c>
      <c r="L55" s="383">
        <v>6.682569164695451E-13</v>
      </c>
      <c r="M55" s="94"/>
      <c r="N55" s="97"/>
    </row>
    <row r="56" spans="1:14" s="96" customFormat="1" ht="17.649999999999999" customHeight="1">
      <c r="A56" s="384">
        <v>43</v>
      </c>
      <c r="B56" s="182" t="s">
        <v>136</v>
      </c>
      <c r="C56" s="379" t="s">
        <v>173</v>
      </c>
      <c r="D56" s="380">
        <v>1028.653107072</v>
      </c>
      <c r="E56" s="380">
        <v>1028.653107072</v>
      </c>
      <c r="F56" s="381">
        <f t="shared" si="1"/>
        <v>0</v>
      </c>
      <c r="G56" s="380">
        <v>1028.653107072</v>
      </c>
      <c r="H56" s="342">
        <f t="shared" si="2"/>
        <v>-6.682569164695451E-13</v>
      </c>
      <c r="I56" s="342">
        <f t="shared" si="0"/>
        <v>-6.4964263644884012E-14</v>
      </c>
      <c r="J56" s="382"/>
      <c r="K56" s="380">
        <v>-3.3412845823477255E-13</v>
      </c>
      <c r="L56" s="383">
        <v>-3.3412845823477255E-13</v>
      </c>
      <c r="M56" s="94"/>
      <c r="N56" s="97"/>
    </row>
    <row r="57" spans="1:14" s="96" customFormat="1" ht="17.649999999999999" customHeight="1">
      <c r="A57" s="384">
        <v>44</v>
      </c>
      <c r="B57" s="182" t="s">
        <v>140</v>
      </c>
      <c r="C57" s="379" t="s">
        <v>174</v>
      </c>
      <c r="D57" s="380">
        <v>517.19786339999996</v>
      </c>
      <c r="E57" s="380">
        <v>525.80332859999999</v>
      </c>
      <c r="F57" s="381">
        <f t="shared" si="1"/>
        <v>1.6638632540800984</v>
      </c>
      <c r="G57" s="380">
        <v>517.19786339999996</v>
      </c>
      <c r="H57" s="342">
        <f t="shared" si="2"/>
        <v>0</v>
      </c>
      <c r="I57" s="342">
        <f t="shared" si="0"/>
        <v>0</v>
      </c>
      <c r="J57" s="382"/>
      <c r="K57" s="380">
        <v>0</v>
      </c>
      <c r="L57" s="383">
        <v>0</v>
      </c>
      <c r="M57" s="94"/>
      <c r="N57" s="97"/>
    </row>
    <row r="58" spans="1:14" s="96" customFormat="1" ht="17.649999999999999" customHeight="1">
      <c r="A58" s="384">
        <v>45</v>
      </c>
      <c r="B58" s="182" t="s">
        <v>140</v>
      </c>
      <c r="C58" s="379" t="s">
        <v>175</v>
      </c>
      <c r="D58" s="380">
        <v>1347.097641432</v>
      </c>
      <c r="E58" s="380">
        <v>1347.097641432</v>
      </c>
      <c r="F58" s="381">
        <f t="shared" si="1"/>
        <v>0</v>
      </c>
      <c r="G58" s="380">
        <v>1347.097641432</v>
      </c>
      <c r="H58" s="342">
        <f t="shared" si="2"/>
        <v>3.3412845823477255E-13</v>
      </c>
      <c r="I58" s="342">
        <f t="shared" si="0"/>
        <v>2.4803581266728761E-14</v>
      </c>
      <c r="J58" s="382"/>
      <c r="K58" s="380">
        <v>1.6706422911738628E-13</v>
      </c>
      <c r="L58" s="383">
        <v>1.6706422911738628E-13</v>
      </c>
      <c r="M58" s="94"/>
      <c r="N58" s="97"/>
    </row>
    <row r="59" spans="1:14" s="96" customFormat="1" ht="17.649999999999999" customHeight="1">
      <c r="A59" s="384">
        <v>46</v>
      </c>
      <c r="B59" s="182" t="s">
        <v>140</v>
      </c>
      <c r="C59" s="379" t="s">
        <v>176</v>
      </c>
      <c r="D59" s="380">
        <v>503.19940488600002</v>
      </c>
      <c r="E59" s="380">
        <v>503.19940488600002</v>
      </c>
      <c r="F59" s="381">
        <f t="shared" si="1"/>
        <v>0</v>
      </c>
      <c r="G59" s="380">
        <v>503.19940488600002</v>
      </c>
      <c r="H59" s="342">
        <f t="shared" si="2"/>
        <v>0</v>
      </c>
      <c r="I59" s="342">
        <f t="shared" si="0"/>
        <v>0</v>
      </c>
      <c r="J59" s="382"/>
      <c r="K59" s="380">
        <v>0</v>
      </c>
      <c r="L59" s="383">
        <v>0</v>
      </c>
      <c r="M59" s="94"/>
      <c r="N59" s="97"/>
    </row>
    <row r="60" spans="1:14" s="96" customFormat="1" ht="17.649999999999999" customHeight="1">
      <c r="A60" s="384">
        <v>47</v>
      </c>
      <c r="B60" s="182" t="s">
        <v>140</v>
      </c>
      <c r="C60" s="379" t="s">
        <v>177</v>
      </c>
      <c r="D60" s="380">
        <v>1053.3259162883999</v>
      </c>
      <c r="E60" s="380">
        <v>1053.3259162883999</v>
      </c>
      <c r="F60" s="381">
        <f t="shared" si="1"/>
        <v>0</v>
      </c>
      <c r="G60" s="380">
        <v>1053.3258692639999</v>
      </c>
      <c r="H60" s="342">
        <f t="shared" si="2"/>
        <v>6.682569164695451E-13</v>
      </c>
      <c r="I60" s="342">
        <f t="shared" si="0"/>
        <v>6.344255905373326E-14</v>
      </c>
      <c r="J60" s="382"/>
      <c r="K60" s="380">
        <v>3.3412845823477255E-13</v>
      </c>
      <c r="L60" s="383">
        <v>3.3412845823477255E-13</v>
      </c>
      <c r="M60" s="94"/>
      <c r="N60" s="97"/>
    </row>
    <row r="61" spans="1:14" s="96" customFormat="1" ht="17.649999999999999" customHeight="1">
      <c r="A61" s="384">
        <v>48</v>
      </c>
      <c r="B61" s="182" t="s">
        <v>128</v>
      </c>
      <c r="C61" s="379" t="s">
        <v>178</v>
      </c>
      <c r="D61" s="380">
        <v>1316.7271207896001</v>
      </c>
      <c r="E61" s="380">
        <v>1382.9451879912001</v>
      </c>
      <c r="F61" s="381">
        <f t="shared" si="1"/>
        <v>5.0289893901396283</v>
      </c>
      <c r="G61" s="380">
        <v>1316.7270267408001</v>
      </c>
      <c r="H61" s="342">
        <f t="shared" si="2"/>
        <v>-3.3412845823477255E-13</v>
      </c>
      <c r="I61" s="342">
        <f t="shared" si="0"/>
        <v>-2.4160643613078518E-14</v>
      </c>
      <c r="J61" s="382"/>
      <c r="K61" s="380">
        <v>-1.6706422911738628E-13</v>
      </c>
      <c r="L61" s="383">
        <v>-1.6706422911738628E-13</v>
      </c>
      <c r="M61" s="94"/>
      <c r="N61" s="97"/>
    </row>
    <row r="62" spans="1:14" s="96" customFormat="1" ht="17.649999999999999" customHeight="1">
      <c r="A62" s="384">
        <v>49</v>
      </c>
      <c r="B62" s="182" t="s">
        <v>136</v>
      </c>
      <c r="C62" s="379" t="s">
        <v>179</v>
      </c>
      <c r="D62" s="380">
        <v>2982.6631494438002</v>
      </c>
      <c r="E62" s="380">
        <v>3294.5350834157998</v>
      </c>
      <c r="F62" s="381">
        <f t="shared" si="1"/>
        <v>10.45615674133893</v>
      </c>
      <c r="G62" s="380">
        <v>2982.6631494438002</v>
      </c>
      <c r="H62" s="342">
        <f t="shared" si="2"/>
        <v>0</v>
      </c>
      <c r="I62" s="342">
        <f t="shared" si="0"/>
        <v>0</v>
      </c>
      <c r="J62" s="382"/>
      <c r="K62" s="380">
        <v>0</v>
      </c>
      <c r="L62" s="383">
        <v>0</v>
      </c>
      <c r="M62" s="94"/>
      <c r="N62" s="97"/>
    </row>
    <row r="63" spans="1:14" s="96" customFormat="1" ht="17.649999999999999" customHeight="1">
      <c r="A63" s="384">
        <v>50</v>
      </c>
      <c r="B63" s="182" t="s">
        <v>136</v>
      </c>
      <c r="C63" s="379" t="s">
        <v>180</v>
      </c>
      <c r="D63" s="380">
        <v>3584.9584361573998</v>
      </c>
      <c r="E63" s="380">
        <v>4020.4514045574001</v>
      </c>
      <c r="F63" s="381">
        <f t="shared" si="1"/>
        <v>12.147782914515219</v>
      </c>
      <c r="G63" s="380">
        <v>3584.9584361573998</v>
      </c>
      <c r="H63" s="342">
        <f t="shared" si="2"/>
        <v>0</v>
      </c>
      <c r="I63" s="342">
        <f t="shared" si="0"/>
        <v>0</v>
      </c>
      <c r="J63" s="382"/>
      <c r="K63" s="380">
        <v>0</v>
      </c>
      <c r="L63" s="383">
        <v>0</v>
      </c>
      <c r="M63" s="94"/>
      <c r="N63" s="97"/>
    </row>
    <row r="64" spans="1:14" s="96" customFormat="1" ht="17.649999999999999" customHeight="1">
      <c r="A64" s="384">
        <v>51</v>
      </c>
      <c r="B64" s="182" t="s">
        <v>136</v>
      </c>
      <c r="C64" s="379" t="s">
        <v>181</v>
      </c>
      <c r="D64" s="380">
        <v>673.02078372840003</v>
      </c>
      <c r="E64" s="380">
        <v>673.02078372840003</v>
      </c>
      <c r="F64" s="381">
        <f t="shared" si="1"/>
        <v>0</v>
      </c>
      <c r="G64" s="380">
        <v>673.02078372840003</v>
      </c>
      <c r="H64" s="342">
        <f t="shared" si="2"/>
        <v>1.6706422911738628E-13</v>
      </c>
      <c r="I64" s="342">
        <f t="shared" si="0"/>
        <v>2.4823041599381817E-14</v>
      </c>
      <c r="J64" s="382"/>
      <c r="K64" s="380">
        <v>8.3532114558693138E-14</v>
      </c>
      <c r="L64" s="383">
        <v>8.3532114558693138E-14</v>
      </c>
      <c r="M64" s="94"/>
      <c r="N64" s="97"/>
    </row>
    <row r="65" spans="1:14" s="96" customFormat="1" ht="17.649999999999999" customHeight="1">
      <c r="A65" s="384">
        <v>52</v>
      </c>
      <c r="B65" s="182" t="s">
        <v>136</v>
      </c>
      <c r="C65" s="379" t="s">
        <v>182</v>
      </c>
      <c r="D65" s="380">
        <v>646.96458720060002</v>
      </c>
      <c r="E65" s="380">
        <v>734.78265420059995</v>
      </c>
      <c r="F65" s="381">
        <f t="shared" si="1"/>
        <v>13.573859951127545</v>
      </c>
      <c r="G65" s="380">
        <v>646.96458720060002</v>
      </c>
      <c r="H65" s="342">
        <f t="shared" si="2"/>
        <v>0</v>
      </c>
      <c r="I65" s="342">
        <f t="shared" si="0"/>
        <v>0</v>
      </c>
      <c r="J65" s="382"/>
      <c r="K65" s="380">
        <v>0</v>
      </c>
      <c r="L65" s="383">
        <v>0</v>
      </c>
      <c r="M65" s="94"/>
      <c r="N65" s="97"/>
    </row>
    <row r="66" spans="1:14" s="96" customFormat="1" ht="17.649999999999999" customHeight="1">
      <c r="A66" s="384">
        <v>53</v>
      </c>
      <c r="B66" s="182" t="s">
        <v>136</v>
      </c>
      <c r="C66" s="379" t="s">
        <v>183</v>
      </c>
      <c r="D66" s="380">
        <v>391.93316160660004</v>
      </c>
      <c r="E66" s="380">
        <v>391.93316160660004</v>
      </c>
      <c r="F66" s="381">
        <f t="shared" si="1"/>
        <v>0</v>
      </c>
      <c r="G66" s="380">
        <v>391.93316160660004</v>
      </c>
      <c r="H66" s="342">
        <f t="shared" si="2"/>
        <v>-1.6706422911738628E-13</v>
      </c>
      <c r="I66" s="342">
        <f t="shared" si="0"/>
        <v>-4.2625693736289595E-14</v>
      </c>
      <c r="J66" s="382"/>
      <c r="K66" s="380">
        <v>-8.3532114558693138E-14</v>
      </c>
      <c r="L66" s="383">
        <v>-8.3532114558693138E-14</v>
      </c>
      <c r="M66" s="94"/>
      <c r="N66" s="97"/>
    </row>
    <row r="67" spans="1:14" s="96" customFormat="1" ht="17.649999999999999" customHeight="1">
      <c r="A67" s="384">
        <v>54</v>
      </c>
      <c r="B67" s="182" t="s">
        <v>136</v>
      </c>
      <c r="C67" s="379" t="s">
        <v>184</v>
      </c>
      <c r="D67" s="380">
        <v>611.04960765179999</v>
      </c>
      <c r="E67" s="380">
        <v>620.9322555558</v>
      </c>
      <c r="F67" s="381">
        <f t="shared" si="1"/>
        <v>1.6173233368037074</v>
      </c>
      <c r="G67" s="380">
        <v>611.04960765179999</v>
      </c>
      <c r="H67" s="342">
        <f t="shared" si="2"/>
        <v>-3.3412845823477255E-13</v>
      </c>
      <c r="I67" s="342">
        <f t="shared" si="0"/>
        <v>-5.3810774886495833E-14</v>
      </c>
      <c r="J67" s="382"/>
      <c r="K67" s="380">
        <v>-1.6706422911738628E-13</v>
      </c>
      <c r="L67" s="383">
        <v>-1.6706422911738628E-13</v>
      </c>
      <c r="M67" s="94"/>
      <c r="N67" s="97"/>
    </row>
    <row r="68" spans="1:14" s="96" customFormat="1" ht="17.649999999999999" customHeight="1">
      <c r="A68" s="384">
        <v>55</v>
      </c>
      <c r="B68" s="182" t="s">
        <v>136</v>
      </c>
      <c r="C68" s="379" t="s">
        <v>185</v>
      </c>
      <c r="D68" s="380">
        <v>497.9607926772</v>
      </c>
      <c r="E68" s="380">
        <v>639.03399267719999</v>
      </c>
      <c r="F68" s="381">
        <f t="shared" si="1"/>
        <v>28.330182230119817</v>
      </c>
      <c r="G68" s="380">
        <v>497.9607926772</v>
      </c>
      <c r="H68" s="342">
        <f t="shared" si="2"/>
        <v>0</v>
      </c>
      <c r="I68" s="342">
        <f t="shared" si="0"/>
        <v>0</v>
      </c>
      <c r="J68" s="382"/>
      <c r="K68" s="380">
        <v>0</v>
      </c>
      <c r="L68" s="383">
        <v>0</v>
      </c>
      <c r="M68" s="94"/>
      <c r="N68" s="97"/>
    </row>
    <row r="69" spans="1:14" s="96" customFormat="1" ht="17.649999999999999" customHeight="1">
      <c r="A69" s="384">
        <v>57</v>
      </c>
      <c r="B69" s="182" t="s">
        <v>136</v>
      </c>
      <c r="C69" s="379" t="s">
        <v>186</v>
      </c>
      <c r="D69" s="380">
        <v>323.4951195054</v>
      </c>
      <c r="E69" s="380">
        <v>339.0865295694</v>
      </c>
      <c r="F69" s="381">
        <f t="shared" si="1"/>
        <v>4.8196739684475318</v>
      </c>
      <c r="G69" s="380">
        <v>323.4951195054</v>
      </c>
      <c r="H69" s="342">
        <f t="shared" si="2"/>
        <v>-1.6706422911738628E-13</v>
      </c>
      <c r="I69" s="342">
        <f t="shared" si="0"/>
        <v>-4.926890765302243E-14</v>
      </c>
      <c r="J69" s="382"/>
      <c r="K69" s="380">
        <v>-8.3532114558693138E-14</v>
      </c>
      <c r="L69" s="383">
        <v>-8.3532114558693138E-14</v>
      </c>
      <c r="M69" s="94"/>
      <c r="N69" s="97"/>
    </row>
    <row r="70" spans="1:14" s="96" customFormat="1" ht="17.649999999999999" customHeight="1">
      <c r="A70" s="384">
        <v>58</v>
      </c>
      <c r="B70" s="182" t="s">
        <v>140</v>
      </c>
      <c r="C70" s="379" t="s">
        <v>187</v>
      </c>
      <c r="D70" s="380">
        <v>1833.4899849774001</v>
      </c>
      <c r="E70" s="380">
        <v>1833.4899849774001</v>
      </c>
      <c r="F70" s="381">
        <f t="shared" si="1"/>
        <v>0</v>
      </c>
      <c r="G70" s="380">
        <v>1833.4899849774001</v>
      </c>
      <c r="H70" s="342">
        <f t="shared" si="2"/>
        <v>0</v>
      </c>
      <c r="I70" s="342">
        <f t="shared" si="0"/>
        <v>0</v>
      </c>
      <c r="J70" s="382"/>
      <c r="K70" s="380">
        <v>0</v>
      </c>
      <c r="L70" s="383">
        <v>0</v>
      </c>
      <c r="M70" s="94"/>
      <c r="N70" s="97"/>
    </row>
    <row r="71" spans="1:14" s="96" customFormat="1" ht="17.649999999999999" customHeight="1">
      <c r="A71" s="384">
        <v>59</v>
      </c>
      <c r="B71" s="182" t="s">
        <v>140</v>
      </c>
      <c r="C71" s="379" t="s">
        <v>188</v>
      </c>
      <c r="D71" s="380">
        <v>712.2462105006</v>
      </c>
      <c r="E71" s="380">
        <v>715.78973416259998</v>
      </c>
      <c r="F71" s="381">
        <f t="shared" si="1"/>
        <v>0.49751386665988662</v>
      </c>
      <c r="G71" s="380">
        <v>712.2462105006</v>
      </c>
      <c r="H71" s="342">
        <f t="shared" si="2"/>
        <v>3.3412845823477255E-13</v>
      </c>
      <c r="I71" s="342">
        <f t="shared" si="0"/>
        <v>4.6679694090006519E-14</v>
      </c>
      <c r="J71" s="382"/>
      <c r="K71" s="380">
        <v>1.6706422911738628E-13</v>
      </c>
      <c r="L71" s="383">
        <v>1.6706422911738628E-13</v>
      </c>
      <c r="M71" s="94"/>
      <c r="N71" s="97"/>
    </row>
    <row r="72" spans="1:14" s="96" customFormat="1" ht="17.649999999999999" customHeight="1">
      <c r="A72" s="384">
        <v>60</v>
      </c>
      <c r="B72" s="182" t="s">
        <v>189</v>
      </c>
      <c r="C72" s="379" t="s">
        <v>190</v>
      </c>
      <c r="D72" s="380">
        <v>2665.3527730751998</v>
      </c>
      <c r="E72" s="380">
        <v>2665.3527730751998</v>
      </c>
      <c r="F72" s="381">
        <f t="shared" si="1"/>
        <v>0</v>
      </c>
      <c r="G72" s="380">
        <v>2663.2650778128</v>
      </c>
      <c r="H72" s="342">
        <f t="shared" si="2"/>
        <v>-1.3365138329390902E-12</v>
      </c>
      <c r="I72" s="342">
        <f t="shared" si="0"/>
        <v>-5.0143975178079814E-14</v>
      </c>
      <c r="J72" s="382"/>
      <c r="K72" s="380">
        <v>-6.682569164695451E-13</v>
      </c>
      <c r="L72" s="383">
        <v>-6.682569164695451E-13</v>
      </c>
      <c r="M72" s="94"/>
      <c r="N72" s="97"/>
    </row>
    <row r="73" spans="1:14" s="96" customFormat="1" ht="17.649999999999999" customHeight="1">
      <c r="A73" s="384">
        <v>61</v>
      </c>
      <c r="B73" s="182" t="s">
        <v>126</v>
      </c>
      <c r="C73" s="379" t="s">
        <v>191</v>
      </c>
      <c r="D73" s="380">
        <v>1810.1497061837999</v>
      </c>
      <c r="E73" s="380">
        <v>1891.5707383931999</v>
      </c>
      <c r="F73" s="381">
        <f t="shared" si="1"/>
        <v>4.498027535029351</v>
      </c>
      <c r="G73" s="380">
        <v>1810.1497061837999</v>
      </c>
      <c r="H73" s="342">
        <f t="shared" si="2"/>
        <v>1.3365138329390902E-12</v>
      </c>
      <c r="I73" s="342">
        <f t="shared" si="0"/>
        <v>7.0656296685705537E-14</v>
      </c>
      <c r="J73" s="382"/>
      <c r="K73" s="380">
        <v>6.682569164695451E-13</v>
      </c>
      <c r="L73" s="383">
        <v>6.682569164695451E-13</v>
      </c>
      <c r="M73" s="94"/>
      <c r="N73" s="97"/>
    </row>
    <row r="74" spans="1:14" s="96" customFormat="1" ht="17.649999999999999" customHeight="1">
      <c r="A74" s="384">
        <v>62</v>
      </c>
      <c r="B74" s="182" t="s">
        <v>192</v>
      </c>
      <c r="C74" s="379" t="s">
        <v>749</v>
      </c>
      <c r="D74" s="380">
        <v>14907.346328809801</v>
      </c>
      <c r="E74" s="380">
        <v>15426.912435042601</v>
      </c>
      <c r="F74" s="381">
        <f t="shared" si="1"/>
        <v>3.4853024460073811</v>
      </c>
      <c r="G74" s="380">
        <v>14907.346328809801</v>
      </c>
      <c r="H74" s="342">
        <f t="shared" si="2"/>
        <v>188.6730334540166</v>
      </c>
      <c r="I74" s="342">
        <f t="shared" si="0"/>
        <v>1.2230122796668068</v>
      </c>
      <c r="J74" s="382"/>
      <c r="K74" s="380">
        <v>31.445505504625302</v>
      </c>
      <c r="L74" s="383">
        <v>157.22752794939132</v>
      </c>
      <c r="M74" s="94"/>
      <c r="N74" s="97"/>
    </row>
    <row r="75" spans="1:14" s="96" customFormat="1" ht="17.649999999999999" customHeight="1">
      <c r="A75" s="384">
        <v>63</v>
      </c>
      <c r="B75" s="182" t="s">
        <v>155</v>
      </c>
      <c r="C75" s="379" t="s">
        <v>750</v>
      </c>
      <c r="D75" s="380">
        <v>19597.0500522162</v>
      </c>
      <c r="E75" s="380">
        <v>23186.296949068197</v>
      </c>
      <c r="F75" s="381">
        <f t="shared" si="1"/>
        <v>18.315240749441756</v>
      </c>
      <c r="G75" s="380">
        <v>19597.049746557601</v>
      </c>
      <c r="H75" s="342">
        <f t="shared" si="2"/>
        <v>19597.049746557601</v>
      </c>
      <c r="I75" s="342">
        <f t="shared" si="0"/>
        <v>84.519963621638865</v>
      </c>
      <c r="J75" s="385"/>
      <c r="K75" s="380">
        <v>8422.6031596475332</v>
      </c>
      <c r="L75" s="383">
        <v>11174.446586910068</v>
      </c>
      <c r="M75" s="94"/>
      <c r="N75" s="97"/>
    </row>
    <row r="76" spans="1:14" s="96" customFormat="1" ht="17.649999999999999" customHeight="1">
      <c r="A76" s="384">
        <v>64</v>
      </c>
      <c r="B76" s="182" t="s">
        <v>136</v>
      </c>
      <c r="C76" s="379" t="s">
        <v>196</v>
      </c>
      <c r="D76" s="380">
        <v>157.37717079719999</v>
      </c>
      <c r="E76" s="380">
        <v>157.37717079719999</v>
      </c>
      <c r="F76" s="381">
        <f t="shared" si="1"/>
        <v>0</v>
      </c>
      <c r="G76" s="380">
        <v>157.37717079719999</v>
      </c>
      <c r="H76" s="342">
        <f t="shared" si="2"/>
        <v>4.1766057279346569E-14</v>
      </c>
      <c r="I76" s="342">
        <f t="shared" si="0"/>
        <v>2.6538828387738217E-14</v>
      </c>
      <c r="J76" s="382"/>
      <c r="K76" s="380">
        <v>2.0883028639673284E-14</v>
      </c>
      <c r="L76" s="383">
        <v>2.0883028639673284E-14</v>
      </c>
      <c r="M76" s="94"/>
      <c r="N76" s="97"/>
    </row>
    <row r="77" spans="1:14" s="96" customFormat="1" ht="17.649999999999999" customHeight="1">
      <c r="A77" s="384">
        <v>65</v>
      </c>
      <c r="B77" s="182" t="s">
        <v>136</v>
      </c>
      <c r="C77" s="379" t="s">
        <v>197</v>
      </c>
      <c r="D77" s="380">
        <v>1606.2481458317998</v>
      </c>
      <c r="E77" s="380">
        <v>1634.2433229570001</v>
      </c>
      <c r="F77" s="381">
        <f t="shared" si="1"/>
        <v>1.7428924165825634</v>
      </c>
      <c r="G77" s="380">
        <v>1606.2481458317998</v>
      </c>
      <c r="H77" s="342">
        <f t="shared" si="2"/>
        <v>-6.682569164695451E-13</v>
      </c>
      <c r="I77" s="342">
        <f t="shared" si="0"/>
        <v>-4.0890906946488293E-14</v>
      </c>
      <c r="J77" s="382"/>
      <c r="K77" s="380">
        <v>-3.3412845823477255E-13</v>
      </c>
      <c r="L77" s="383">
        <v>-3.3412845823477255E-13</v>
      </c>
      <c r="M77" s="94"/>
      <c r="N77" s="97"/>
    </row>
    <row r="78" spans="1:14" s="96" customFormat="1" ht="17.649999999999999" customHeight="1">
      <c r="A78" s="384">
        <v>66</v>
      </c>
      <c r="B78" s="182" t="s">
        <v>136</v>
      </c>
      <c r="C78" s="379" t="s">
        <v>198</v>
      </c>
      <c r="D78" s="380">
        <v>1762.7705305979998</v>
      </c>
      <c r="E78" s="380">
        <v>1908.6891012618</v>
      </c>
      <c r="F78" s="381">
        <f t="shared" si="1"/>
        <v>8.2777972589716029</v>
      </c>
      <c r="G78" s="380">
        <v>1762.7705305979998</v>
      </c>
      <c r="H78" s="342">
        <f t="shared" si="2"/>
        <v>0</v>
      </c>
      <c r="I78" s="342">
        <f t="shared" ref="I78:I141" si="3">+H78/E78*100</f>
        <v>0</v>
      </c>
      <c r="J78" s="382"/>
      <c r="K78" s="380">
        <v>0</v>
      </c>
      <c r="L78" s="383">
        <v>0</v>
      </c>
      <c r="M78" s="94"/>
      <c r="N78" s="97"/>
    </row>
    <row r="79" spans="1:14" s="96" customFormat="1" ht="17.649999999999999" customHeight="1">
      <c r="A79" s="384">
        <v>67</v>
      </c>
      <c r="B79" s="182" t="s">
        <v>136</v>
      </c>
      <c r="C79" s="379" t="s">
        <v>199</v>
      </c>
      <c r="D79" s="380">
        <v>480.88303537800005</v>
      </c>
      <c r="E79" s="380">
        <v>480.88303537800005</v>
      </c>
      <c r="F79" s="381">
        <f t="shared" si="1"/>
        <v>0</v>
      </c>
      <c r="G79" s="380">
        <v>480.88303537800005</v>
      </c>
      <c r="H79" s="342">
        <f t="shared" si="2"/>
        <v>-1.6706422911738628E-13</v>
      </c>
      <c r="I79" s="342">
        <f t="shared" si="3"/>
        <v>-3.4741135957533784E-14</v>
      </c>
      <c r="J79" s="382"/>
      <c r="K79" s="380">
        <v>-8.3532114558693138E-14</v>
      </c>
      <c r="L79" s="383">
        <v>-8.3532114558693138E-14</v>
      </c>
      <c r="M79" s="94"/>
      <c r="N79" s="97"/>
    </row>
    <row r="80" spans="1:14" s="96" customFormat="1" ht="17.649999999999999" customHeight="1">
      <c r="A80" s="384">
        <v>68</v>
      </c>
      <c r="B80" s="182" t="s">
        <v>136</v>
      </c>
      <c r="C80" s="379" t="s">
        <v>200</v>
      </c>
      <c r="D80" s="380">
        <v>2182.7530414386001</v>
      </c>
      <c r="E80" s="380">
        <v>2969.9197251413998</v>
      </c>
      <c r="F80" s="381">
        <f t="shared" ref="F80:F143" si="4">E80/D80*100-100</f>
        <v>36.06302081631722</v>
      </c>
      <c r="G80" s="380">
        <v>2182.7530414386001</v>
      </c>
      <c r="H80" s="342">
        <f t="shared" ref="H80:H143" si="5">K80+L80</f>
        <v>510.21605243230061</v>
      </c>
      <c r="I80" s="342">
        <f t="shared" si="3"/>
        <v>17.179456000549269</v>
      </c>
      <c r="J80" s="382"/>
      <c r="K80" s="380">
        <v>204.11610711150956</v>
      </c>
      <c r="L80" s="383">
        <v>306.09994532079105</v>
      </c>
      <c r="M80" s="94"/>
      <c r="N80" s="97"/>
    </row>
    <row r="81" spans="1:14" s="96" customFormat="1" ht="17.649999999999999" customHeight="1">
      <c r="A81" s="384">
        <v>69</v>
      </c>
      <c r="B81" s="182" t="s">
        <v>136</v>
      </c>
      <c r="C81" s="379" t="s">
        <v>201</v>
      </c>
      <c r="D81" s="380">
        <v>780.8529291246</v>
      </c>
      <c r="E81" s="380">
        <v>854.7987981245999</v>
      </c>
      <c r="F81" s="381">
        <f t="shared" si="4"/>
        <v>9.4698843075224488</v>
      </c>
      <c r="G81" s="380">
        <v>780.8529291246</v>
      </c>
      <c r="H81" s="342">
        <f t="shared" si="5"/>
        <v>0</v>
      </c>
      <c r="I81" s="342">
        <f t="shared" si="3"/>
        <v>0</v>
      </c>
      <c r="J81" s="382"/>
      <c r="K81" s="380">
        <v>0</v>
      </c>
      <c r="L81" s="383">
        <v>0</v>
      </c>
      <c r="M81" s="94"/>
      <c r="N81" s="97"/>
    </row>
    <row r="82" spans="1:14" s="96" customFormat="1" ht="17.649999999999999" customHeight="1">
      <c r="A82" s="384">
        <v>70</v>
      </c>
      <c r="B82" s="182" t="s">
        <v>136</v>
      </c>
      <c r="C82" s="379" t="s">
        <v>202</v>
      </c>
      <c r="D82" s="380">
        <v>872.58554230259995</v>
      </c>
      <c r="E82" s="380">
        <v>953.31411670980003</v>
      </c>
      <c r="F82" s="381">
        <f t="shared" si="4"/>
        <v>9.2516516139118607</v>
      </c>
      <c r="G82" s="380">
        <v>872.58554230259995</v>
      </c>
      <c r="H82" s="342">
        <f t="shared" si="5"/>
        <v>3.3412845823477255E-13</v>
      </c>
      <c r="I82" s="342">
        <f t="shared" si="3"/>
        <v>3.5049146171039567E-14</v>
      </c>
      <c r="J82" s="382"/>
      <c r="K82" s="380">
        <v>1.6706422911738628E-13</v>
      </c>
      <c r="L82" s="383">
        <v>1.6706422911738628E-13</v>
      </c>
      <c r="M82" s="94"/>
      <c r="N82" s="97"/>
    </row>
    <row r="83" spans="1:14" s="96" customFormat="1" ht="17.649999999999999" customHeight="1">
      <c r="A83" s="384">
        <v>71</v>
      </c>
      <c r="B83" s="182" t="s">
        <v>751</v>
      </c>
      <c r="C83" s="379" t="s">
        <v>204</v>
      </c>
      <c r="D83" s="380">
        <v>319.18523919659998</v>
      </c>
      <c r="E83" s="380">
        <v>396.15416579940006</v>
      </c>
      <c r="F83" s="381">
        <f t="shared" si="4"/>
        <v>24.114187359206667</v>
      </c>
      <c r="G83" s="380">
        <v>319.18523919659998</v>
      </c>
      <c r="H83" s="342">
        <f t="shared" si="5"/>
        <v>-1.6706422911738628E-13</v>
      </c>
      <c r="I83" s="342">
        <f t="shared" si="3"/>
        <v>-4.2171518954058485E-14</v>
      </c>
      <c r="J83" s="382"/>
      <c r="K83" s="380">
        <v>-8.3532114558693138E-14</v>
      </c>
      <c r="L83" s="383">
        <v>-8.3532114558693138E-14</v>
      </c>
      <c r="M83" s="94"/>
      <c r="N83" s="97"/>
    </row>
    <row r="84" spans="1:14" s="96" customFormat="1" ht="17.649999999999999" customHeight="1">
      <c r="A84" s="384">
        <v>72</v>
      </c>
      <c r="B84" s="182" t="s">
        <v>205</v>
      </c>
      <c r="C84" s="379" t="s">
        <v>206</v>
      </c>
      <c r="D84" s="380">
        <v>726.72079106460001</v>
      </c>
      <c r="E84" s="380">
        <v>726.72079106460001</v>
      </c>
      <c r="F84" s="381">
        <f t="shared" si="4"/>
        <v>0</v>
      </c>
      <c r="G84" s="380">
        <v>726.72088511339996</v>
      </c>
      <c r="H84" s="342">
        <f t="shared" si="5"/>
        <v>0</v>
      </c>
      <c r="I84" s="342">
        <f t="shared" si="3"/>
        <v>0</v>
      </c>
      <c r="J84" s="382"/>
      <c r="K84" s="380">
        <v>0</v>
      </c>
      <c r="L84" s="383">
        <v>0</v>
      </c>
      <c r="M84" s="94"/>
      <c r="N84" s="97"/>
    </row>
    <row r="85" spans="1:14" s="96" customFormat="1" ht="17.649999999999999" customHeight="1">
      <c r="A85" s="384">
        <v>73</v>
      </c>
      <c r="B85" s="182" t="s">
        <v>205</v>
      </c>
      <c r="C85" s="379" t="s">
        <v>207</v>
      </c>
      <c r="D85" s="380">
        <v>995.55702869339996</v>
      </c>
      <c r="E85" s="380">
        <v>995.55702869339996</v>
      </c>
      <c r="F85" s="381">
        <f t="shared" si="4"/>
        <v>0</v>
      </c>
      <c r="G85" s="380">
        <v>995.55702869339996</v>
      </c>
      <c r="H85" s="342">
        <f t="shared" si="5"/>
        <v>3.3412845823477255E-13</v>
      </c>
      <c r="I85" s="342">
        <f t="shared" si="3"/>
        <v>3.3561960651645756E-14</v>
      </c>
      <c r="J85" s="382"/>
      <c r="K85" s="380">
        <v>1.6706422911738628E-13</v>
      </c>
      <c r="L85" s="383">
        <v>1.6706422911738628E-13</v>
      </c>
      <c r="M85" s="94"/>
      <c r="N85" s="97"/>
    </row>
    <row r="86" spans="1:14" s="96" customFormat="1" ht="17.649999999999999" customHeight="1">
      <c r="A86" s="384">
        <v>74</v>
      </c>
      <c r="B86" s="182" t="s">
        <v>205</v>
      </c>
      <c r="C86" s="379" t="s">
        <v>208</v>
      </c>
      <c r="D86" s="380">
        <v>149.25624501480002</v>
      </c>
      <c r="E86" s="380">
        <v>149.25624501480002</v>
      </c>
      <c r="F86" s="381">
        <f t="shared" si="4"/>
        <v>0</v>
      </c>
      <c r="G86" s="380">
        <v>149.25624501480002</v>
      </c>
      <c r="H86" s="342">
        <f t="shared" si="5"/>
        <v>4.1766057279346569E-14</v>
      </c>
      <c r="I86" s="342">
        <f t="shared" si="3"/>
        <v>2.7982787102278443E-14</v>
      </c>
      <c r="J86" s="382"/>
      <c r="K86" s="380">
        <v>2.0883028639673284E-14</v>
      </c>
      <c r="L86" s="383">
        <v>2.0883028639673284E-14</v>
      </c>
      <c r="M86" s="94"/>
      <c r="N86" s="97"/>
    </row>
    <row r="87" spans="1:14" s="96" customFormat="1" ht="17.649999999999999" customHeight="1">
      <c r="A87" s="384">
        <v>75</v>
      </c>
      <c r="B87" s="182" t="s">
        <v>205</v>
      </c>
      <c r="C87" s="379" t="s">
        <v>209</v>
      </c>
      <c r="D87" s="380">
        <v>271.68521090280001</v>
      </c>
      <c r="E87" s="380">
        <v>271.68521090280001</v>
      </c>
      <c r="F87" s="381">
        <f t="shared" si="4"/>
        <v>0</v>
      </c>
      <c r="G87" s="380">
        <v>271.68521090280001</v>
      </c>
      <c r="H87" s="342">
        <f t="shared" si="5"/>
        <v>0</v>
      </c>
      <c r="I87" s="342">
        <f t="shared" si="3"/>
        <v>0</v>
      </c>
      <c r="J87" s="382"/>
      <c r="K87" s="380">
        <v>0</v>
      </c>
      <c r="L87" s="383">
        <v>0</v>
      </c>
      <c r="M87" s="94"/>
      <c r="N87" s="97"/>
    </row>
    <row r="88" spans="1:14" s="96" customFormat="1" ht="17.649999999999999" customHeight="1">
      <c r="A88" s="384">
        <v>76</v>
      </c>
      <c r="B88" s="182" t="s">
        <v>205</v>
      </c>
      <c r="C88" s="379" t="s">
        <v>210</v>
      </c>
      <c r="D88" s="380">
        <v>441.22996871219999</v>
      </c>
      <c r="E88" s="380">
        <v>441.22996871219999</v>
      </c>
      <c r="F88" s="381">
        <f t="shared" si="4"/>
        <v>0</v>
      </c>
      <c r="G88" s="380">
        <v>441.22996871219999</v>
      </c>
      <c r="H88" s="342">
        <f t="shared" si="5"/>
        <v>0</v>
      </c>
      <c r="I88" s="342">
        <f t="shared" si="3"/>
        <v>0</v>
      </c>
      <c r="J88" s="382"/>
      <c r="K88" s="380">
        <v>0</v>
      </c>
      <c r="L88" s="383">
        <v>0</v>
      </c>
      <c r="M88" s="94"/>
      <c r="N88" s="97"/>
    </row>
    <row r="89" spans="1:14" s="96" customFormat="1" ht="17.649999999999999" customHeight="1">
      <c r="A89" s="384">
        <v>77</v>
      </c>
      <c r="B89" s="182" t="s">
        <v>205</v>
      </c>
      <c r="C89" s="379" t="s">
        <v>211</v>
      </c>
      <c r="D89" s="380">
        <v>338.66088821279999</v>
      </c>
      <c r="E89" s="380">
        <v>338.66088821279999</v>
      </c>
      <c r="F89" s="381">
        <f t="shared" si="4"/>
        <v>0</v>
      </c>
      <c r="G89" s="380">
        <v>338.66088821279999</v>
      </c>
      <c r="H89" s="342">
        <f t="shared" si="5"/>
        <v>0</v>
      </c>
      <c r="I89" s="342">
        <f t="shared" si="3"/>
        <v>0</v>
      </c>
      <c r="J89" s="382"/>
      <c r="K89" s="380">
        <v>0</v>
      </c>
      <c r="L89" s="383">
        <v>0</v>
      </c>
      <c r="M89" s="94"/>
      <c r="N89" s="97"/>
    </row>
    <row r="90" spans="1:14" s="96" customFormat="1" ht="17.649999999999999" customHeight="1">
      <c r="A90" s="384">
        <v>78</v>
      </c>
      <c r="B90" s="182" t="s">
        <v>205</v>
      </c>
      <c r="C90" s="379" t="s">
        <v>212</v>
      </c>
      <c r="D90" s="380">
        <v>5.7991430568000002</v>
      </c>
      <c r="E90" s="380">
        <v>5.7991430568000002</v>
      </c>
      <c r="F90" s="381">
        <f t="shared" si="4"/>
        <v>0</v>
      </c>
      <c r="G90" s="380">
        <v>5.7991430568000002</v>
      </c>
      <c r="H90" s="342">
        <f t="shared" si="5"/>
        <v>0</v>
      </c>
      <c r="I90" s="342">
        <f t="shared" si="3"/>
        <v>0</v>
      </c>
      <c r="J90" s="382"/>
      <c r="K90" s="380">
        <v>0</v>
      </c>
      <c r="L90" s="383">
        <v>0</v>
      </c>
      <c r="M90" s="94"/>
      <c r="N90" s="97"/>
    </row>
    <row r="91" spans="1:14" s="96" customFormat="1" ht="17.649999999999999" customHeight="1">
      <c r="A91" s="384">
        <v>79</v>
      </c>
      <c r="B91" s="182" t="s">
        <v>205</v>
      </c>
      <c r="C91" s="379" t="s">
        <v>214</v>
      </c>
      <c r="D91" s="380">
        <v>2995.1627287200004</v>
      </c>
      <c r="E91" s="380">
        <v>2995.1627287200004</v>
      </c>
      <c r="F91" s="381">
        <f t="shared" si="4"/>
        <v>0</v>
      </c>
      <c r="G91" s="380">
        <v>2995.1627287200004</v>
      </c>
      <c r="H91" s="342">
        <f t="shared" si="5"/>
        <v>6.682569164695451E-13</v>
      </c>
      <c r="I91" s="342">
        <f t="shared" si="3"/>
        <v>2.2311205667116739E-14</v>
      </c>
      <c r="J91" s="382"/>
      <c r="K91" s="380">
        <v>3.3412845823477255E-13</v>
      </c>
      <c r="L91" s="383">
        <v>3.3412845823477255E-13</v>
      </c>
      <c r="M91" s="94"/>
      <c r="N91" s="97"/>
    </row>
    <row r="92" spans="1:14" s="96" customFormat="1" ht="17.649999999999999" customHeight="1">
      <c r="A92" s="384">
        <v>80</v>
      </c>
      <c r="B92" s="182" t="s">
        <v>205</v>
      </c>
      <c r="C92" s="379" t="s">
        <v>215</v>
      </c>
      <c r="D92" s="380">
        <v>693.37477799999999</v>
      </c>
      <c r="E92" s="380">
        <v>833.81314859999998</v>
      </c>
      <c r="F92" s="381">
        <f t="shared" si="4"/>
        <v>20.254323499491349</v>
      </c>
      <c r="G92" s="380">
        <v>693.37477799999999</v>
      </c>
      <c r="H92" s="342">
        <f t="shared" si="5"/>
        <v>-1.6706422911738628E-13</v>
      </c>
      <c r="I92" s="342">
        <f t="shared" si="3"/>
        <v>-2.0036171101150501E-14</v>
      </c>
      <c r="J92" s="382"/>
      <c r="K92" s="380">
        <v>-8.3532114558693138E-14</v>
      </c>
      <c r="L92" s="383">
        <v>-8.3532114558693138E-14</v>
      </c>
      <c r="M92" s="94"/>
      <c r="N92" s="97"/>
    </row>
    <row r="93" spans="1:14" s="96" customFormat="1" ht="17.649999999999999" customHeight="1">
      <c r="A93" s="384">
        <v>82</v>
      </c>
      <c r="B93" s="182" t="s">
        <v>205</v>
      </c>
      <c r="C93" s="379" t="s">
        <v>216</v>
      </c>
      <c r="D93" s="380">
        <v>14.107272975600001</v>
      </c>
      <c r="E93" s="380">
        <v>14.107272975600001</v>
      </c>
      <c r="F93" s="381">
        <f t="shared" si="4"/>
        <v>0</v>
      </c>
      <c r="G93" s="380">
        <v>14.107272975600001</v>
      </c>
      <c r="H93" s="342">
        <f t="shared" si="5"/>
        <v>5.2207571599183211E-15</v>
      </c>
      <c r="I93" s="342">
        <f t="shared" si="3"/>
        <v>3.7007557512696924E-14</v>
      </c>
      <c r="J93" s="382"/>
      <c r="K93" s="380">
        <v>2.6103785799591606E-15</v>
      </c>
      <c r="L93" s="383">
        <v>2.6103785799591606E-15</v>
      </c>
      <c r="M93" s="94"/>
      <c r="N93" s="97"/>
    </row>
    <row r="94" spans="1:14" s="96" customFormat="1" ht="17.649999999999999" customHeight="1">
      <c r="A94" s="386">
        <v>83</v>
      </c>
      <c r="B94" s="387" t="s">
        <v>205</v>
      </c>
      <c r="C94" s="379" t="s">
        <v>217</v>
      </c>
      <c r="D94" s="380">
        <v>21.5205755868</v>
      </c>
      <c r="E94" s="380">
        <v>21.5205755868</v>
      </c>
      <c r="F94" s="381">
        <f t="shared" si="4"/>
        <v>0</v>
      </c>
      <c r="G94" s="380">
        <v>21.5205755868</v>
      </c>
      <c r="H94" s="342">
        <f t="shared" si="5"/>
        <v>1.0441514319836642E-14</v>
      </c>
      <c r="I94" s="342">
        <f t="shared" si="3"/>
        <v>4.851875024309813E-14</v>
      </c>
      <c r="J94" s="382"/>
      <c r="K94" s="380">
        <v>5.2207571599183211E-15</v>
      </c>
      <c r="L94" s="383">
        <v>5.2207571599183211E-15</v>
      </c>
      <c r="M94" s="94"/>
      <c r="N94" s="97"/>
    </row>
    <row r="95" spans="1:14" s="96" customFormat="1" ht="17.649999999999999" customHeight="1">
      <c r="A95" s="386">
        <v>84</v>
      </c>
      <c r="B95" s="387" t="s">
        <v>205</v>
      </c>
      <c r="C95" s="379" t="s">
        <v>218</v>
      </c>
      <c r="D95" s="380">
        <v>317.6263098</v>
      </c>
      <c r="E95" s="380">
        <v>317.6263098</v>
      </c>
      <c r="F95" s="381">
        <f t="shared" si="4"/>
        <v>0</v>
      </c>
      <c r="G95" s="380">
        <v>317.6263098</v>
      </c>
      <c r="H95" s="342">
        <f t="shared" si="5"/>
        <v>0</v>
      </c>
      <c r="I95" s="342">
        <f t="shared" si="3"/>
        <v>0</v>
      </c>
      <c r="J95" s="382"/>
      <c r="K95" s="380">
        <v>0</v>
      </c>
      <c r="L95" s="383">
        <v>0</v>
      </c>
      <c r="M95" s="94"/>
      <c r="N95" s="97"/>
    </row>
    <row r="96" spans="1:14" s="96" customFormat="1" ht="17.649999999999999" customHeight="1">
      <c r="A96" s="386">
        <v>87</v>
      </c>
      <c r="B96" s="387" t="s">
        <v>205</v>
      </c>
      <c r="C96" s="379" t="s">
        <v>219</v>
      </c>
      <c r="D96" s="380">
        <v>1156.800945366</v>
      </c>
      <c r="E96" s="380">
        <v>1156.800945366</v>
      </c>
      <c r="F96" s="381">
        <f t="shared" si="4"/>
        <v>0</v>
      </c>
      <c r="G96" s="380">
        <v>1156.800945366</v>
      </c>
      <c r="H96" s="342">
        <f t="shared" si="5"/>
        <v>-6.682569164695451E-13</v>
      </c>
      <c r="I96" s="342">
        <f t="shared" si="3"/>
        <v>-5.7767666870129968E-14</v>
      </c>
      <c r="J96" s="382"/>
      <c r="K96" s="380">
        <v>-3.3412845823477255E-13</v>
      </c>
      <c r="L96" s="383">
        <v>-3.3412845823477255E-13</v>
      </c>
      <c r="M96" s="94"/>
      <c r="N96" s="97"/>
    </row>
    <row r="97" spans="1:14" s="96" customFormat="1" ht="17.649999999999999" customHeight="1">
      <c r="A97" s="386">
        <v>90</v>
      </c>
      <c r="B97" s="387" t="s">
        <v>205</v>
      </c>
      <c r="C97" s="379" t="s">
        <v>220</v>
      </c>
      <c r="D97" s="380">
        <v>316.00396799999999</v>
      </c>
      <c r="E97" s="380">
        <v>316.00396799999999</v>
      </c>
      <c r="F97" s="381">
        <f t="shared" si="4"/>
        <v>0</v>
      </c>
      <c r="G97" s="380">
        <v>316.00396799999999</v>
      </c>
      <c r="H97" s="342">
        <f t="shared" si="5"/>
        <v>-8.3532114558693138E-14</v>
      </c>
      <c r="I97" s="342">
        <f t="shared" si="3"/>
        <v>-2.6433881538694204E-14</v>
      </c>
      <c r="J97" s="382"/>
      <c r="K97" s="380">
        <v>-4.1766057279346569E-14</v>
      </c>
      <c r="L97" s="383">
        <v>-4.1766057279346569E-14</v>
      </c>
      <c r="M97" s="94"/>
      <c r="N97" s="97"/>
    </row>
    <row r="98" spans="1:14" s="96" customFormat="1" ht="17.649999999999999" customHeight="1">
      <c r="A98" s="182">
        <v>91</v>
      </c>
      <c r="B98" s="182" t="s">
        <v>205</v>
      </c>
      <c r="C98" s="379" t="s">
        <v>221</v>
      </c>
      <c r="D98" s="380">
        <v>270.7556560758</v>
      </c>
      <c r="E98" s="380">
        <v>288.6521316912</v>
      </c>
      <c r="F98" s="381">
        <f t="shared" si="4"/>
        <v>6.6098252109605795</v>
      </c>
      <c r="G98" s="380">
        <v>270.7556560758</v>
      </c>
      <c r="H98" s="342">
        <f t="shared" si="5"/>
        <v>-8.3532114558693138E-14</v>
      </c>
      <c r="I98" s="342">
        <f t="shared" si="3"/>
        <v>-2.8938679257028937E-14</v>
      </c>
      <c r="J98" s="388"/>
      <c r="K98" s="380">
        <v>-4.1766057279346569E-14</v>
      </c>
      <c r="L98" s="383">
        <v>-4.1766057279346569E-14</v>
      </c>
      <c r="M98" s="94"/>
      <c r="N98" s="97"/>
    </row>
    <row r="99" spans="1:14" s="96" customFormat="1" ht="17.649999999999999" customHeight="1">
      <c r="A99" s="386">
        <v>92</v>
      </c>
      <c r="B99" s="387" t="s">
        <v>205</v>
      </c>
      <c r="C99" s="379" t="s">
        <v>222</v>
      </c>
      <c r="D99" s="380">
        <v>760.6312380024001</v>
      </c>
      <c r="E99" s="380">
        <v>760.6312380024001</v>
      </c>
      <c r="F99" s="381">
        <f t="shared" si="4"/>
        <v>0</v>
      </c>
      <c r="G99" s="380">
        <v>760.6312380024001</v>
      </c>
      <c r="H99" s="342">
        <f t="shared" si="5"/>
        <v>3.3412845823477255E-13</v>
      </c>
      <c r="I99" s="342">
        <f t="shared" si="3"/>
        <v>4.3927785442032847E-14</v>
      </c>
      <c r="J99" s="382"/>
      <c r="K99" s="380">
        <v>1.6706422911738628E-13</v>
      </c>
      <c r="L99" s="383">
        <v>1.6706422911738628E-13</v>
      </c>
      <c r="M99" s="94"/>
      <c r="N99" s="97"/>
    </row>
    <row r="100" spans="1:14" s="96" customFormat="1" ht="17.649999999999999" customHeight="1">
      <c r="A100" s="386">
        <v>93</v>
      </c>
      <c r="B100" s="387" t="s">
        <v>205</v>
      </c>
      <c r="C100" s="379" t="s">
        <v>223</v>
      </c>
      <c r="D100" s="380">
        <v>408.38050979940004</v>
      </c>
      <c r="E100" s="380">
        <v>408.38050979940004</v>
      </c>
      <c r="F100" s="381">
        <f t="shared" si="4"/>
        <v>0</v>
      </c>
      <c r="G100" s="380">
        <v>408.38050979940004</v>
      </c>
      <c r="H100" s="342">
        <f t="shared" si="5"/>
        <v>0</v>
      </c>
      <c r="I100" s="342">
        <f t="shared" si="3"/>
        <v>0</v>
      </c>
      <c r="J100" s="382"/>
      <c r="K100" s="380">
        <v>0</v>
      </c>
      <c r="L100" s="383">
        <v>0</v>
      </c>
      <c r="M100" s="94"/>
      <c r="N100" s="97"/>
    </row>
    <row r="101" spans="1:14" s="96" customFormat="1" ht="17.649999999999999" customHeight="1">
      <c r="A101" s="386">
        <v>94</v>
      </c>
      <c r="B101" s="387" t="s">
        <v>205</v>
      </c>
      <c r="C101" s="379" t="s">
        <v>224</v>
      </c>
      <c r="D101" s="380">
        <v>136.135638</v>
      </c>
      <c r="E101" s="380">
        <v>136.135638</v>
      </c>
      <c r="F101" s="381">
        <f t="shared" si="4"/>
        <v>0</v>
      </c>
      <c r="G101" s="380">
        <v>136.135638</v>
      </c>
      <c r="H101" s="342">
        <f t="shared" si="5"/>
        <v>0</v>
      </c>
      <c r="I101" s="342">
        <f t="shared" si="3"/>
        <v>0</v>
      </c>
      <c r="J101" s="382"/>
      <c r="K101" s="380">
        <v>0</v>
      </c>
      <c r="L101" s="383">
        <v>0</v>
      </c>
      <c r="M101" s="94"/>
      <c r="N101" s="97"/>
    </row>
    <row r="102" spans="1:14" s="96" customFormat="1" ht="17.649999999999999" customHeight="1">
      <c r="A102" s="386">
        <v>95</v>
      </c>
      <c r="B102" s="387" t="s">
        <v>140</v>
      </c>
      <c r="C102" s="379" t="s">
        <v>225</v>
      </c>
      <c r="D102" s="380">
        <v>181.13540245800002</v>
      </c>
      <c r="E102" s="380">
        <v>181.13540245800002</v>
      </c>
      <c r="F102" s="381">
        <f t="shared" si="4"/>
        <v>0</v>
      </c>
      <c r="G102" s="380">
        <v>181.13540245800002</v>
      </c>
      <c r="H102" s="342">
        <f t="shared" si="5"/>
        <v>8.3532114558693138E-14</v>
      </c>
      <c r="I102" s="342">
        <f t="shared" si="3"/>
        <v>4.6115841202308189E-14</v>
      </c>
      <c r="J102" s="382"/>
      <c r="K102" s="380">
        <v>4.1766057279346569E-14</v>
      </c>
      <c r="L102" s="383">
        <v>4.1766057279346569E-14</v>
      </c>
      <c r="M102" s="94"/>
      <c r="N102" s="97"/>
    </row>
    <row r="103" spans="1:14" s="96" customFormat="1" ht="17.649999999999999" customHeight="1">
      <c r="A103" s="386">
        <v>98</v>
      </c>
      <c r="B103" s="387" t="s">
        <v>140</v>
      </c>
      <c r="C103" s="379" t="s">
        <v>226</v>
      </c>
      <c r="D103" s="380">
        <v>81.807972484800004</v>
      </c>
      <c r="E103" s="380">
        <v>81.807972484800004</v>
      </c>
      <c r="F103" s="381">
        <f t="shared" si="4"/>
        <v>0</v>
      </c>
      <c r="G103" s="380">
        <v>81.807972484800004</v>
      </c>
      <c r="H103" s="342">
        <f t="shared" si="5"/>
        <v>0</v>
      </c>
      <c r="I103" s="342">
        <f t="shared" si="3"/>
        <v>0</v>
      </c>
      <c r="J103" s="382"/>
      <c r="K103" s="380">
        <v>0</v>
      </c>
      <c r="L103" s="383">
        <v>0</v>
      </c>
      <c r="M103" s="94"/>
      <c r="N103" s="97"/>
    </row>
    <row r="104" spans="1:14" s="96" customFormat="1" ht="17.649999999999999" customHeight="1">
      <c r="A104" s="386">
        <v>99</v>
      </c>
      <c r="B104" s="387" t="s">
        <v>140</v>
      </c>
      <c r="C104" s="379" t="s">
        <v>227</v>
      </c>
      <c r="D104" s="380">
        <v>1053.6988432926</v>
      </c>
      <c r="E104" s="380">
        <v>1088.3316085266001</v>
      </c>
      <c r="F104" s="381">
        <f t="shared" si="4"/>
        <v>3.2867802270504285</v>
      </c>
      <c r="G104" s="380">
        <v>1053.6988432926</v>
      </c>
      <c r="H104" s="342">
        <f t="shared" si="5"/>
        <v>-3.3412845823477255E-13</v>
      </c>
      <c r="I104" s="342">
        <f t="shared" si="3"/>
        <v>-3.0700978967901223E-14</v>
      </c>
      <c r="J104" s="382"/>
      <c r="K104" s="380">
        <v>-1.6706422911738628E-13</v>
      </c>
      <c r="L104" s="383">
        <v>-1.6706422911738628E-13</v>
      </c>
      <c r="M104" s="94"/>
      <c r="N104" s="97"/>
    </row>
    <row r="105" spans="1:14" s="96" customFormat="1" ht="17.649999999999999" customHeight="1">
      <c r="A105" s="386">
        <v>100</v>
      </c>
      <c r="B105" s="387" t="s">
        <v>228</v>
      </c>
      <c r="C105" s="379" t="s">
        <v>229</v>
      </c>
      <c r="D105" s="380">
        <v>1872.020085459</v>
      </c>
      <c r="E105" s="380">
        <v>1872.020085459</v>
      </c>
      <c r="F105" s="381">
        <f t="shared" si="4"/>
        <v>0</v>
      </c>
      <c r="G105" s="380">
        <v>1872.020085459</v>
      </c>
      <c r="H105" s="342">
        <f t="shared" si="5"/>
        <v>0</v>
      </c>
      <c r="I105" s="342">
        <f t="shared" si="3"/>
        <v>0</v>
      </c>
      <c r="J105" s="382"/>
      <c r="K105" s="380">
        <v>0</v>
      </c>
      <c r="L105" s="383">
        <v>0</v>
      </c>
      <c r="M105" s="94"/>
      <c r="N105" s="97"/>
    </row>
    <row r="106" spans="1:14" s="96" customFormat="1" ht="17.649999999999999" customHeight="1">
      <c r="A106" s="386">
        <v>101</v>
      </c>
      <c r="B106" s="387" t="s">
        <v>228</v>
      </c>
      <c r="C106" s="379" t="s">
        <v>230</v>
      </c>
      <c r="D106" s="380">
        <v>655.60630821300003</v>
      </c>
      <c r="E106" s="380">
        <v>655.60630821300003</v>
      </c>
      <c r="F106" s="381">
        <f t="shared" si="4"/>
        <v>0</v>
      </c>
      <c r="G106" s="380">
        <v>655.60630821300003</v>
      </c>
      <c r="H106" s="342">
        <f t="shared" si="5"/>
        <v>-5.0119268735215878E-13</v>
      </c>
      <c r="I106" s="342">
        <f t="shared" si="3"/>
        <v>-7.6447203309905645E-14</v>
      </c>
      <c r="J106" s="382"/>
      <c r="K106" s="380">
        <v>-2.5059634367607939E-13</v>
      </c>
      <c r="L106" s="383">
        <v>-2.5059634367607939E-13</v>
      </c>
      <c r="M106" s="94"/>
      <c r="N106" s="97"/>
    </row>
    <row r="107" spans="1:14" s="96" customFormat="1" ht="17.649999999999999" customHeight="1">
      <c r="A107" s="386">
        <v>102</v>
      </c>
      <c r="B107" s="387" t="s">
        <v>228</v>
      </c>
      <c r="C107" s="379" t="s">
        <v>231</v>
      </c>
      <c r="D107" s="380">
        <v>453.5379235584</v>
      </c>
      <c r="E107" s="380">
        <v>456.1242655584</v>
      </c>
      <c r="F107" s="381">
        <f t="shared" si="4"/>
        <v>0.5702592585219719</v>
      </c>
      <c r="G107" s="380">
        <v>453.5379235584</v>
      </c>
      <c r="H107" s="342">
        <f t="shared" si="5"/>
        <v>0</v>
      </c>
      <c r="I107" s="342">
        <f t="shared" si="3"/>
        <v>0</v>
      </c>
      <c r="J107" s="382"/>
      <c r="K107" s="380">
        <v>0</v>
      </c>
      <c r="L107" s="383">
        <v>0</v>
      </c>
      <c r="M107" s="94"/>
      <c r="N107" s="97"/>
    </row>
    <row r="108" spans="1:14" s="96" customFormat="1" ht="17.649999999999999" customHeight="1">
      <c r="A108" s="386">
        <v>103</v>
      </c>
      <c r="B108" s="387" t="s">
        <v>250</v>
      </c>
      <c r="C108" s="379" t="s">
        <v>232</v>
      </c>
      <c r="D108" s="380">
        <v>157.3237040544</v>
      </c>
      <c r="E108" s="380">
        <v>157.3237040544</v>
      </c>
      <c r="F108" s="381">
        <f t="shared" si="4"/>
        <v>0</v>
      </c>
      <c r="G108" s="380">
        <v>157.3237040544</v>
      </c>
      <c r="H108" s="342">
        <f t="shared" si="5"/>
        <v>8.3532114558693138E-14</v>
      </c>
      <c r="I108" s="342">
        <f t="shared" si="3"/>
        <v>5.3095695312264627E-14</v>
      </c>
      <c r="J108" s="382"/>
      <c r="K108" s="380">
        <v>4.1766057279346569E-14</v>
      </c>
      <c r="L108" s="383">
        <v>4.1766057279346569E-14</v>
      </c>
      <c r="M108" s="94"/>
      <c r="N108" s="97"/>
    </row>
    <row r="109" spans="1:14" s="96" customFormat="1" ht="17.649999999999999" customHeight="1">
      <c r="A109" s="386">
        <v>104</v>
      </c>
      <c r="B109" s="387" t="s">
        <v>228</v>
      </c>
      <c r="C109" s="379" t="s">
        <v>233</v>
      </c>
      <c r="D109" s="380">
        <v>4379.9397522132003</v>
      </c>
      <c r="E109" s="380">
        <v>4558.8107652258004</v>
      </c>
      <c r="F109" s="381">
        <f t="shared" si="4"/>
        <v>4.083869256927926</v>
      </c>
      <c r="G109" s="380">
        <v>4379.9397522132003</v>
      </c>
      <c r="H109" s="342">
        <f t="shared" si="5"/>
        <v>467.78072317445242</v>
      </c>
      <c r="I109" s="342">
        <f t="shared" si="3"/>
        <v>10.261025238043258</v>
      </c>
      <c r="J109" s="382"/>
      <c r="K109" s="380">
        <v>220.74768142654881</v>
      </c>
      <c r="L109" s="383">
        <v>247.03304174790361</v>
      </c>
      <c r="M109" s="94"/>
      <c r="N109" s="97"/>
    </row>
    <row r="110" spans="1:14" s="96" customFormat="1" ht="17.649999999999999" customHeight="1">
      <c r="A110" s="386">
        <v>105</v>
      </c>
      <c r="B110" s="387" t="s">
        <v>228</v>
      </c>
      <c r="C110" s="379" t="s">
        <v>752</v>
      </c>
      <c r="D110" s="380">
        <v>2385.5382425346002</v>
      </c>
      <c r="E110" s="380">
        <v>2671.0090795169999</v>
      </c>
      <c r="F110" s="381">
        <f t="shared" si="4"/>
        <v>11.966726497710269</v>
      </c>
      <c r="G110" s="380">
        <v>2385.5382425346002</v>
      </c>
      <c r="H110" s="342">
        <f t="shared" si="5"/>
        <v>0</v>
      </c>
      <c r="I110" s="342">
        <f t="shared" si="3"/>
        <v>0</v>
      </c>
      <c r="J110" s="382"/>
      <c r="K110" s="380">
        <v>0</v>
      </c>
      <c r="L110" s="383">
        <v>0</v>
      </c>
      <c r="M110" s="94"/>
      <c r="N110" s="97"/>
    </row>
    <row r="111" spans="1:14" s="96" customFormat="1" ht="17.649999999999999" customHeight="1">
      <c r="A111" s="386">
        <v>106</v>
      </c>
      <c r="B111" s="387" t="s">
        <v>126</v>
      </c>
      <c r="C111" s="379" t="s">
        <v>235</v>
      </c>
      <c r="D111" s="380">
        <v>1751.5709643720002</v>
      </c>
      <c r="E111" s="380">
        <v>1856.4799084787999</v>
      </c>
      <c r="F111" s="381">
        <f t="shared" si="4"/>
        <v>5.9894201400177565</v>
      </c>
      <c r="G111" s="380">
        <v>1751.5709643720002</v>
      </c>
      <c r="H111" s="342">
        <f t="shared" si="5"/>
        <v>0</v>
      </c>
      <c r="I111" s="342">
        <f t="shared" si="3"/>
        <v>0</v>
      </c>
      <c r="J111" s="382"/>
      <c r="K111" s="380">
        <v>0</v>
      </c>
      <c r="L111" s="383">
        <v>0</v>
      </c>
      <c r="M111" s="94"/>
      <c r="N111" s="97"/>
    </row>
    <row r="112" spans="1:14" s="96" customFormat="1" ht="17.649999999999999" customHeight="1">
      <c r="A112" s="386">
        <v>107</v>
      </c>
      <c r="B112" s="387" t="s">
        <v>128</v>
      </c>
      <c r="C112" s="379" t="s">
        <v>236</v>
      </c>
      <c r="D112" s="380">
        <v>1422.2700713694001</v>
      </c>
      <c r="E112" s="380">
        <v>1571.4091080671999</v>
      </c>
      <c r="F112" s="381">
        <f t="shared" si="4"/>
        <v>10.485985728027373</v>
      </c>
      <c r="G112" s="380">
        <v>1422.2700713694001</v>
      </c>
      <c r="H112" s="342">
        <f t="shared" si="5"/>
        <v>0</v>
      </c>
      <c r="I112" s="342">
        <f t="shared" si="3"/>
        <v>0</v>
      </c>
      <c r="J112" s="382"/>
      <c r="K112" s="380">
        <v>0</v>
      </c>
      <c r="L112" s="383">
        <v>0</v>
      </c>
      <c r="M112" s="94"/>
      <c r="N112" s="97"/>
    </row>
    <row r="113" spans="1:14" s="96" customFormat="1" ht="17.649999999999999" customHeight="1">
      <c r="A113" s="386">
        <v>108</v>
      </c>
      <c r="B113" s="387" t="s">
        <v>753</v>
      </c>
      <c r="C113" s="379" t="s">
        <v>237</v>
      </c>
      <c r="D113" s="380">
        <v>805.5646040076</v>
      </c>
      <c r="E113" s="380">
        <v>907.53936662759997</v>
      </c>
      <c r="F113" s="381">
        <f t="shared" si="4"/>
        <v>12.658793858703092</v>
      </c>
      <c r="G113" s="380">
        <v>805.5646040076</v>
      </c>
      <c r="H113" s="342">
        <f t="shared" si="5"/>
        <v>0</v>
      </c>
      <c r="I113" s="342">
        <f t="shared" si="3"/>
        <v>0</v>
      </c>
      <c r="J113" s="382"/>
      <c r="K113" s="380">
        <v>0</v>
      </c>
      <c r="L113" s="383">
        <v>0</v>
      </c>
      <c r="M113" s="94"/>
      <c r="N113" s="97"/>
    </row>
    <row r="114" spans="1:14" s="96" customFormat="1" ht="17.649999999999999" customHeight="1">
      <c r="A114" s="386">
        <v>110</v>
      </c>
      <c r="B114" s="387" t="s">
        <v>205</v>
      </c>
      <c r="C114" s="379" t="s">
        <v>238</v>
      </c>
      <c r="D114" s="380">
        <v>123.46543068839999</v>
      </c>
      <c r="E114" s="380">
        <v>123.46543068839999</v>
      </c>
      <c r="F114" s="381">
        <f t="shared" si="4"/>
        <v>0</v>
      </c>
      <c r="G114" s="380">
        <v>123.46543068839999</v>
      </c>
      <c r="H114" s="342">
        <f t="shared" si="5"/>
        <v>4.1766057279346569E-14</v>
      </c>
      <c r="I114" s="342">
        <f t="shared" si="3"/>
        <v>3.3828138813005117E-14</v>
      </c>
      <c r="J114" s="382"/>
      <c r="K114" s="380">
        <v>2.0883028639673284E-14</v>
      </c>
      <c r="L114" s="383">
        <v>2.0883028639673284E-14</v>
      </c>
      <c r="M114" s="94"/>
      <c r="N114" s="97"/>
    </row>
    <row r="115" spans="1:14" s="96" customFormat="1" ht="17.649999999999999" customHeight="1">
      <c r="A115" s="386">
        <v>111</v>
      </c>
      <c r="B115" s="387" t="s">
        <v>213</v>
      </c>
      <c r="C115" s="379" t="s">
        <v>239</v>
      </c>
      <c r="D115" s="380">
        <v>740.01327226139995</v>
      </c>
      <c r="E115" s="380">
        <v>740.01327226139995</v>
      </c>
      <c r="F115" s="381">
        <f t="shared" si="4"/>
        <v>0</v>
      </c>
      <c r="G115" s="380">
        <v>740.01327226139995</v>
      </c>
      <c r="H115" s="342">
        <f t="shared" si="5"/>
        <v>-3.3412845823477255E-13</v>
      </c>
      <c r="I115" s="342">
        <f t="shared" si="3"/>
        <v>-4.5151684538537046E-14</v>
      </c>
      <c r="J115" s="382"/>
      <c r="K115" s="380">
        <v>-1.6706422911738628E-13</v>
      </c>
      <c r="L115" s="383">
        <v>-1.6706422911738628E-13</v>
      </c>
      <c r="M115" s="94"/>
      <c r="N115" s="97"/>
    </row>
    <row r="116" spans="1:14" s="96" customFormat="1" ht="17.649999999999999" customHeight="1">
      <c r="A116" s="386">
        <v>112</v>
      </c>
      <c r="B116" s="387" t="s">
        <v>213</v>
      </c>
      <c r="C116" s="379" t="s">
        <v>240</v>
      </c>
      <c r="D116" s="380">
        <v>321.876492633</v>
      </c>
      <c r="E116" s="380">
        <v>321.876492633</v>
      </c>
      <c r="F116" s="381">
        <f t="shared" si="4"/>
        <v>0</v>
      </c>
      <c r="G116" s="380">
        <v>321.876492633</v>
      </c>
      <c r="H116" s="342">
        <f t="shared" si="5"/>
        <v>0</v>
      </c>
      <c r="I116" s="342">
        <f t="shared" si="3"/>
        <v>0</v>
      </c>
      <c r="J116" s="382"/>
      <c r="K116" s="380">
        <v>0</v>
      </c>
      <c r="L116" s="383">
        <v>0</v>
      </c>
      <c r="M116" s="94"/>
      <c r="N116" s="97"/>
    </row>
    <row r="117" spans="1:14" s="96" customFormat="1" ht="17.649999999999999" customHeight="1">
      <c r="A117" s="386">
        <v>113</v>
      </c>
      <c r="B117" s="387" t="s">
        <v>213</v>
      </c>
      <c r="C117" s="379" t="s">
        <v>241</v>
      </c>
      <c r="D117" s="380">
        <v>842.88457857960009</v>
      </c>
      <c r="E117" s="380">
        <v>842.88457857960009</v>
      </c>
      <c r="F117" s="381">
        <f t="shared" si="4"/>
        <v>0</v>
      </c>
      <c r="G117" s="380">
        <v>842.88457857960009</v>
      </c>
      <c r="H117" s="342">
        <f t="shared" si="5"/>
        <v>0</v>
      </c>
      <c r="I117" s="342">
        <f t="shared" si="3"/>
        <v>0</v>
      </c>
      <c r="J117" s="382"/>
      <c r="K117" s="380">
        <v>0</v>
      </c>
      <c r="L117" s="383">
        <v>0</v>
      </c>
      <c r="M117" s="94"/>
      <c r="N117" s="97"/>
    </row>
    <row r="118" spans="1:14" s="96" customFormat="1" ht="17.649999999999999" customHeight="1">
      <c r="A118" s="386">
        <v>114</v>
      </c>
      <c r="B118" s="387" t="s">
        <v>205</v>
      </c>
      <c r="C118" s="379" t="s">
        <v>242</v>
      </c>
      <c r="D118" s="380">
        <v>718.29771000000005</v>
      </c>
      <c r="E118" s="380">
        <v>718.29771000000005</v>
      </c>
      <c r="F118" s="381">
        <f t="shared" si="4"/>
        <v>0</v>
      </c>
      <c r="G118" s="380">
        <v>718.29771000000005</v>
      </c>
      <c r="H118" s="342">
        <f t="shared" si="5"/>
        <v>0</v>
      </c>
      <c r="I118" s="342">
        <f t="shared" si="3"/>
        <v>0</v>
      </c>
      <c r="J118" s="382"/>
      <c r="K118" s="380">
        <v>0</v>
      </c>
      <c r="L118" s="383">
        <v>0</v>
      </c>
      <c r="M118" s="94"/>
      <c r="N118" s="97"/>
    </row>
    <row r="119" spans="1:14" s="96" customFormat="1" ht="17.649999999999999" customHeight="1">
      <c r="A119" s="386">
        <v>117</v>
      </c>
      <c r="B119" s="387" t="s">
        <v>205</v>
      </c>
      <c r="C119" s="379" t="s">
        <v>243</v>
      </c>
      <c r="D119" s="380">
        <v>1039.2392400000001</v>
      </c>
      <c r="E119" s="380">
        <v>1039.2392400000001</v>
      </c>
      <c r="F119" s="381">
        <f t="shared" si="4"/>
        <v>0</v>
      </c>
      <c r="G119" s="380">
        <v>1039.2392400000001</v>
      </c>
      <c r="H119" s="342">
        <f t="shared" si="5"/>
        <v>3.3412845823477255E-13</v>
      </c>
      <c r="I119" s="342">
        <f t="shared" si="3"/>
        <v>3.2151255011769232E-14</v>
      </c>
      <c r="J119" s="382"/>
      <c r="K119" s="380">
        <v>1.6706422911738628E-13</v>
      </c>
      <c r="L119" s="383">
        <v>1.6706422911738628E-13</v>
      </c>
      <c r="M119" s="94"/>
      <c r="N119" s="97"/>
    </row>
    <row r="120" spans="1:14" s="96" customFormat="1" ht="17.649999999999999" customHeight="1">
      <c r="A120" s="386">
        <v>118</v>
      </c>
      <c r="B120" s="387" t="s">
        <v>205</v>
      </c>
      <c r="C120" s="379" t="s">
        <v>244</v>
      </c>
      <c r="D120" s="380">
        <v>484.91408450699998</v>
      </c>
      <c r="E120" s="380">
        <v>484.91408450699998</v>
      </c>
      <c r="F120" s="381">
        <f t="shared" si="4"/>
        <v>0</v>
      </c>
      <c r="G120" s="380">
        <v>484.91408450699998</v>
      </c>
      <c r="H120" s="342">
        <f t="shared" si="5"/>
        <v>-1.6706422911738628E-13</v>
      </c>
      <c r="I120" s="342">
        <f t="shared" si="3"/>
        <v>-3.4452335878681747E-14</v>
      </c>
      <c r="J120" s="382"/>
      <c r="K120" s="380">
        <v>-8.3532114558693138E-14</v>
      </c>
      <c r="L120" s="383">
        <v>-8.3532114558693138E-14</v>
      </c>
      <c r="M120" s="94"/>
      <c r="N120" s="97"/>
    </row>
    <row r="121" spans="1:14" s="96" customFormat="1" ht="17.649999999999999" customHeight="1">
      <c r="A121" s="386">
        <v>122</v>
      </c>
      <c r="B121" s="387" t="s">
        <v>140</v>
      </c>
      <c r="C121" s="379" t="s">
        <v>245</v>
      </c>
      <c r="D121" s="380">
        <v>254.04158548620001</v>
      </c>
      <c r="E121" s="380">
        <v>254.04158548620001</v>
      </c>
      <c r="F121" s="381">
        <f t="shared" si="4"/>
        <v>0</v>
      </c>
      <c r="G121" s="380">
        <v>254.04158548620001</v>
      </c>
      <c r="H121" s="342">
        <f t="shared" si="5"/>
        <v>-1.6706422911738628E-13</v>
      </c>
      <c r="I121" s="342">
        <f t="shared" si="3"/>
        <v>-6.5762551748230016E-14</v>
      </c>
      <c r="J121" s="382"/>
      <c r="K121" s="380">
        <v>-8.3532114558693138E-14</v>
      </c>
      <c r="L121" s="383">
        <v>-8.3532114558693138E-14</v>
      </c>
      <c r="M121" s="94"/>
      <c r="N121" s="97"/>
    </row>
    <row r="122" spans="1:14" s="96" customFormat="1" ht="17.649999999999999" customHeight="1">
      <c r="A122" s="386">
        <v>123</v>
      </c>
      <c r="B122" s="387" t="s">
        <v>246</v>
      </c>
      <c r="C122" s="379" t="s">
        <v>247</v>
      </c>
      <c r="D122" s="380">
        <v>124.5718207716</v>
      </c>
      <c r="E122" s="380">
        <v>124.5718207716</v>
      </c>
      <c r="F122" s="381">
        <f t="shared" si="4"/>
        <v>0</v>
      </c>
      <c r="G122" s="380">
        <v>124.5718207716</v>
      </c>
      <c r="H122" s="342">
        <f t="shared" si="5"/>
        <v>-4.1766057279346569E-14</v>
      </c>
      <c r="I122" s="342">
        <f t="shared" si="3"/>
        <v>-3.3527692716255481E-14</v>
      </c>
      <c r="J122" s="382"/>
      <c r="K122" s="380">
        <v>-2.0883028639673284E-14</v>
      </c>
      <c r="L122" s="383">
        <v>-2.0883028639673284E-14</v>
      </c>
      <c r="M122" s="94"/>
      <c r="N122" s="97"/>
    </row>
    <row r="123" spans="1:14" s="96" customFormat="1" ht="17.649999999999999" customHeight="1">
      <c r="A123" s="386">
        <v>124</v>
      </c>
      <c r="B123" s="387" t="s">
        <v>246</v>
      </c>
      <c r="C123" s="379" t="s">
        <v>248</v>
      </c>
      <c r="D123" s="380">
        <v>1265.0182205982001</v>
      </c>
      <c r="E123" s="380">
        <v>1265.0182205982001</v>
      </c>
      <c r="F123" s="381">
        <f t="shared" si="4"/>
        <v>0</v>
      </c>
      <c r="G123" s="380">
        <v>1265.0182205982001</v>
      </c>
      <c r="H123" s="342">
        <f t="shared" si="5"/>
        <v>-6.682569164695451E-13</v>
      </c>
      <c r="I123" s="342">
        <f t="shared" si="3"/>
        <v>-5.2825872828419868E-14</v>
      </c>
      <c r="J123" s="382"/>
      <c r="K123" s="380">
        <v>-3.3412845823477255E-13</v>
      </c>
      <c r="L123" s="383">
        <v>-3.3412845823477255E-13</v>
      </c>
      <c r="M123" s="94"/>
      <c r="N123" s="97"/>
    </row>
    <row r="124" spans="1:14" s="96" customFormat="1" ht="17.649999999999999" customHeight="1">
      <c r="A124" s="386">
        <v>126</v>
      </c>
      <c r="B124" s="387" t="s">
        <v>228</v>
      </c>
      <c r="C124" s="379" t="s">
        <v>249</v>
      </c>
      <c r="D124" s="380">
        <v>1986.4200347543999</v>
      </c>
      <c r="E124" s="380">
        <v>2033.4444347543999</v>
      </c>
      <c r="F124" s="381">
        <f t="shared" si="4"/>
        <v>2.3672938843377125</v>
      </c>
      <c r="G124" s="380">
        <v>1986.4200347543999</v>
      </c>
      <c r="H124" s="342">
        <f t="shared" si="5"/>
        <v>-6.682569164695451E-13</v>
      </c>
      <c r="I124" s="342">
        <f t="shared" si="3"/>
        <v>-3.2863298600547076E-14</v>
      </c>
      <c r="J124" s="382"/>
      <c r="K124" s="380">
        <v>-3.3412845823477255E-13</v>
      </c>
      <c r="L124" s="383">
        <v>-3.3412845823477255E-13</v>
      </c>
      <c r="M124" s="94"/>
      <c r="N124" s="97"/>
    </row>
    <row r="125" spans="1:14" s="96" customFormat="1" ht="17.649999999999999" customHeight="1">
      <c r="A125" s="386">
        <v>127</v>
      </c>
      <c r="B125" s="387" t="s">
        <v>250</v>
      </c>
      <c r="C125" s="379" t="s">
        <v>251</v>
      </c>
      <c r="D125" s="380">
        <v>1675.3870395906001</v>
      </c>
      <c r="E125" s="380">
        <v>1677.7087752918001</v>
      </c>
      <c r="F125" s="381">
        <f t="shared" si="4"/>
        <v>0.13857906539418252</v>
      </c>
      <c r="G125" s="380">
        <v>1675.3870395906001</v>
      </c>
      <c r="H125" s="342">
        <f t="shared" si="5"/>
        <v>-1.3365138329390902E-12</v>
      </c>
      <c r="I125" s="342">
        <f t="shared" si="3"/>
        <v>-7.9663041203717447E-14</v>
      </c>
      <c r="J125" s="382"/>
      <c r="K125" s="380">
        <v>-6.682569164695451E-13</v>
      </c>
      <c r="L125" s="383">
        <v>-6.682569164695451E-13</v>
      </c>
      <c r="M125" s="94"/>
      <c r="N125" s="97"/>
    </row>
    <row r="126" spans="1:14" s="96" customFormat="1" ht="17.649999999999999" customHeight="1">
      <c r="A126" s="386">
        <v>128</v>
      </c>
      <c r="B126" s="387" t="s">
        <v>228</v>
      </c>
      <c r="C126" s="379" t="s">
        <v>252</v>
      </c>
      <c r="D126" s="380">
        <v>1562.4138105912</v>
      </c>
      <c r="E126" s="380">
        <v>1609.9319667912</v>
      </c>
      <c r="F126" s="381">
        <f t="shared" si="4"/>
        <v>3.041329760264972</v>
      </c>
      <c r="G126" s="380">
        <v>1562.4138105912</v>
      </c>
      <c r="H126" s="342">
        <f t="shared" si="5"/>
        <v>-6.682569164695451E-13</v>
      </c>
      <c r="I126" s="342">
        <f t="shared" si="3"/>
        <v>-4.1508394780275495E-14</v>
      </c>
      <c r="J126" s="382"/>
      <c r="K126" s="380">
        <v>-3.3412845823477255E-13</v>
      </c>
      <c r="L126" s="383">
        <v>-3.3412845823477255E-13</v>
      </c>
      <c r="M126" s="94"/>
      <c r="N126" s="97"/>
    </row>
    <row r="127" spans="1:14" s="96" customFormat="1" ht="17.649999999999999" customHeight="1">
      <c r="A127" s="386">
        <v>130</v>
      </c>
      <c r="B127" s="387" t="s">
        <v>228</v>
      </c>
      <c r="C127" s="379" t="s">
        <v>253</v>
      </c>
      <c r="D127" s="380">
        <v>2157.1060982639997</v>
      </c>
      <c r="E127" s="380">
        <v>2486.276898264</v>
      </c>
      <c r="F127" s="381">
        <f t="shared" si="4"/>
        <v>15.259833545735702</v>
      </c>
      <c r="G127" s="380">
        <v>2157.1060982639997</v>
      </c>
      <c r="H127" s="342">
        <f t="shared" si="5"/>
        <v>122.30509763116807</v>
      </c>
      <c r="I127" s="342">
        <f t="shared" si="3"/>
        <v>4.9192066143785311</v>
      </c>
      <c r="J127" s="389"/>
      <c r="K127" s="380">
        <v>58.555610984081426</v>
      </c>
      <c r="L127" s="383">
        <v>63.749486647086641</v>
      </c>
      <c r="M127" s="94"/>
      <c r="N127" s="97"/>
    </row>
    <row r="128" spans="1:14" s="96" customFormat="1" ht="17.649999999999999" customHeight="1">
      <c r="A128" s="386">
        <v>132</v>
      </c>
      <c r="B128" s="387" t="s">
        <v>254</v>
      </c>
      <c r="C128" s="379" t="s">
        <v>255</v>
      </c>
      <c r="D128" s="380">
        <v>2566.7798496</v>
      </c>
      <c r="E128" s="380">
        <v>2602.2968851638002</v>
      </c>
      <c r="F128" s="381">
        <f t="shared" si="4"/>
        <v>1.3837195881577031</v>
      </c>
      <c r="G128" s="380">
        <v>2566.7798496</v>
      </c>
      <c r="H128" s="342">
        <f t="shared" si="5"/>
        <v>427.7966412006021</v>
      </c>
      <c r="I128" s="342">
        <f t="shared" si="3"/>
        <v>16.439194299449607</v>
      </c>
      <c r="J128" s="389"/>
      <c r="K128" s="380">
        <v>85.559328109408327</v>
      </c>
      <c r="L128" s="383">
        <v>342.23731309119376</v>
      </c>
      <c r="M128" s="94"/>
      <c r="N128" s="97"/>
    </row>
    <row r="129" spans="1:14" s="96" customFormat="1" ht="17.649999999999999" customHeight="1">
      <c r="A129" s="386">
        <v>136</v>
      </c>
      <c r="B129" s="387" t="s">
        <v>753</v>
      </c>
      <c r="C129" s="379" t="s">
        <v>256</v>
      </c>
      <c r="D129" s="380">
        <v>159.92321288639999</v>
      </c>
      <c r="E129" s="380">
        <v>169.04486492519999</v>
      </c>
      <c r="F129" s="381">
        <f t="shared" si="4"/>
        <v>5.7037698744080814</v>
      </c>
      <c r="G129" s="380">
        <v>159.92321288639999</v>
      </c>
      <c r="H129" s="342">
        <f t="shared" si="5"/>
        <v>-8.3532114558693138E-14</v>
      </c>
      <c r="I129" s="342">
        <f t="shared" si="3"/>
        <v>-4.9414168596990478E-14</v>
      </c>
      <c r="J129" s="389"/>
      <c r="K129" s="380">
        <v>-4.1766057279346569E-14</v>
      </c>
      <c r="L129" s="383">
        <v>-4.1766057279346569E-14</v>
      </c>
      <c r="M129" s="94"/>
      <c r="N129" s="97"/>
    </row>
    <row r="130" spans="1:14" s="96" customFormat="1" ht="17.649999999999999" customHeight="1">
      <c r="A130" s="386">
        <v>138</v>
      </c>
      <c r="B130" s="387" t="s">
        <v>140</v>
      </c>
      <c r="C130" s="379" t="s">
        <v>257</v>
      </c>
      <c r="D130" s="380">
        <v>210.61405832999998</v>
      </c>
      <c r="E130" s="380">
        <v>210.61405832999998</v>
      </c>
      <c r="F130" s="381">
        <f t="shared" si="4"/>
        <v>0</v>
      </c>
      <c r="G130" s="380">
        <v>210.61405832999998</v>
      </c>
      <c r="H130" s="342">
        <f t="shared" si="5"/>
        <v>-1.6706422911738628E-13</v>
      </c>
      <c r="I130" s="342">
        <f t="shared" si="3"/>
        <v>-7.9322449053055242E-14</v>
      </c>
      <c r="J130" s="389"/>
      <c r="K130" s="380">
        <v>-8.3532114558693138E-14</v>
      </c>
      <c r="L130" s="383">
        <v>-8.3532114558693138E-14</v>
      </c>
      <c r="M130" s="94"/>
      <c r="N130" s="97"/>
    </row>
    <row r="131" spans="1:14" s="96" customFormat="1" ht="17.649999999999999" customHeight="1">
      <c r="A131" s="386">
        <v>139</v>
      </c>
      <c r="B131" s="387" t="s">
        <v>140</v>
      </c>
      <c r="C131" s="379" t="s">
        <v>258</v>
      </c>
      <c r="D131" s="380">
        <v>281.46993049380001</v>
      </c>
      <c r="E131" s="380">
        <v>285.24867020459999</v>
      </c>
      <c r="F131" s="381">
        <f t="shared" si="4"/>
        <v>1.3425020939788084</v>
      </c>
      <c r="G131" s="380">
        <v>281.46993049380001</v>
      </c>
      <c r="H131" s="342">
        <f t="shared" si="5"/>
        <v>8.3532114558693138E-14</v>
      </c>
      <c r="I131" s="342">
        <f t="shared" si="3"/>
        <v>2.9283962831019736E-14</v>
      </c>
      <c r="J131" s="389"/>
      <c r="K131" s="380">
        <v>4.1766057279346569E-14</v>
      </c>
      <c r="L131" s="383">
        <v>4.1766057279346569E-14</v>
      </c>
      <c r="M131" s="94"/>
      <c r="N131" s="97"/>
    </row>
    <row r="132" spans="1:14" s="96" customFormat="1" ht="17.649999999999999" customHeight="1">
      <c r="A132" s="182">
        <v>140</v>
      </c>
      <c r="B132" s="182" t="s">
        <v>140</v>
      </c>
      <c r="C132" s="379" t="s">
        <v>259</v>
      </c>
      <c r="D132" s="380">
        <v>307.47113198580001</v>
      </c>
      <c r="E132" s="380">
        <v>307.47113198580001</v>
      </c>
      <c r="F132" s="381">
        <f t="shared" si="4"/>
        <v>0</v>
      </c>
      <c r="G132" s="380">
        <v>307.47113198580001</v>
      </c>
      <c r="H132" s="342">
        <f t="shared" si="5"/>
        <v>136.17819342941397</v>
      </c>
      <c r="I132" s="342">
        <f t="shared" si="3"/>
        <v>44.289749268462415</v>
      </c>
      <c r="J132" s="389"/>
      <c r="K132" s="380">
        <v>54.87399682425842</v>
      </c>
      <c r="L132" s="383">
        <v>81.304196605155539</v>
      </c>
      <c r="M132" s="94"/>
      <c r="N132" s="97"/>
    </row>
    <row r="133" spans="1:14" s="96" customFormat="1" ht="17.649999999999999" customHeight="1">
      <c r="A133" s="386">
        <v>141</v>
      </c>
      <c r="B133" s="387" t="s">
        <v>140</v>
      </c>
      <c r="C133" s="379" t="s">
        <v>260</v>
      </c>
      <c r="D133" s="380">
        <v>273.31942636380001</v>
      </c>
      <c r="E133" s="380">
        <v>273.31942636380001</v>
      </c>
      <c r="F133" s="381">
        <f t="shared" si="4"/>
        <v>0</v>
      </c>
      <c r="G133" s="380">
        <v>273.31942636380001</v>
      </c>
      <c r="H133" s="342">
        <f t="shared" si="5"/>
        <v>0</v>
      </c>
      <c r="I133" s="342">
        <f t="shared" si="3"/>
        <v>0</v>
      </c>
      <c r="J133" s="389"/>
      <c r="K133" s="380">
        <v>0</v>
      </c>
      <c r="L133" s="383">
        <v>0</v>
      </c>
      <c r="M133" s="94"/>
      <c r="N133" s="97"/>
    </row>
    <row r="134" spans="1:14" s="96" customFormat="1" ht="17.649999999999999" customHeight="1">
      <c r="A134" s="386">
        <v>142</v>
      </c>
      <c r="B134" s="387" t="s">
        <v>228</v>
      </c>
      <c r="C134" s="379" t="s">
        <v>261</v>
      </c>
      <c r="D134" s="380">
        <v>980.07636109140003</v>
      </c>
      <c r="E134" s="380">
        <v>999.03895039140002</v>
      </c>
      <c r="F134" s="381">
        <f t="shared" si="4"/>
        <v>1.9348073326534916</v>
      </c>
      <c r="G134" s="380">
        <v>980.07636109140003</v>
      </c>
      <c r="H134" s="342">
        <f t="shared" si="5"/>
        <v>-6.682569164695451E-13</v>
      </c>
      <c r="I134" s="342">
        <f t="shared" si="3"/>
        <v>-6.6889976232431956E-14</v>
      </c>
      <c r="J134" s="389"/>
      <c r="K134" s="380">
        <v>-3.3412845823477255E-13</v>
      </c>
      <c r="L134" s="383">
        <v>-3.3412845823477255E-13</v>
      </c>
      <c r="M134" s="94"/>
      <c r="N134" s="97"/>
    </row>
    <row r="135" spans="1:14" s="96" customFormat="1" ht="17.649999999999999" customHeight="1">
      <c r="A135" s="386">
        <v>143</v>
      </c>
      <c r="B135" s="387" t="s">
        <v>228</v>
      </c>
      <c r="C135" s="379" t="s">
        <v>262</v>
      </c>
      <c r="D135" s="380">
        <v>1893.6378134562001</v>
      </c>
      <c r="E135" s="380">
        <v>1931.1162602561999</v>
      </c>
      <c r="F135" s="381">
        <f t="shared" si="4"/>
        <v>1.9791771443133257</v>
      </c>
      <c r="G135" s="380">
        <v>1893.6378134562001</v>
      </c>
      <c r="H135" s="342">
        <f t="shared" si="5"/>
        <v>-1.3365138329390902E-12</v>
      </c>
      <c r="I135" s="342">
        <f t="shared" si="3"/>
        <v>-6.9209392538685153E-14</v>
      </c>
      <c r="J135" s="389"/>
      <c r="K135" s="380">
        <v>-6.682569164695451E-13</v>
      </c>
      <c r="L135" s="383">
        <v>-6.682569164695451E-13</v>
      </c>
      <c r="M135" s="94"/>
      <c r="N135" s="97"/>
    </row>
    <row r="136" spans="1:14" s="96" customFormat="1" ht="17.649999999999999" customHeight="1">
      <c r="A136" s="386">
        <v>144</v>
      </c>
      <c r="B136" s="387" t="s">
        <v>228</v>
      </c>
      <c r="C136" s="379" t="s">
        <v>263</v>
      </c>
      <c r="D136" s="380">
        <v>1300.410053697</v>
      </c>
      <c r="E136" s="380">
        <v>1335.1144841166001</v>
      </c>
      <c r="F136" s="381">
        <f t="shared" si="4"/>
        <v>2.6687297841890114</v>
      </c>
      <c r="G136" s="380">
        <v>1300.410053697</v>
      </c>
      <c r="H136" s="342">
        <f t="shared" si="5"/>
        <v>-3.3412845823477255E-13</v>
      </c>
      <c r="I136" s="342">
        <f t="shared" si="3"/>
        <v>-2.5026202787085631E-14</v>
      </c>
      <c r="J136" s="389"/>
      <c r="K136" s="380">
        <v>-1.6706422911738628E-13</v>
      </c>
      <c r="L136" s="383">
        <v>-1.6706422911738628E-13</v>
      </c>
      <c r="M136" s="94"/>
      <c r="N136" s="97"/>
    </row>
    <row r="137" spans="1:14" s="96" customFormat="1" ht="17.649999999999999" customHeight="1">
      <c r="A137" s="386">
        <v>146</v>
      </c>
      <c r="B137" s="387" t="s">
        <v>155</v>
      </c>
      <c r="C137" s="379" t="s">
        <v>264</v>
      </c>
      <c r="D137" s="380">
        <v>29390.25</v>
      </c>
      <c r="E137" s="380">
        <v>36518.025721132799</v>
      </c>
      <c r="F137" s="381">
        <f t="shared" si="4"/>
        <v>24.252177920000008</v>
      </c>
      <c r="G137" s="380">
        <v>29390.249944988002</v>
      </c>
      <c r="H137" s="342">
        <f t="shared" si="5"/>
        <v>29390.249944988002</v>
      </c>
      <c r="I137" s="342">
        <f t="shared" si="3"/>
        <v>80.481486511413493</v>
      </c>
      <c r="J137" s="389"/>
      <c r="K137" s="380">
        <v>9080.4160865728227</v>
      </c>
      <c r="L137" s="383">
        <v>20309.833858415179</v>
      </c>
      <c r="M137" s="94"/>
      <c r="N137" s="97"/>
    </row>
    <row r="138" spans="1:14" s="96" customFormat="1" ht="17.649999999999999" customHeight="1">
      <c r="A138" s="386">
        <v>147</v>
      </c>
      <c r="B138" s="387" t="s">
        <v>192</v>
      </c>
      <c r="C138" s="379" t="s">
        <v>265</v>
      </c>
      <c r="D138" s="380">
        <v>4098.1764600000006</v>
      </c>
      <c r="E138" s="380">
        <v>4209.5821541375999</v>
      </c>
      <c r="F138" s="381">
        <f t="shared" si="4"/>
        <v>2.7184211130234956</v>
      </c>
      <c r="G138" s="380">
        <v>4098.1764600000006</v>
      </c>
      <c r="H138" s="342">
        <f t="shared" si="5"/>
        <v>2.6730276658781804E-12</v>
      </c>
      <c r="I138" s="342">
        <f t="shared" si="3"/>
        <v>6.3498645898877648E-14</v>
      </c>
      <c r="J138" s="389"/>
      <c r="K138" s="380">
        <v>1.3365138329390902E-12</v>
      </c>
      <c r="L138" s="383">
        <v>1.3365138329390902E-12</v>
      </c>
      <c r="M138" s="94"/>
      <c r="N138" s="97"/>
    </row>
    <row r="139" spans="1:14" s="96" customFormat="1" ht="17.649999999999999" customHeight="1">
      <c r="A139" s="386">
        <v>148</v>
      </c>
      <c r="B139" s="387" t="s">
        <v>266</v>
      </c>
      <c r="C139" s="379" t="s">
        <v>267</v>
      </c>
      <c r="D139" s="380">
        <v>649.48319055240006</v>
      </c>
      <c r="E139" s="380">
        <v>649.48319055240006</v>
      </c>
      <c r="F139" s="381">
        <f t="shared" si="4"/>
        <v>0</v>
      </c>
      <c r="G139" s="380">
        <v>649.48319055240006</v>
      </c>
      <c r="H139" s="342">
        <f t="shared" si="5"/>
        <v>1.6706422911738628E-13</v>
      </c>
      <c r="I139" s="342">
        <f t="shared" si="3"/>
        <v>2.5722640947072764E-14</v>
      </c>
      <c r="J139" s="389"/>
      <c r="K139" s="380">
        <v>8.3532114558693138E-14</v>
      </c>
      <c r="L139" s="383">
        <v>8.3532114558693138E-14</v>
      </c>
      <c r="M139" s="94"/>
      <c r="N139" s="97"/>
    </row>
    <row r="140" spans="1:14" s="96" customFormat="1" ht="17.649999999999999" customHeight="1">
      <c r="A140" s="386">
        <v>149</v>
      </c>
      <c r="B140" s="387" t="s">
        <v>266</v>
      </c>
      <c r="C140" s="379" t="s">
        <v>268</v>
      </c>
      <c r="D140" s="380">
        <v>1052.6945196695999</v>
      </c>
      <c r="E140" s="380">
        <v>1052.6945196695999</v>
      </c>
      <c r="F140" s="381">
        <f t="shared" si="4"/>
        <v>0</v>
      </c>
      <c r="G140" s="380">
        <v>1052.6945196695999</v>
      </c>
      <c r="H140" s="342">
        <f t="shared" si="5"/>
        <v>0</v>
      </c>
      <c r="I140" s="342">
        <f t="shared" si="3"/>
        <v>0</v>
      </c>
      <c r="J140" s="389"/>
      <c r="K140" s="380">
        <v>0</v>
      </c>
      <c r="L140" s="383">
        <v>0</v>
      </c>
      <c r="M140" s="94"/>
      <c r="N140" s="97"/>
    </row>
    <row r="141" spans="1:14" s="96" customFormat="1" ht="17.649999999999999" customHeight="1">
      <c r="A141" s="386">
        <v>150</v>
      </c>
      <c r="B141" s="387" t="s">
        <v>266</v>
      </c>
      <c r="C141" s="379" t="s">
        <v>269</v>
      </c>
      <c r="D141" s="380">
        <v>1114.6508125236001</v>
      </c>
      <c r="E141" s="380">
        <v>1114.6508125236001</v>
      </c>
      <c r="F141" s="381">
        <f t="shared" si="4"/>
        <v>0</v>
      </c>
      <c r="G141" s="380">
        <v>1114.6508125236001</v>
      </c>
      <c r="H141" s="342">
        <f t="shared" si="5"/>
        <v>10.84360959913602</v>
      </c>
      <c r="I141" s="342">
        <f t="shared" si="3"/>
        <v>0.97282570265981239</v>
      </c>
      <c r="J141" s="389"/>
      <c r="K141" s="380">
        <v>5.1915594366443498</v>
      </c>
      <c r="L141" s="383">
        <v>5.6520501624916699</v>
      </c>
      <c r="M141" s="94"/>
      <c r="N141" s="97"/>
    </row>
    <row r="142" spans="1:14" s="96" customFormat="1" ht="17.649999999999999" customHeight="1">
      <c r="A142" s="386">
        <v>151</v>
      </c>
      <c r="B142" s="387" t="s">
        <v>140</v>
      </c>
      <c r="C142" s="379" t="s">
        <v>270</v>
      </c>
      <c r="D142" s="380">
        <v>364.56373817219998</v>
      </c>
      <c r="E142" s="380">
        <v>369.81199038300002</v>
      </c>
      <c r="F142" s="381">
        <f t="shared" si="4"/>
        <v>1.4395979800714684</v>
      </c>
      <c r="G142" s="380">
        <v>364.56373817219998</v>
      </c>
      <c r="H142" s="342">
        <f t="shared" si="5"/>
        <v>93.262548427322272</v>
      </c>
      <c r="I142" s="342">
        <f t="shared" ref="I142:I205" si="6">+H142/E142*100</f>
        <v>25.218908757050805</v>
      </c>
      <c r="J142" s="389"/>
      <c r="K142" s="380">
        <v>14.201543595813394</v>
      </c>
      <c r="L142" s="383">
        <v>79.061004831508882</v>
      </c>
      <c r="M142" s="94"/>
      <c r="N142" s="97"/>
    </row>
    <row r="143" spans="1:14" s="96" customFormat="1" ht="17.649999999999999" customHeight="1">
      <c r="A143" s="386">
        <v>152</v>
      </c>
      <c r="B143" s="387" t="s">
        <v>140</v>
      </c>
      <c r="C143" s="379" t="s">
        <v>271</v>
      </c>
      <c r="D143" s="380">
        <v>1426.9777545900001</v>
      </c>
      <c r="E143" s="380">
        <v>1441.2475203798001</v>
      </c>
      <c r="F143" s="381">
        <f t="shared" si="4"/>
        <v>0.99999917615394907</v>
      </c>
      <c r="G143" s="380">
        <v>1426.9777545900001</v>
      </c>
      <c r="H143" s="342">
        <f t="shared" si="5"/>
        <v>240.02030571579505</v>
      </c>
      <c r="I143" s="342">
        <f t="shared" si="6"/>
        <v>16.653649170029063</v>
      </c>
      <c r="J143" s="389"/>
      <c r="K143" s="380">
        <v>99.538810681153024</v>
      </c>
      <c r="L143" s="383">
        <v>140.48149503464202</v>
      </c>
      <c r="M143" s="94"/>
      <c r="N143" s="97"/>
    </row>
    <row r="144" spans="1:14" s="96" customFormat="1" ht="17.649999999999999" customHeight="1">
      <c r="A144" s="386">
        <v>156</v>
      </c>
      <c r="B144" s="387" t="s">
        <v>205</v>
      </c>
      <c r="C144" s="379" t="s">
        <v>272</v>
      </c>
      <c r="D144" s="380">
        <v>397.33330262940001</v>
      </c>
      <c r="E144" s="380">
        <v>397.33330262940001</v>
      </c>
      <c r="F144" s="381">
        <f t="shared" ref="F144:F207" si="7">E144/D144*100-100</f>
        <v>0</v>
      </c>
      <c r="G144" s="380">
        <v>397.33330262940001</v>
      </c>
      <c r="H144" s="342">
        <f t="shared" ref="H144:H207" si="8">K144+L144</f>
        <v>13.771597251053246</v>
      </c>
      <c r="I144" s="342">
        <f t="shared" si="6"/>
        <v>3.4660062873960165</v>
      </c>
      <c r="J144" s="389"/>
      <c r="K144" s="380">
        <v>4.3126455710263158</v>
      </c>
      <c r="L144" s="383">
        <v>9.4589516800269298</v>
      </c>
      <c r="M144" s="94"/>
      <c r="N144" s="97"/>
    </row>
    <row r="145" spans="1:14" s="96" customFormat="1" ht="17.649999999999999" customHeight="1">
      <c r="A145" s="386">
        <v>157</v>
      </c>
      <c r="B145" s="387" t="s">
        <v>205</v>
      </c>
      <c r="C145" s="379" t="s">
        <v>273</v>
      </c>
      <c r="D145" s="380">
        <v>3577.7181363138002</v>
      </c>
      <c r="E145" s="380">
        <v>3577.7181363138002</v>
      </c>
      <c r="F145" s="381">
        <f t="shared" si="7"/>
        <v>0</v>
      </c>
      <c r="G145" s="380">
        <v>3577.7181363138002</v>
      </c>
      <c r="H145" s="342">
        <f t="shared" si="8"/>
        <v>165.79403848051544</v>
      </c>
      <c r="I145" s="342">
        <f t="shared" si="6"/>
        <v>4.6340721142257619</v>
      </c>
      <c r="J145" s="389"/>
      <c r="K145" s="380">
        <v>79.376668809039188</v>
      </c>
      <c r="L145" s="383">
        <v>86.417369671476237</v>
      </c>
      <c r="M145" s="94"/>
      <c r="N145" s="97"/>
    </row>
    <row r="146" spans="1:14" s="96" customFormat="1" ht="17.649999999999999" customHeight="1">
      <c r="A146" s="386">
        <v>158</v>
      </c>
      <c r="B146" s="387" t="s">
        <v>205</v>
      </c>
      <c r="C146" s="379" t="s">
        <v>274</v>
      </c>
      <c r="D146" s="380">
        <v>310.00835699999999</v>
      </c>
      <c r="E146" s="380">
        <v>310.00835699999999</v>
      </c>
      <c r="F146" s="381">
        <f t="shared" si="7"/>
        <v>0</v>
      </c>
      <c r="G146" s="380">
        <v>310.00835699999999</v>
      </c>
      <c r="H146" s="342">
        <f t="shared" si="8"/>
        <v>1.6706422911738628E-13</v>
      </c>
      <c r="I146" s="342">
        <f t="shared" si="6"/>
        <v>5.3890234035654165E-14</v>
      </c>
      <c r="J146" s="389"/>
      <c r="K146" s="380">
        <v>8.3532114558693138E-14</v>
      </c>
      <c r="L146" s="383">
        <v>8.3532114558693138E-14</v>
      </c>
      <c r="M146" s="94"/>
      <c r="N146" s="97"/>
    </row>
    <row r="147" spans="1:14" s="96" customFormat="1" ht="17.649999999999999" customHeight="1">
      <c r="A147" s="386">
        <v>159</v>
      </c>
      <c r="B147" s="387" t="s">
        <v>205</v>
      </c>
      <c r="C147" s="379" t="s">
        <v>275</v>
      </c>
      <c r="D147" s="380">
        <v>105.7167527622</v>
      </c>
      <c r="E147" s="380">
        <v>105.7167527622</v>
      </c>
      <c r="F147" s="381">
        <f t="shared" si="7"/>
        <v>0</v>
      </c>
      <c r="G147" s="380">
        <v>105.7167527622</v>
      </c>
      <c r="H147" s="342">
        <f t="shared" si="8"/>
        <v>0</v>
      </c>
      <c r="I147" s="342">
        <f t="shared" si="6"/>
        <v>0</v>
      </c>
      <c r="J147" s="389"/>
      <c r="K147" s="380">
        <v>0</v>
      </c>
      <c r="L147" s="383">
        <v>0</v>
      </c>
      <c r="M147" s="94"/>
      <c r="N147" s="97"/>
    </row>
    <row r="148" spans="1:14" s="96" customFormat="1" ht="17.649999999999999" customHeight="1">
      <c r="A148" s="386">
        <v>160</v>
      </c>
      <c r="B148" s="387" t="s">
        <v>205</v>
      </c>
      <c r="C148" s="379" t="s">
        <v>276</v>
      </c>
      <c r="D148" s="380">
        <v>25.510736999999999</v>
      </c>
      <c r="E148" s="380">
        <v>25.510736999999999</v>
      </c>
      <c r="F148" s="381">
        <f t="shared" si="7"/>
        <v>0</v>
      </c>
      <c r="G148" s="380">
        <v>25.510736999999999</v>
      </c>
      <c r="H148" s="342">
        <f t="shared" si="8"/>
        <v>0</v>
      </c>
      <c r="I148" s="342">
        <f t="shared" si="6"/>
        <v>0</v>
      </c>
      <c r="J148" s="389"/>
      <c r="K148" s="380">
        <v>0</v>
      </c>
      <c r="L148" s="383">
        <v>0</v>
      </c>
      <c r="M148" s="94"/>
      <c r="N148" s="97"/>
    </row>
    <row r="149" spans="1:14" s="96" customFormat="1" ht="17.649999999999999" customHeight="1">
      <c r="A149" s="386">
        <v>161</v>
      </c>
      <c r="B149" s="387" t="s">
        <v>213</v>
      </c>
      <c r="C149" s="379" t="s">
        <v>277</v>
      </c>
      <c r="D149" s="380">
        <v>99.339044999999984</v>
      </c>
      <c r="E149" s="380">
        <v>99.339044999999984</v>
      </c>
      <c r="F149" s="381">
        <f t="shared" si="7"/>
        <v>0</v>
      </c>
      <c r="G149" s="380">
        <v>99.339044999999984</v>
      </c>
      <c r="H149" s="342">
        <f t="shared" si="8"/>
        <v>-4.1766057279346569E-14</v>
      </c>
      <c r="I149" s="342">
        <f t="shared" si="6"/>
        <v>-4.2043948861544396E-14</v>
      </c>
      <c r="J149" s="389"/>
      <c r="K149" s="380">
        <v>-2.0883028639673284E-14</v>
      </c>
      <c r="L149" s="383">
        <v>-2.0883028639673284E-14</v>
      </c>
      <c r="M149" s="94"/>
      <c r="N149" s="97"/>
    </row>
    <row r="150" spans="1:14" s="96" customFormat="1" ht="17.649999999999999" customHeight="1">
      <c r="A150" s="386">
        <v>162</v>
      </c>
      <c r="B150" s="387" t="s">
        <v>205</v>
      </c>
      <c r="C150" s="379" t="s">
        <v>278</v>
      </c>
      <c r="D150" s="380">
        <v>44.555619</v>
      </c>
      <c r="E150" s="380">
        <v>44.555619</v>
      </c>
      <c r="F150" s="381">
        <f t="shared" si="7"/>
        <v>0</v>
      </c>
      <c r="G150" s="380">
        <v>44.555619</v>
      </c>
      <c r="H150" s="342">
        <f t="shared" si="8"/>
        <v>0</v>
      </c>
      <c r="I150" s="342">
        <f t="shared" si="6"/>
        <v>0</v>
      </c>
      <c r="J150" s="389"/>
      <c r="K150" s="380">
        <v>0</v>
      </c>
      <c r="L150" s="383">
        <v>0</v>
      </c>
      <c r="M150" s="94"/>
      <c r="N150" s="97"/>
    </row>
    <row r="151" spans="1:14" s="96" customFormat="1" ht="17.649999999999999" customHeight="1">
      <c r="A151" s="386">
        <v>163</v>
      </c>
      <c r="B151" s="387" t="s">
        <v>140</v>
      </c>
      <c r="C151" s="379" t="s">
        <v>279</v>
      </c>
      <c r="D151" s="380">
        <v>367.8033196248</v>
      </c>
      <c r="E151" s="380">
        <v>370.98529618739997</v>
      </c>
      <c r="F151" s="381">
        <f t="shared" si="7"/>
        <v>0.86512991939440553</v>
      </c>
      <c r="G151" s="380">
        <v>367.8033196248</v>
      </c>
      <c r="H151" s="342">
        <f t="shared" si="8"/>
        <v>0</v>
      </c>
      <c r="I151" s="342">
        <f t="shared" si="6"/>
        <v>0</v>
      </c>
      <c r="J151" s="389"/>
      <c r="K151" s="380">
        <v>0</v>
      </c>
      <c r="L151" s="383">
        <v>0</v>
      </c>
      <c r="M151" s="94"/>
      <c r="N151" s="97"/>
    </row>
    <row r="152" spans="1:14" s="96" customFormat="1" ht="17.649999999999999" customHeight="1">
      <c r="A152" s="386">
        <v>164</v>
      </c>
      <c r="B152" s="387" t="s">
        <v>140</v>
      </c>
      <c r="C152" s="379" t="s">
        <v>280</v>
      </c>
      <c r="D152" s="380">
        <v>917.92813814879992</v>
      </c>
      <c r="E152" s="380">
        <v>1012.5647431487999</v>
      </c>
      <c r="F152" s="381">
        <f t="shared" si="7"/>
        <v>10.309805426692236</v>
      </c>
      <c r="G152" s="380">
        <v>917.92813814879992</v>
      </c>
      <c r="H152" s="342">
        <f t="shared" si="8"/>
        <v>123.20757556311372</v>
      </c>
      <c r="I152" s="342">
        <f t="shared" si="6"/>
        <v>12.167871377781909</v>
      </c>
      <c r="J152" s="389"/>
      <c r="K152" s="380">
        <v>14.604094318070644</v>
      </c>
      <c r="L152" s="383">
        <v>108.60348124504308</v>
      </c>
      <c r="M152" s="94"/>
      <c r="N152" s="97"/>
    </row>
    <row r="153" spans="1:14" s="96" customFormat="1" ht="17.649999999999999" customHeight="1">
      <c r="A153" s="386">
        <v>165</v>
      </c>
      <c r="B153" s="387" t="s">
        <v>753</v>
      </c>
      <c r="C153" s="379" t="s">
        <v>281</v>
      </c>
      <c r="D153" s="380">
        <v>137.0607490212</v>
      </c>
      <c r="E153" s="380">
        <v>140.21853153000001</v>
      </c>
      <c r="F153" s="381">
        <f t="shared" si="7"/>
        <v>2.3039291200076377</v>
      </c>
      <c r="G153" s="380">
        <v>137.0607490212</v>
      </c>
      <c r="H153" s="342">
        <f t="shared" si="8"/>
        <v>-8.3532114558693138E-14</v>
      </c>
      <c r="I153" s="342">
        <f t="shared" si="6"/>
        <v>-5.95728065664568E-14</v>
      </c>
      <c r="J153" s="389"/>
      <c r="K153" s="380">
        <v>-4.1766057279346569E-14</v>
      </c>
      <c r="L153" s="383">
        <v>-4.1766057279346569E-14</v>
      </c>
      <c r="M153" s="94"/>
      <c r="N153" s="97"/>
    </row>
    <row r="154" spans="1:14" s="96" customFormat="1" ht="17.649999999999999" customHeight="1">
      <c r="A154" s="386">
        <v>166</v>
      </c>
      <c r="B154" s="387" t="s">
        <v>228</v>
      </c>
      <c r="C154" s="379" t="s">
        <v>282</v>
      </c>
      <c r="D154" s="380">
        <v>1426.3520244114002</v>
      </c>
      <c r="E154" s="380">
        <v>1428.7032444114</v>
      </c>
      <c r="F154" s="381">
        <f t="shared" si="7"/>
        <v>0.16484149492970346</v>
      </c>
      <c r="G154" s="380">
        <v>1426.3520244114002</v>
      </c>
      <c r="H154" s="342">
        <f t="shared" si="8"/>
        <v>47.949048068503046</v>
      </c>
      <c r="I154" s="342">
        <f t="shared" si="6"/>
        <v>3.3561236916107928</v>
      </c>
      <c r="J154" s="389"/>
      <c r="K154" s="380">
        <v>22.956408714631539</v>
      </c>
      <c r="L154" s="383">
        <v>24.99263935387151</v>
      </c>
      <c r="M154" s="94"/>
      <c r="N154" s="97"/>
    </row>
    <row r="155" spans="1:14" s="96" customFormat="1" ht="17.649999999999999" customHeight="1">
      <c r="A155" s="386">
        <v>167</v>
      </c>
      <c r="B155" s="387" t="s">
        <v>126</v>
      </c>
      <c r="C155" s="379" t="s">
        <v>283</v>
      </c>
      <c r="D155" s="380">
        <v>3389.2835124389999</v>
      </c>
      <c r="E155" s="380">
        <v>3492.4053882726002</v>
      </c>
      <c r="F155" s="381">
        <f t="shared" si="7"/>
        <v>3.042586300471271</v>
      </c>
      <c r="G155" s="380">
        <v>3389.2835124389999</v>
      </c>
      <c r="H155" s="342">
        <f t="shared" si="8"/>
        <v>1694.6417554965628</v>
      </c>
      <c r="I155" s="342">
        <f t="shared" si="6"/>
        <v>48.523626758426225</v>
      </c>
      <c r="J155" s="389"/>
      <c r="K155" s="380">
        <v>677.8567021022335</v>
      </c>
      <c r="L155" s="383">
        <v>1016.7850533943293</v>
      </c>
      <c r="M155" s="94"/>
      <c r="N155" s="97"/>
    </row>
    <row r="156" spans="1:14" s="96" customFormat="1" ht="17.649999999999999" customHeight="1">
      <c r="A156" s="386">
        <v>168</v>
      </c>
      <c r="B156" s="387" t="s">
        <v>228</v>
      </c>
      <c r="C156" s="379" t="s">
        <v>284</v>
      </c>
      <c r="D156" s="380">
        <v>770.31252742560002</v>
      </c>
      <c r="E156" s="380">
        <v>781.78648102559998</v>
      </c>
      <c r="F156" s="381">
        <f t="shared" si="7"/>
        <v>1.4895192784084799</v>
      </c>
      <c r="G156" s="380">
        <v>770.31252742560002</v>
      </c>
      <c r="H156" s="342">
        <f t="shared" si="8"/>
        <v>-6.682569164695451E-13</v>
      </c>
      <c r="I156" s="342">
        <f t="shared" si="6"/>
        <v>-8.5478187803002276E-14</v>
      </c>
      <c r="J156" s="389"/>
      <c r="K156" s="380">
        <v>-3.3412845823477255E-13</v>
      </c>
      <c r="L156" s="383">
        <v>-3.3412845823477255E-13</v>
      </c>
      <c r="M156" s="94"/>
      <c r="N156" s="97"/>
    </row>
    <row r="157" spans="1:14" s="96" customFormat="1" ht="17.649999999999999" customHeight="1">
      <c r="A157" s="386">
        <v>170</v>
      </c>
      <c r="B157" s="387" t="s">
        <v>136</v>
      </c>
      <c r="C157" s="379" t="s">
        <v>285</v>
      </c>
      <c r="D157" s="380">
        <v>1877.9264911722</v>
      </c>
      <c r="E157" s="380">
        <v>1922.0571036450001</v>
      </c>
      <c r="F157" s="381">
        <f t="shared" si="7"/>
        <v>2.3499648511403564</v>
      </c>
      <c r="G157" s="380">
        <v>1877.9264911722</v>
      </c>
      <c r="H157" s="342">
        <f t="shared" si="8"/>
        <v>825.24976163633596</v>
      </c>
      <c r="I157" s="342">
        <f t="shared" si="6"/>
        <v>42.935756698972554</v>
      </c>
      <c r="J157" s="389"/>
      <c r="K157" s="380">
        <v>361.22616835287414</v>
      </c>
      <c r="L157" s="383">
        <v>464.02359328346182</v>
      </c>
      <c r="M157" s="94"/>
      <c r="N157" s="97"/>
    </row>
    <row r="158" spans="1:14" s="96" customFormat="1" ht="14.25">
      <c r="A158" s="386">
        <v>171</v>
      </c>
      <c r="B158" s="387" t="s">
        <v>126</v>
      </c>
      <c r="C158" s="379" t="s">
        <v>286</v>
      </c>
      <c r="D158" s="380">
        <v>13425.4922515176</v>
      </c>
      <c r="E158" s="380">
        <v>15167.2650708324</v>
      </c>
      <c r="F158" s="381">
        <f t="shared" si="7"/>
        <v>12.973623511777845</v>
      </c>
      <c r="G158" s="380">
        <v>11043.173224371458</v>
      </c>
      <c r="H158" s="342">
        <f t="shared" si="8"/>
        <v>11043.173224371458</v>
      </c>
      <c r="I158" s="342">
        <f t="shared" si="6"/>
        <v>72.809258444412436</v>
      </c>
      <c r="J158" s="389"/>
      <c r="K158" s="380">
        <v>2204.2542347086696</v>
      </c>
      <c r="L158" s="383">
        <v>8838.9189896627886</v>
      </c>
      <c r="M158" s="94"/>
      <c r="N158" s="97"/>
    </row>
    <row r="159" spans="1:14" s="96" customFormat="1" ht="14.25">
      <c r="A159" s="386">
        <v>176</v>
      </c>
      <c r="B159" s="387" t="s">
        <v>136</v>
      </c>
      <c r="C159" s="379" t="s">
        <v>287</v>
      </c>
      <c r="D159" s="380">
        <v>846.11216881020005</v>
      </c>
      <c r="E159" s="380">
        <v>855.72743597579995</v>
      </c>
      <c r="F159" s="381">
        <f t="shared" si="7"/>
        <v>1.1364057296470378</v>
      </c>
      <c r="G159" s="380">
        <v>846.11216881020005</v>
      </c>
      <c r="H159" s="342">
        <f t="shared" si="8"/>
        <v>265.25888408093675</v>
      </c>
      <c r="I159" s="342">
        <f t="shared" si="6"/>
        <v>30.998057667563007</v>
      </c>
      <c r="J159" s="389"/>
      <c r="K159" s="380">
        <v>44.209813941672699</v>
      </c>
      <c r="L159" s="383">
        <v>221.04907013926407</v>
      </c>
      <c r="M159" s="94"/>
      <c r="N159" s="97"/>
    </row>
    <row r="160" spans="1:14" s="96" customFormat="1" ht="14.25">
      <c r="A160" s="386">
        <v>177</v>
      </c>
      <c r="B160" s="387" t="s">
        <v>136</v>
      </c>
      <c r="C160" s="379" t="s">
        <v>288</v>
      </c>
      <c r="D160" s="380">
        <v>29.044832269800001</v>
      </c>
      <c r="E160" s="380">
        <v>29.292274662600001</v>
      </c>
      <c r="F160" s="381">
        <f t="shared" si="7"/>
        <v>0.85193259338352334</v>
      </c>
      <c r="G160" s="380">
        <v>29.044832269800001</v>
      </c>
      <c r="H160" s="342">
        <f t="shared" si="8"/>
        <v>2.7460436633870655</v>
      </c>
      <c r="I160" s="342">
        <f t="shared" si="6"/>
        <v>9.3746344215909545</v>
      </c>
      <c r="J160" s="389"/>
      <c r="K160" s="380">
        <v>1.3147143180270269</v>
      </c>
      <c r="L160" s="383">
        <v>1.4313293453600384</v>
      </c>
      <c r="M160" s="94"/>
      <c r="N160" s="97"/>
    </row>
    <row r="161" spans="1:14" s="96" customFormat="1" ht="14.25">
      <c r="A161" s="386">
        <v>181</v>
      </c>
      <c r="B161" s="387" t="s">
        <v>205</v>
      </c>
      <c r="C161" s="379" t="s">
        <v>289</v>
      </c>
      <c r="D161" s="380">
        <v>15154.964992573199</v>
      </c>
      <c r="E161" s="380">
        <v>15651.276216322798</v>
      </c>
      <c r="F161" s="381">
        <f t="shared" si="7"/>
        <v>3.274908414455723</v>
      </c>
      <c r="G161" s="380">
        <v>15154.964992573199</v>
      </c>
      <c r="H161" s="342">
        <f t="shared" si="8"/>
        <v>10894.685215365227</v>
      </c>
      <c r="I161" s="342">
        <f t="shared" si="6"/>
        <v>69.608925590381588</v>
      </c>
      <c r="J161" s="389"/>
      <c r="K161" s="380">
        <v>4965.6978840051233</v>
      </c>
      <c r="L161" s="383">
        <v>5928.9873313601038</v>
      </c>
      <c r="M161" s="94"/>
      <c r="N161" s="97"/>
    </row>
    <row r="162" spans="1:14" s="96" customFormat="1" ht="14.25">
      <c r="A162" s="386">
        <v>182</v>
      </c>
      <c r="B162" s="387" t="s">
        <v>205</v>
      </c>
      <c r="C162" s="379" t="s">
        <v>290</v>
      </c>
      <c r="D162" s="380">
        <v>751.21478999999999</v>
      </c>
      <c r="E162" s="380">
        <v>751.21478999999999</v>
      </c>
      <c r="F162" s="381">
        <f t="shared" si="7"/>
        <v>0</v>
      </c>
      <c r="G162" s="380">
        <v>751.21478999999999</v>
      </c>
      <c r="H162" s="342">
        <f t="shared" si="8"/>
        <v>-5.0119268735215878E-13</v>
      </c>
      <c r="I162" s="342">
        <f t="shared" si="6"/>
        <v>-6.6717627770901417E-14</v>
      </c>
      <c r="J162" s="389"/>
      <c r="K162" s="380">
        <v>-2.5059634367607939E-13</v>
      </c>
      <c r="L162" s="383">
        <v>-2.5059634367607939E-13</v>
      </c>
      <c r="M162" s="94"/>
      <c r="N162" s="97"/>
    </row>
    <row r="163" spans="1:14" s="96" customFormat="1" ht="14.25">
      <c r="A163" s="386">
        <v>183</v>
      </c>
      <c r="B163" s="387" t="s">
        <v>205</v>
      </c>
      <c r="C163" s="379" t="s">
        <v>291</v>
      </c>
      <c r="D163" s="380">
        <v>135.31271100000001</v>
      </c>
      <c r="E163" s="380">
        <v>135.31271100000001</v>
      </c>
      <c r="F163" s="381">
        <f t="shared" si="7"/>
        <v>0</v>
      </c>
      <c r="G163" s="380">
        <v>135.31271100000001</v>
      </c>
      <c r="H163" s="342">
        <f t="shared" si="8"/>
        <v>0</v>
      </c>
      <c r="I163" s="342">
        <f t="shared" si="6"/>
        <v>0</v>
      </c>
      <c r="J163" s="389"/>
      <c r="K163" s="380">
        <v>0</v>
      </c>
      <c r="L163" s="383">
        <v>0</v>
      </c>
      <c r="M163" s="94"/>
      <c r="N163" s="97"/>
    </row>
    <row r="164" spans="1:14" s="96" customFormat="1" ht="14.25">
      <c r="A164" s="386">
        <v>185</v>
      </c>
      <c r="B164" s="387" t="s">
        <v>140</v>
      </c>
      <c r="C164" s="379" t="s">
        <v>292</v>
      </c>
      <c r="D164" s="380">
        <v>545.49681814920007</v>
      </c>
      <c r="E164" s="380">
        <v>626.09381828519997</v>
      </c>
      <c r="F164" s="381">
        <f t="shared" si="7"/>
        <v>14.774971632182016</v>
      </c>
      <c r="G164" s="380">
        <v>545.49681814920007</v>
      </c>
      <c r="H164" s="342">
        <f t="shared" si="8"/>
        <v>135.40640408384621</v>
      </c>
      <c r="I164" s="342">
        <f t="shared" si="6"/>
        <v>21.627174734724104</v>
      </c>
      <c r="J164" s="389"/>
      <c r="K164" s="380">
        <v>20.771772093497805</v>
      </c>
      <c r="L164" s="383">
        <v>114.6346319903484</v>
      </c>
      <c r="M164" s="94"/>
      <c r="N164" s="97"/>
    </row>
    <row r="165" spans="1:14" s="96" customFormat="1" ht="14.25">
      <c r="A165" s="386">
        <v>188</v>
      </c>
      <c r="B165" s="387" t="s">
        <v>140</v>
      </c>
      <c r="C165" s="379" t="s">
        <v>293</v>
      </c>
      <c r="D165" s="380">
        <v>6614.8783331615996</v>
      </c>
      <c r="E165" s="380">
        <v>6736.6214716878003</v>
      </c>
      <c r="F165" s="381">
        <f t="shared" si="7"/>
        <v>1.8404441078814671</v>
      </c>
      <c r="G165" s="380">
        <v>5121.9933191417995</v>
      </c>
      <c r="H165" s="342">
        <f t="shared" si="8"/>
        <v>719.13562780505413</v>
      </c>
      <c r="I165" s="342">
        <f t="shared" si="6"/>
        <v>10.675019085269772</v>
      </c>
      <c r="J165" s="389"/>
      <c r="K165" s="380">
        <v>157.67799163087622</v>
      </c>
      <c r="L165" s="383">
        <v>561.45763617417788</v>
      </c>
      <c r="M165" s="94"/>
      <c r="N165" s="97"/>
    </row>
    <row r="166" spans="1:14" s="96" customFormat="1" ht="14.25">
      <c r="A166" s="386">
        <v>189</v>
      </c>
      <c r="B166" s="387" t="s">
        <v>140</v>
      </c>
      <c r="C166" s="379" t="s">
        <v>294</v>
      </c>
      <c r="D166" s="380">
        <v>377.25308441460004</v>
      </c>
      <c r="E166" s="380">
        <v>377.48820641459997</v>
      </c>
      <c r="F166" s="381">
        <f t="shared" si="7"/>
        <v>6.2324738938784208E-2</v>
      </c>
      <c r="G166" s="380">
        <v>377.25308441460004</v>
      </c>
      <c r="H166" s="342">
        <f t="shared" si="8"/>
        <v>148.34657022635159</v>
      </c>
      <c r="I166" s="342">
        <f t="shared" si="6"/>
        <v>39.298332426158161</v>
      </c>
      <c r="J166" s="389"/>
      <c r="K166" s="380">
        <v>69.066631689805874</v>
      </c>
      <c r="L166" s="383">
        <v>79.279938536545714</v>
      </c>
      <c r="M166" s="94"/>
      <c r="N166" s="97"/>
    </row>
    <row r="167" spans="1:14" s="96" customFormat="1" ht="14.25">
      <c r="A167" s="386">
        <v>190</v>
      </c>
      <c r="B167" s="387" t="s">
        <v>246</v>
      </c>
      <c r="C167" s="379" t="s">
        <v>295</v>
      </c>
      <c r="D167" s="380">
        <v>1158.7222212768002</v>
      </c>
      <c r="E167" s="380">
        <v>1175.210410161</v>
      </c>
      <c r="F167" s="381">
        <f t="shared" si="7"/>
        <v>1.422963034749742</v>
      </c>
      <c r="G167" s="380">
        <v>1158.7222212768002</v>
      </c>
      <c r="H167" s="342">
        <f t="shared" si="8"/>
        <v>476.81404363724687</v>
      </c>
      <c r="I167" s="342">
        <f t="shared" si="6"/>
        <v>40.572653161906977</v>
      </c>
      <c r="J167" s="389"/>
      <c r="K167" s="380">
        <v>199.04982276428402</v>
      </c>
      <c r="L167" s="383">
        <v>277.76422087296288</v>
      </c>
      <c r="M167" s="94"/>
      <c r="N167" s="97"/>
    </row>
    <row r="168" spans="1:14" s="96" customFormat="1" ht="14.25">
      <c r="A168" s="386">
        <v>191</v>
      </c>
      <c r="B168" s="387" t="s">
        <v>140</v>
      </c>
      <c r="C168" s="379" t="s">
        <v>296</v>
      </c>
      <c r="D168" s="380">
        <v>128.7057357756</v>
      </c>
      <c r="E168" s="380">
        <v>128.7057357756</v>
      </c>
      <c r="F168" s="381">
        <f t="shared" si="7"/>
        <v>0</v>
      </c>
      <c r="G168" s="380">
        <v>128.7057357756</v>
      </c>
      <c r="H168" s="342">
        <f t="shared" si="8"/>
        <v>38.241347996632577</v>
      </c>
      <c r="I168" s="342">
        <f t="shared" si="6"/>
        <v>29.712232921232683</v>
      </c>
      <c r="J168" s="389"/>
      <c r="K168" s="380">
        <v>14.008567285848589</v>
      </c>
      <c r="L168" s="383">
        <v>24.232780710783988</v>
      </c>
      <c r="M168" s="94"/>
      <c r="N168" s="97"/>
    </row>
    <row r="169" spans="1:14" s="96" customFormat="1" ht="14.25">
      <c r="A169" s="386">
        <v>192</v>
      </c>
      <c r="B169" s="387" t="s">
        <v>246</v>
      </c>
      <c r="C169" s="379" t="s">
        <v>297</v>
      </c>
      <c r="D169" s="380">
        <v>908.91762827939999</v>
      </c>
      <c r="E169" s="380">
        <v>923.82269371320001</v>
      </c>
      <c r="F169" s="381">
        <f t="shared" si="7"/>
        <v>1.6398697714792547</v>
      </c>
      <c r="G169" s="380">
        <v>908.91762827939999</v>
      </c>
      <c r="H169" s="342">
        <f t="shared" si="8"/>
        <v>190.18901397035756</v>
      </c>
      <c r="I169" s="342">
        <f t="shared" si="6"/>
        <v>20.587177091949808</v>
      </c>
      <c r="J169" s="389"/>
      <c r="K169" s="380">
        <v>76.21165937658246</v>
      </c>
      <c r="L169" s="383">
        <v>113.9773545937751</v>
      </c>
      <c r="M169" s="94"/>
      <c r="N169" s="97"/>
    </row>
    <row r="170" spans="1:14" s="96" customFormat="1" ht="14.25">
      <c r="A170" s="386">
        <v>193</v>
      </c>
      <c r="B170" s="387" t="s">
        <v>246</v>
      </c>
      <c r="C170" s="379" t="s">
        <v>298</v>
      </c>
      <c r="D170" s="380">
        <v>89.501822666400003</v>
      </c>
      <c r="E170" s="380">
        <v>89.501822666400003</v>
      </c>
      <c r="F170" s="381">
        <f t="shared" si="7"/>
        <v>0</v>
      </c>
      <c r="G170" s="380">
        <v>89.501822666400003</v>
      </c>
      <c r="H170" s="342">
        <f t="shared" si="8"/>
        <v>4.4750910545000897</v>
      </c>
      <c r="I170" s="342">
        <f t="shared" si="6"/>
        <v>4.9999999119348537</v>
      </c>
      <c r="J170" s="389"/>
      <c r="K170" s="380">
        <v>6.5259464498979018E-15</v>
      </c>
      <c r="L170" s="383">
        <v>4.4750910545000835</v>
      </c>
      <c r="M170" s="94"/>
      <c r="N170" s="97"/>
    </row>
    <row r="171" spans="1:14" s="96" customFormat="1" ht="14.25">
      <c r="A171" s="386">
        <v>194</v>
      </c>
      <c r="B171" s="387" t="s">
        <v>246</v>
      </c>
      <c r="C171" s="379" t="s">
        <v>299</v>
      </c>
      <c r="D171" s="380">
        <v>922.00470689699989</v>
      </c>
      <c r="E171" s="380">
        <v>938.11056389700002</v>
      </c>
      <c r="F171" s="381">
        <f t="shared" si="7"/>
        <v>1.746830236279834</v>
      </c>
      <c r="G171" s="380">
        <v>922.00470689699989</v>
      </c>
      <c r="H171" s="342">
        <f t="shared" si="8"/>
        <v>149.04903234486329</v>
      </c>
      <c r="I171" s="342">
        <f t="shared" si="6"/>
        <v>15.888215960994993</v>
      </c>
      <c r="J171" s="389"/>
      <c r="K171" s="380">
        <v>35.015392533999083</v>
      </c>
      <c r="L171" s="383">
        <v>114.03363981086422</v>
      </c>
      <c r="M171" s="94"/>
      <c r="N171" s="97"/>
    </row>
    <row r="172" spans="1:14" s="96" customFormat="1" ht="14.25">
      <c r="A172" s="386">
        <v>195</v>
      </c>
      <c r="B172" s="387" t="s">
        <v>140</v>
      </c>
      <c r="C172" s="379" t="s">
        <v>300</v>
      </c>
      <c r="D172" s="380">
        <v>2274.8409239585999</v>
      </c>
      <c r="E172" s="380">
        <v>2309.3324749193998</v>
      </c>
      <c r="F172" s="381">
        <f t="shared" si="7"/>
        <v>1.5162181494774245</v>
      </c>
      <c r="G172" s="380">
        <v>2274.8409239585999</v>
      </c>
      <c r="H172" s="342">
        <f t="shared" si="8"/>
        <v>442.46477334775193</v>
      </c>
      <c r="I172" s="342">
        <f t="shared" si="6"/>
        <v>19.159855852423107</v>
      </c>
      <c r="J172" s="389"/>
      <c r="K172" s="380">
        <v>171.38778507997463</v>
      </c>
      <c r="L172" s="383">
        <v>271.07698826777732</v>
      </c>
      <c r="M172" s="94"/>
      <c r="N172" s="97"/>
    </row>
    <row r="173" spans="1:14" s="96" customFormat="1" ht="14.25">
      <c r="A173" s="386">
        <v>197</v>
      </c>
      <c r="B173" s="387" t="s">
        <v>246</v>
      </c>
      <c r="C173" s="379" t="s">
        <v>301</v>
      </c>
      <c r="D173" s="380">
        <v>374.20827802680003</v>
      </c>
      <c r="E173" s="380">
        <v>378.0080141322</v>
      </c>
      <c r="F173" s="381">
        <f t="shared" si="7"/>
        <v>1.0154067476636328</v>
      </c>
      <c r="G173" s="380">
        <v>374.20827802680003</v>
      </c>
      <c r="H173" s="342">
        <f t="shared" si="8"/>
        <v>79.262412193707235</v>
      </c>
      <c r="I173" s="342">
        <f t="shared" si="6"/>
        <v>20.968447554126975</v>
      </c>
      <c r="J173" s="389"/>
      <c r="K173" s="380">
        <v>37.869807757342016</v>
      </c>
      <c r="L173" s="383">
        <v>41.392604436365218</v>
      </c>
      <c r="M173" s="94"/>
      <c r="N173" s="97"/>
    </row>
    <row r="174" spans="1:14" s="96" customFormat="1" ht="14.25">
      <c r="A174" s="386">
        <v>198</v>
      </c>
      <c r="B174" s="387" t="s">
        <v>140</v>
      </c>
      <c r="C174" s="379" t="s">
        <v>302</v>
      </c>
      <c r="D174" s="380">
        <v>472.07522418480005</v>
      </c>
      <c r="E174" s="380">
        <v>484.64590435379995</v>
      </c>
      <c r="F174" s="381">
        <f t="shared" si="7"/>
        <v>2.662855308856237</v>
      </c>
      <c r="G174" s="380">
        <v>472.07522418480005</v>
      </c>
      <c r="H174" s="342">
        <f t="shared" si="8"/>
        <v>205.38490164879138</v>
      </c>
      <c r="I174" s="342">
        <f t="shared" si="6"/>
        <v>42.378342580371182</v>
      </c>
      <c r="J174" s="389"/>
      <c r="K174" s="380">
        <v>66.145721744673949</v>
      </c>
      <c r="L174" s="383">
        <v>139.23917990411744</v>
      </c>
      <c r="M174" s="94"/>
      <c r="N174" s="97"/>
    </row>
    <row r="175" spans="1:14" s="96" customFormat="1" ht="14.25">
      <c r="A175" s="386">
        <v>199</v>
      </c>
      <c r="B175" s="387" t="s">
        <v>140</v>
      </c>
      <c r="C175" s="379" t="s">
        <v>303</v>
      </c>
      <c r="D175" s="380">
        <v>364.39445033219999</v>
      </c>
      <c r="E175" s="380">
        <v>368.03839460040001</v>
      </c>
      <c r="F175" s="381">
        <f t="shared" si="7"/>
        <v>0.99999993547596944</v>
      </c>
      <c r="G175" s="380">
        <v>364.39447384440001</v>
      </c>
      <c r="H175" s="342">
        <f t="shared" si="8"/>
        <v>86.209780034422153</v>
      </c>
      <c r="I175" s="342">
        <f t="shared" si="6"/>
        <v>23.424126748521704</v>
      </c>
      <c r="J175" s="389"/>
      <c r="K175" s="380">
        <v>36.811826900113545</v>
      </c>
      <c r="L175" s="383">
        <v>49.397953134308601</v>
      </c>
      <c r="M175" s="94"/>
      <c r="N175" s="97"/>
    </row>
    <row r="176" spans="1:14" s="96" customFormat="1" ht="24">
      <c r="A176" s="386">
        <v>200</v>
      </c>
      <c r="B176" s="387" t="s">
        <v>228</v>
      </c>
      <c r="C176" s="379" t="s">
        <v>304</v>
      </c>
      <c r="D176" s="380">
        <v>1640.9869510878</v>
      </c>
      <c r="E176" s="380">
        <v>1704.9308947932002</v>
      </c>
      <c r="F176" s="381">
        <f t="shared" si="7"/>
        <v>3.8966759402329245</v>
      </c>
      <c r="G176" s="380">
        <v>1640.9869510878</v>
      </c>
      <c r="H176" s="342">
        <f t="shared" si="8"/>
        <v>683.29147429849775</v>
      </c>
      <c r="I176" s="342">
        <f t="shared" si="6"/>
        <v>40.077370665593911</v>
      </c>
      <c r="J176" s="389"/>
      <c r="K176" s="380">
        <v>189.79946313832957</v>
      </c>
      <c r="L176" s="383">
        <v>493.4920111601682</v>
      </c>
      <c r="M176" s="94"/>
      <c r="N176" s="97"/>
    </row>
    <row r="177" spans="1:14" s="96" customFormat="1" ht="14.25">
      <c r="A177" s="386">
        <v>201</v>
      </c>
      <c r="B177" s="387" t="s">
        <v>228</v>
      </c>
      <c r="C177" s="379" t="s">
        <v>305</v>
      </c>
      <c r="D177" s="380">
        <v>2079.2758022141998</v>
      </c>
      <c r="E177" s="380">
        <v>2119.7167862142001</v>
      </c>
      <c r="F177" s="381">
        <f t="shared" si="7"/>
        <v>1.9449552559085816</v>
      </c>
      <c r="G177" s="380">
        <v>2079.2758022141998</v>
      </c>
      <c r="H177" s="342">
        <f t="shared" si="8"/>
        <v>1190.0799940173652</v>
      </c>
      <c r="I177" s="342">
        <f t="shared" si="6"/>
        <v>56.143349043474814</v>
      </c>
      <c r="J177" s="389"/>
      <c r="K177" s="380">
        <v>569.77070100306491</v>
      </c>
      <c r="L177" s="383">
        <v>620.30929301430024</v>
      </c>
      <c r="M177" s="94"/>
      <c r="N177" s="97"/>
    </row>
    <row r="178" spans="1:14" s="96" customFormat="1" ht="14.25">
      <c r="A178" s="386">
        <v>202</v>
      </c>
      <c r="B178" s="387" t="s">
        <v>228</v>
      </c>
      <c r="C178" s="379" t="s">
        <v>306</v>
      </c>
      <c r="D178" s="380">
        <v>3081.6773028642001</v>
      </c>
      <c r="E178" s="380">
        <v>3230.3614020042</v>
      </c>
      <c r="F178" s="381">
        <f t="shared" si="7"/>
        <v>4.8247783439819898</v>
      </c>
      <c r="G178" s="380">
        <v>3081.6773028642001</v>
      </c>
      <c r="H178" s="342">
        <f t="shared" si="8"/>
        <v>1426.8285049540605</v>
      </c>
      <c r="I178" s="342">
        <f t="shared" si="6"/>
        <v>44.169315051523924</v>
      </c>
      <c r="J178" s="389"/>
      <c r="K178" s="380">
        <v>392.40525404044308</v>
      </c>
      <c r="L178" s="383">
        <v>1034.4232509136173</v>
      </c>
      <c r="M178" s="94"/>
      <c r="N178" s="97"/>
    </row>
    <row r="179" spans="1:14" s="96" customFormat="1" ht="14.25">
      <c r="A179" s="386">
        <v>203</v>
      </c>
      <c r="B179" s="387" t="s">
        <v>228</v>
      </c>
      <c r="C179" s="379" t="s">
        <v>307</v>
      </c>
      <c r="D179" s="380">
        <v>866.89288599959991</v>
      </c>
      <c r="E179" s="380">
        <v>868.16254479960003</v>
      </c>
      <c r="F179" s="381">
        <f t="shared" si="7"/>
        <v>0.14646086275537584</v>
      </c>
      <c r="G179" s="380">
        <v>866.89288599959991</v>
      </c>
      <c r="H179" s="342">
        <f t="shared" si="8"/>
        <v>159.80896982049373</v>
      </c>
      <c r="I179" s="342">
        <f t="shared" si="6"/>
        <v>18.407724541650527</v>
      </c>
      <c r="J179" s="389"/>
      <c r="K179" s="380">
        <v>63.923588023578368</v>
      </c>
      <c r="L179" s="383">
        <v>95.885381796915354</v>
      </c>
      <c r="M179" s="94"/>
      <c r="N179" s="97"/>
    </row>
    <row r="180" spans="1:14" s="96" customFormat="1" ht="14.25">
      <c r="A180" s="386">
        <v>204</v>
      </c>
      <c r="B180" s="387" t="s">
        <v>228</v>
      </c>
      <c r="C180" s="379" t="s">
        <v>308</v>
      </c>
      <c r="D180" s="380">
        <v>2503.5429647730002</v>
      </c>
      <c r="E180" s="380">
        <v>2541.0919481729998</v>
      </c>
      <c r="F180" s="381">
        <f t="shared" si="7"/>
        <v>1.499833792682864</v>
      </c>
      <c r="G180" s="380">
        <v>2503.5429647730002</v>
      </c>
      <c r="H180" s="342">
        <f t="shared" si="8"/>
        <v>110.96570447484871</v>
      </c>
      <c r="I180" s="342">
        <f t="shared" si="6"/>
        <v>4.3668512095609557</v>
      </c>
      <c r="J180" s="389"/>
      <c r="K180" s="380">
        <v>46.141227432295501</v>
      </c>
      <c r="L180" s="383">
        <v>64.824477042553198</v>
      </c>
      <c r="M180" s="94"/>
      <c r="N180" s="97"/>
    </row>
    <row r="181" spans="1:14" s="96" customFormat="1" ht="14.25">
      <c r="A181" s="386">
        <v>205</v>
      </c>
      <c r="B181" s="387" t="s">
        <v>189</v>
      </c>
      <c r="C181" s="379" t="s">
        <v>309</v>
      </c>
      <c r="D181" s="380">
        <v>2739.2661952392</v>
      </c>
      <c r="E181" s="380">
        <v>2749.3764412392002</v>
      </c>
      <c r="F181" s="381">
        <f t="shared" si="7"/>
        <v>0.36908592591591116</v>
      </c>
      <c r="G181" s="380">
        <v>2739.2661952392</v>
      </c>
      <c r="H181" s="342">
        <f t="shared" si="8"/>
        <v>179.67554805764686</v>
      </c>
      <c r="I181" s="342">
        <f t="shared" si="6"/>
        <v>6.53513812668968</v>
      </c>
      <c r="J181" s="389"/>
      <c r="K181" s="380">
        <v>77.406076961961389</v>
      </c>
      <c r="L181" s="383">
        <v>102.26947109568547</v>
      </c>
      <c r="M181" s="94"/>
      <c r="N181" s="97"/>
    </row>
    <row r="182" spans="1:14" s="96" customFormat="1" ht="24">
      <c r="A182" s="386">
        <v>206</v>
      </c>
      <c r="B182" s="387" t="s">
        <v>140</v>
      </c>
      <c r="C182" s="379" t="s">
        <v>310</v>
      </c>
      <c r="D182" s="380">
        <v>990.75635472179999</v>
      </c>
      <c r="E182" s="380">
        <v>991.46172072180002</v>
      </c>
      <c r="F182" s="381">
        <f t="shared" si="7"/>
        <v>7.1194698538974421E-2</v>
      </c>
      <c r="G182" s="380">
        <v>990.75635472179999</v>
      </c>
      <c r="H182" s="342">
        <f t="shared" si="8"/>
        <v>-3.3412845823477255E-13</v>
      </c>
      <c r="I182" s="342">
        <f t="shared" si="6"/>
        <v>-3.3700590880253217E-14</v>
      </c>
      <c r="J182" s="389"/>
      <c r="K182" s="380">
        <v>-1.6706422911738628E-13</v>
      </c>
      <c r="L182" s="383">
        <v>-1.6706422911738628E-13</v>
      </c>
      <c r="M182" s="94"/>
      <c r="N182" s="97"/>
    </row>
    <row r="183" spans="1:14" s="96" customFormat="1" ht="14.25">
      <c r="A183" s="386">
        <v>207</v>
      </c>
      <c r="B183" s="387" t="s">
        <v>140</v>
      </c>
      <c r="C183" s="379" t="s">
        <v>311</v>
      </c>
      <c r="D183" s="380">
        <v>1127.1103034988</v>
      </c>
      <c r="E183" s="380">
        <v>1144.8494119596</v>
      </c>
      <c r="F183" s="381">
        <f t="shared" si="7"/>
        <v>1.5738573594557721</v>
      </c>
      <c r="G183" s="380">
        <v>1127.1103034988</v>
      </c>
      <c r="H183" s="342">
        <f t="shared" si="8"/>
        <v>106.71778360252239</v>
      </c>
      <c r="I183" s="342">
        <f t="shared" si="6"/>
        <v>9.3215563975228122</v>
      </c>
      <c r="J183" s="389"/>
      <c r="K183" s="380">
        <v>43.411855041914073</v>
      </c>
      <c r="L183" s="383">
        <v>63.305928560608308</v>
      </c>
      <c r="M183" s="94"/>
      <c r="N183" s="97"/>
    </row>
    <row r="184" spans="1:14" s="96" customFormat="1" ht="14.25">
      <c r="A184" s="386">
        <v>208</v>
      </c>
      <c r="B184" s="387" t="s">
        <v>140</v>
      </c>
      <c r="C184" s="379" t="s">
        <v>312</v>
      </c>
      <c r="D184" s="380">
        <v>220.79801507699997</v>
      </c>
      <c r="E184" s="380">
        <v>223.19625947699998</v>
      </c>
      <c r="F184" s="381">
        <f t="shared" si="7"/>
        <v>1.086171177382937</v>
      </c>
      <c r="G184" s="380">
        <v>220.79801507699997</v>
      </c>
      <c r="H184" s="342">
        <f t="shared" si="8"/>
        <v>110.39900709894778</v>
      </c>
      <c r="I184" s="342">
        <f t="shared" si="6"/>
        <v>49.462749670463992</v>
      </c>
      <c r="J184" s="389"/>
      <c r="K184" s="380">
        <v>44.159602117509927</v>
      </c>
      <c r="L184" s="383">
        <v>66.239404981437843</v>
      </c>
      <c r="M184" s="94"/>
      <c r="N184" s="97"/>
    </row>
    <row r="185" spans="1:14" s="96" customFormat="1" ht="14.25">
      <c r="A185" s="386">
        <v>209</v>
      </c>
      <c r="B185" s="387" t="s">
        <v>246</v>
      </c>
      <c r="C185" s="379" t="s">
        <v>313</v>
      </c>
      <c r="D185" s="380">
        <v>3126.9109902000005</v>
      </c>
      <c r="E185" s="380">
        <v>3158.1801001019999</v>
      </c>
      <c r="F185" s="381">
        <f t="shared" si="7"/>
        <v>0.99999999999997158</v>
      </c>
      <c r="G185" s="380">
        <v>1513.7083118033997</v>
      </c>
      <c r="H185" s="342">
        <f t="shared" si="8"/>
        <v>690.7342184755729</v>
      </c>
      <c r="I185" s="342">
        <f t="shared" si="6"/>
        <v>21.871273853358275</v>
      </c>
      <c r="J185" s="389"/>
      <c r="K185" s="380">
        <v>279.76779729331133</v>
      </c>
      <c r="L185" s="383">
        <v>410.96642118226157</v>
      </c>
      <c r="M185" s="94"/>
      <c r="N185" s="97"/>
    </row>
    <row r="186" spans="1:14" s="96" customFormat="1" ht="14.25">
      <c r="A186" s="386">
        <v>210</v>
      </c>
      <c r="B186" s="387" t="s">
        <v>228</v>
      </c>
      <c r="C186" s="379" t="s">
        <v>314</v>
      </c>
      <c r="D186" s="380">
        <v>3249.6560305925996</v>
      </c>
      <c r="E186" s="380">
        <v>3492.0668125925999</v>
      </c>
      <c r="F186" s="381">
        <f t="shared" si="7"/>
        <v>7.4595827902374907</v>
      </c>
      <c r="G186" s="380">
        <v>3249.6560305925996</v>
      </c>
      <c r="H186" s="342">
        <f t="shared" si="8"/>
        <v>357.86527347630181</v>
      </c>
      <c r="I186" s="342">
        <f t="shared" si="6"/>
        <v>10.24795035953546</v>
      </c>
      <c r="J186" s="389"/>
      <c r="K186" s="380">
        <v>118.85227558734739</v>
      </c>
      <c r="L186" s="383">
        <v>239.01299788895443</v>
      </c>
      <c r="M186" s="94"/>
      <c r="N186" s="97"/>
    </row>
    <row r="187" spans="1:14" s="96" customFormat="1" ht="14.25">
      <c r="A187" s="386">
        <v>211</v>
      </c>
      <c r="B187" s="387" t="s">
        <v>250</v>
      </c>
      <c r="C187" s="379" t="s">
        <v>315</v>
      </c>
      <c r="D187" s="380">
        <v>4288.1948656668001</v>
      </c>
      <c r="E187" s="380">
        <v>4486.1675896668003</v>
      </c>
      <c r="F187" s="381">
        <f t="shared" si="7"/>
        <v>4.6166914098297696</v>
      </c>
      <c r="G187" s="380">
        <v>4288.1948656668001</v>
      </c>
      <c r="H187" s="342">
        <f t="shared" si="8"/>
        <v>771.58293826532542</v>
      </c>
      <c r="I187" s="342">
        <f t="shared" si="6"/>
        <v>17.199155467186479</v>
      </c>
      <c r="J187" s="390"/>
      <c r="K187" s="380">
        <v>256.39509790403395</v>
      </c>
      <c r="L187" s="383">
        <v>515.18784036129148</v>
      </c>
      <c r="M187" s="94"/>
      <c r="N187" s="97"/>
    </row>
    <row r="188" spans="1:14" s="96" customFormat="1" ht="14.25">
      <c r="A188" s="386">
        <v>212</v>
      </c>
      <c r="B188" s="387" t="s">
        <v>140</v>
      </c>
      <c r="C188" s="379" t="s">
        <v>316</v>
      </c>
      <c r="D188" s="380">
        <v>806.16280139999992</v>
      </c>
      <c r="E188" s="380">
        <v>824.97256140000013</v>
      </c>
      <c r="F188" s="381">
        <f t="shared" si="7"/>
        <v>2.3332458366144948</v>
      </c>
      <c r="G188" s="380">
        <v>806.16280139999992</v>
      </c>
      <c r="H188" s="342">
        <f t="shared" si="8"/>
        <v>21.697298996909275</v>
      </c>
      <c r="I188" s="342">
        <f t="shared" si="6"/>
        <v>2.6300631090188489</v>
      </c>
      <c r="J188" s="389"/>
      <c r="K188" s="380">
        <v>-1.1485665751820307E-13</v>
      </c>
      <c r="L188" s="383">
        <v>21.697298996909389</v>
      </c>
      <c r="M188" s="94"/>
      <c r="N188" s="97"/>
    </row>
    <row r="189" spans="1:14" s="96" customFormat="1" ht="14.25">
      <c r="A189" s="386">
        <v>213</v>
      </c>
      <c r="B189" s="387" t="s">
        <v>140</v>
      </c>
      <c r="C189" s="379" t="s">
        <v>317</v>
      </c>
      <c r="D189" s="380">
        <v>1428.2571944652</v>
      </c>
      <c r="E189" s="380">
        <v>1455.7391472888</v>
      </c>
      <c r="F189" s="381">
        <f t="shared" si="7"/>
        <v>1.9241599433280214</v>
      </c>
      <c r="G189" s="380">
        <v>1428.2571944652</v>
      </c>
      <c r="H189" s="342">
        <f t="shared" si="8"/>
        <v>1400.1659931298268</v>
      </c>
      <c r="I189" s="342">
        <f t="shared" si="6"/>
        <v>96.182478553079108</v>
      </c>
      <c r="J189" s="389"/>
      <c r="K189" s="380">
        <v>593.72094083908132</v>
      </c>
      <c r="L189" s="383">
        <v>806.44505229074559</v>
      </c>
      <c r="M189" s="94"/>
      <c r="N189" s="97"/>
    </row>
    <row r="190" spans="1:14" s="96" customFormat="1" ht="14.25">
      <c r="A190" s="386">
        <v>214</v>
      </c>
      <c r="B190" s="387" t="s">
        <v>246</v>
      </c>
      <c r="C190" s="379" t="s">
        <v>318</v>
      </c>
      <c r="D190" s="380">
        <v>5668.1095661999998</v>
      </c>
      <c r="E190" s="380">
        <v>5724.790661862</v>
      </c>
      <c r="F190" s="381">
        <f t="shared" si="7"/>
        <v>1</v>
      </c>
      <c r="G190" s="380">
        <v>2601.5999365314001</v>
      </c>
      <c r="H190" s="342">
        <f t="shared" si="8"/>
        <v>823.08477788847415</v>
      </c>
      <c r="I190" s="342">
        <f t="shared" si="6"/>
        <v>14.377552412034648</v>
      </c>
      <c r="J190" s="389"/>
      <c r="K190" s="380">
        <v>286.39626995181254</v>
      </c>
      <c r="L190" s="383">
        <v>536.68850793666161</v>
      </c>
      <c r="M190" s="94"/>
      <c r="N190" s="97"/>
    </row>
    <row r="191" spans="1:14" s="96" customFormat="1" ht="14.25">
      <c r="A191" s="386">
        <v>215</v>
      </c>
      <c r="B191" s="387" t="s">
        <v>250</v>
      </c>
      <c r="C191" s="379" t="s">
        <v>319</v>
      </c>
      <c r="D191" s="380">
        <v>1460.3463863909999</v>
      </c>
      <c r="E191" s="380">
        <v>1477.8689239775999</v>
      </c>
      <c r="F191" s="381">
        <f t="shared" si="7"/>
        <v>1.1998891324615215</v>
      </c>
      <c r="G191" s="380">
        <v>1460.3463863909999</v>
      </c>
      <c r="H191" s="342">
        <f t="shared" si="8"/>
        <v>849.15904269137241</v>
      </c>
      <c r="I191" s="342">
        <f t="shared" si="6"/>
        <v>57.45834619797737</v>
      </c>
      <c r="J191" s="389"/>
      <c r="K191" s="380">
        <v>349.02889868496305</v>
      </c>
      <c r="L191" s="383">
        <v>500.1301440064093</v>
      </c>
      <c r="M191" s="94"/>
      <c r="N191" s="97"/>
    </row>
    <row r="192" spans="1:14" s="96" customFormat="1" ht="14.25">
      <c r="A192" s="386">
        <v>216</v>
      </c>
      <c r="B192" s="387" t="s">
        <v>213</v>
      </c>
      <c r="C192" s="379" t="s">
        <v>320</v>
      </c>
      <c r="D192" s="380">
        <v>3539.9938694628004</v>
      </c>
      <c r="E192" s="380">
        <v>3623.0789306027996</v>
      </c>
      <c r="F192" s="381">
        <f t="shared" si="7"/>
        <v>2.3470396900039532</v>
      </c>
      <c r="G192" s="380">
        <v>3539.9938694628004</v>
      </c>
      <c r="H192" s="342">
        <f t="shared" si="8"/>
        <v>3640.7135019631951</v>
      </c>
      <c r="I192" s="342">
        <f t="shared" si="6"/>
        <v>100.48672887613468</v>
      </c>
      <c r="J192" s="389"/>
      <c r="K192" s="380">
        <v>1464.6574998942503</v>
      </c>
      <c r="L192" s="383">
        <v>2176.0560020689445</v>
      </c>
      <c r="M192" s="94"/>
      <c r="N192" s="97"/>
    </row>
    <row r="193" spans="1:14" s="96" customFormat="1" ht="14.25">
      <c r="A193" s="386">
        <v>217</v>
      </c>
      <c r="B193" s="387" t="s">
        <v>205</v>
      </c>
      <c r="C193" s="379" t="s">
        <v>321</v>
      </c>
      <c r="D193" s="380">
        <v>3730.0863620718001</v>
      </c>
      <c r="E193" s="380">
        <v>3805.8450216918</v>
      </c>
      <c r="F193" s="381">
        <f t="shared" si="7"/>
        <v>2.0310162357185106</v>
      </c>
      <c r="G193" s="380">
        <v>3730.0863620718001</v>
      </c>
      <c r="H193" s="342">
        <f t="shared" si="8"/>
        <v>3540.3877662727946</v>
      </c>
      <c r="I193" s="342">
        <f t="shared" si="6"/>
        <v>93.025011425688518</v>
      </c>
      <c r="J193" s="389"/>
      <c r="K193" s="380">
        <v>1544.5706933817573</v>
      </c>
      <c r="L193" s="383">
        <v>1995.8170728910372</v>
      </c>
      <c r="M193" s="94"/>
      <c r="N193" s="97"/>
    </row>
    <row r="194" spans="1:14" s="96" customFormat="1" ht="24">
      <c r="A194" s="386">
        <v>218</v>
      </c>
      <c r="B194" s="387" t="s">
        <v>136</v>
      </c>
      <c r="C194" s="379" t="s">
        <v>322</v>
      </c>
      <c r="D194" s="380">
        <v>920.90537047380008</v>
      </c>
      <c r="E194" s="380">
        <v>969.10361705879995</v>
      </c>
      <c r="F194" s="381">
        <f t="shared" si="7"/>
        <v>5.2337892828447963</v>
      </c>
      <c r="G194" s="380">
        <v>920.90537047380008</v>
      </c>
      <c r="H194" s="342">
        <f t="shared" si="8"/>
        <v>28.492412717033211</v>
      </c>
      <c r="I194" s="342">
        <f t="shared" si="6"/>
        <v>2.9400790808630783</v>
      </c>
      <c r="J194" s="389"/>
      <c r="K194" s="380">
        <v>10.238275887962157</v>
      </c>
      <c r="L194" s="383">
        <v>18.254136829071054</v>
      </c>
      <c r="M194" s="94"/>
      <c r="N194" s="97"/>
    </row>
    <row r="195" spans="1:14" s="96" customFormat="1" ht="14.25">
      <c r="A195" s="386">
        <v>219</v>
      </c>
      <c r="B195" s="387" t="s">
        <v>250</v>
      </c>
      <c r="C195" s="379" t="s">
        <v>323</v>
      </c>
      <c r="D195" s="380">
        <v>1000.2524620578</v>
      </c>
      <c r="E195" s="380">
        <v>1022.4707856918</v>
      </c>
      <c r="F195" s="381">
        <f t="shared" si="7"/>
        <v>2.2212715766068243</v>
      </c>
      <c r="G195" s="380">
        <v>1000.2524620578</v>
      </c>
      <c r="H195" s="342">
        <f t="shared" si="8"/>
        <v>472.84434313135012</v>
      </c>
      <c r="I195" s="342">
        <f t="shared" si="6"/>
        <v>46.245266832873412</v>
      </c>
      <c r="J195" s="389"/>
      <c r="K195" s="380">
        <v>226.38213756041227</v>
      </c>
      <c r="L195" s="383">
        <v>246.46220557093781</v>
      </c>
      <c r="M195" s="94"/>
      <c r="N195" s="97"/>
    </row>
    <row r="196" spans="1:14" s="96" customFormat="1" ht="14.25">
      <c r="A196" s="386">
        <v>222</v>
      </c>
      <c r="B196" s="387" t="s">
        <v>754</v>
      </c>
      <c r="C196" s="379" t="s">
        <v>324</v>
      </c>
      <c r="D196" s="380">
        <v>24670.5982936974</v>
      </c>
      <c r="E196" s="380">
        <v>24897.138340697398</v>
      </c>
      <c r="F196" s="381">
        <f t="shared" si="7"/>
        <v>0.91825923434485901</v>
      </c>
      <c r="G196" s="380">
        <v>24670.5982936974</v>
      </c>
      <c r="H196" s="342">
        <f t="shared" si="8"/>
        <v>16550.624217719556</v>
      </c>
      <c r="I196" s="342">
        <f t="shared" si="6"/>
        <v>66.476010179312652</v>
      </c>
      <c r="J196" s="389"/>
      <c r="K196" s="380">
        <v>6849.0292900233489</v>
      </c>
      <c r="L196" s="383">
        <v>9701.5949276962074</v>
      </c>
      <c r="M196" s="94"/>
      <c r="N196" s="97"/>
    </row>
    <row r="197" spans="1:14" s="96" customFormat="1" ht="14.25">
      <c r="A197" s="386">
        <v>223</v>
      </c>
      <c r="B197" s="387" t="s">
        <v>136</v>
      </c>
      <c r="C197" s="379" t="s">
        <v>325</v>
      </c>
      <c r="D197" s="380">
        <v>101.83032717539999</v>
      </c>
      <c r="E197" s="380">
        <v>106.513322586</v>
      </c>
      <c r="F197" s="381">
        <f t="shared" si="7"/>
        <v>4.5988219231915934</v>
      </c>
      <c r="G197" s="380">
        <v>101.83032717539999</v>
      </c>
      <c r="H197" s="342">
        <f t="shared" si="8"/>
        <v>5.9357449495338992</v>
      </c>
      <c r="I197" s="342">
        <f t="shared" si="6"/>
        <v>5.572772311877995</v>
      </c>
      <c r="J197" s="389"/>
      <c r="K197" s="380">
        <v>-2.2188217929652865E-14</v>
      </c>
      <c r="L197" s="383">
        <v>5.9357449495339214</v>
      </c>
      <c r="M197" s="94"/>
      <c r="N197" s="97"/>
    </row>
    <row r="198" spans="1:14" s="96" customFormat="1" ht="14.25">
      <c r="A198" s="386">
        <v>225</v>
      </c>
      <c r="B198" s="387" t="s">
        <v>136</v>
      </c>
      <c r="C198" s="379" t="s">
        <v>755</v>
      </c>
      <c r="D198" s="380">
        <v>29.1306988242</v>
      </c>
      <c r="E198" s="380">
        <v>49.910428501199995</v>
      </c>
      <c r="F198" s="381">
        <f t="shared" si="7"/>
        <v>71.332753815495408</v>
      </c>
      <c r="G198" s="380">
        <v>29.1306988242</v>
      </c>
      <c r="H198" s="342">
        <f t="shared" si="8"/>
        <v>2.9130705890600956</v>
      </c>
      <c r="I198" s="342">
        <f t="shared" si="6"/>
        <v>5.8365970330029455</v>
      </c>
      <c r="J198" s="389"/>
      <c r="K198" s="380">
        <v>-6.5259464498979018E-15</v>
      </c>
      <c r="L198" s="383">
        <v>2.9130705890601023</v>
      </c>
      <c r="M198" s="94"/>
      <c r="N198" s="97"/>
    </row>
    <row r="199" spans="1:14" s="96" customFormat="1" ht="14.25">
      <c r="A199" s="386">
        <v>226</v>
      </c>
      <c r="B199" s="387" t="s">
        <v>128</v>
      </c>
      <c r="C199" s="379" t="s">
        <v>327</v>
      </c>
      <c r="D199" s="380">
        <v>594.62353799999994</v>
      </c>
      <c r="E199" s="380">
        <v>632.77271732940005</v>
      </c>
      <c r="F199" s="381">
        <f t="shared" si="7"/>
        <v>6.4156860419138297</v>
      </c>
      <c r="G199" s="380">
        <v>594.62353799999994</v>
      </c>
      <c r="H199" s="342">
        <f t="shared" si="8"/>
        <v>594.62353800000005</v>
      </c>
      <c r="I199" s="342">
        <f t="shared" si="6"/>
        <v>93.971108695961547</v>
      </c>
      <c r="J199" s="389"/>
      <c r="K199" s="380">
        <v>208.11823830000003</v>
      </c>
      <c r="L199" s="383">
        <v>386.50529969999997</v>
      </c>
      <c r="M199" s="94"/>
      <c r="N199" s="97"/>
    </row>
    <row r="200" spans="1:14" s="96" customFormat="1" ht="14.25">
      <c r="A200" s="386">
        <v>227</v>
      </c>
      <c r="B200" s="387" t="s">
        <v>124</v>
      </c>
      <c r="C200" s="379" t="s">
        <v>328</v>
      </c>
      <c r="D200" s="380">
        <v>2493.7178982467999</v>
      </c>
      <c r="E200" s="380">
        <v>2548.6323812496003</v>
      </c>
      <c r="F200" s="381">
        <f t="shared" si="7"/>
        <v>2.2021128789831295</v>
      </c>
      <c r="G200" s="380">
        <v>2493.7178982467999</v>
      </c>
      <c r="H200" s="342">
        <f t="shared" si="8"/>
        <v>787.48985982939575</v>
      </c>
      <c r="I200" s="342">
        <f t="shared" si="6"/>
        <v>30.898526818657452</v>
      </c>
      <c r="J200" s="389"/>
      <c r="K200" s="380">
        <v>131.24831026172512</v>
      </c>
      <c r="L200" s="383">
        <v>656.24154956767063</v>
      </c>
      <c r="M200" s="94"/>
      <c r="N200" s="97"/>
    </row>
    <row r="201" spans="1:14" s="96" customFormat="1" ht="14.25">
      <c r="A201" s="386">
        <v>228</v>
      </c>
      <c r="B201" s="391" t="s">
        <v>136</v>
      </c>
      <c r="C201" s="379" t="s">
        <v>329</v>
      </c>
      <c r="D201" s="380">
        <v>458.5986659742</v>
      </c>
      <c r="E201" s="380">
        <v>514.97866440300004</v>
      </c>
      <c r="F201" s="381">
        <f t="shared" si="7"/>
        <v>12.293973491840006</v>
      </c>
      <c r="G201" s="380">
        <v>458.5986659742</v>
      </c>
      <c r="H201" s="342">
        <f t="shared" si="8"/>
        <v>145.77823003999305</v>
      </c>
      <c r="I201" s="342">
        <f t="shared" si="6"/>
        <v>28.307625172974799</v>
      </c>
      <c r="J201" s="389"/>
      <c r="K201" s="380">
        <v>24.642930690999343</v>
      </c>
      <c r="L201" s="383">
        <v>121.1352993489937</v>
      </c>
      <c r="M201" s="94"/>
      <c r="N201" s="97"/>
    </row>
    <row r="202" spans="1:14" s="96" customFormat="1" ht="14.25">
      <c r="A202" s="386">
        <v>229</v>
      </c>
      <c r="B202" s="391" t="s">
        <v>756</v>
      </c>
      <c r="C202" s="379" t="s">
        <v>330</v>
      </c>
      <c r="D202" s="380">
        <v>2442.1141916381998</v>
      </c>
      <c r="E202" s="380">
        <v>2442.1141916381998</v>
      </c>
      <c r="F202" s="381">
        <f t="shared" si="7"/>
        <v>0</v>
      </c>
      <c r="G202" s="380">
        <v>2442.1141916381998</v>
      </c>
      <c r="H202" s="342">
        <f t="shared" si="8"/>
        <v>1447.333906620539</v>
      </c>
      <c r="I202" s="342">
        <f t="shared" si="6"/>
        <v>59.265611394266941</v>
      </c>
      <c r="J202" s="389"/>
      <c r="K202" s="380">
        <v>553.42612651584818</v>
      </c>
      <c r="L202" s="383">
        <v>893.90778010469069</v>
      </c>
      <c r="M202" s="94"/>
      <c r="N202" s="97"/>
    </row>
    <row r="203" spans="1:14" s="96" customFormat="1" ht="14.25">
      <c r="A203" s="386">
        <v>231</v>
      </c>
      <c r="B203" s="387" t="s">
        <v>228</v>
      </c>
      <c r="C203" s="379" t="s">
        <v>331</v>
      </c>
      <c r="D203" s="380">
        <v>150.92438858040001</v>
      </c>
      <c r="E203" s="380">
        <v>185.11627655219999</v>
      </c>
      <c r="F203" s="381">
        <f t="shared" si="7"/>
        <v>22.654978624336366</v>
      </c>
      <c r="G203" s="380">
        <v>150.92438858040001</v>
      </c>
      <c r="H203" s="342">
        <f t="shared" si="8"/>
        <v>28.538293065134781</v>
      </c>
      <c r="I203" s="342">
        <f t="shared" si="6"/>
        <v>15.416414805149461</v>
      </c>
      <c r="J203" s="389"/>
      <c r="K203" s="380">
        <v>13.663185103829532</v>
      </c>
      <c r="L203" s="383">
        <v>14.875107961305247</v>
      </c>
      <c r="M203" s="94"/>
      <c r="N203" s="97"/>
    </row>
    <row r="204" spans="1:14" s="96" customFormat="1" ht="14.25">
      <c r="A204" s="386">
        <v>233</v>
      </c>
      <c r="B204" s="387" t="s">
        <v>228</v>
      </c>
      <c r="C204" s="379" t="s">
        <v>332</v>
      </c>
      <c r="D204" s="380">
        <v>201.65172495840002</v>
      </c>
      <c r="E204" s="380">
        <v>249.26392995839998</v>
      </c>
      <c r="F204" s="381">
        <f t="shared" si="7"/>
        <v>23.61110722450907</v>
      </c>
      <c r="G204" s="380">
        <v>201.65172495840002</v>
      </c>
      <c r="H204" s="342">
        <f t="shared" si="8"/>
        <v>38.130324317745192</v>
      </c>
      <c r="I204" s="342">
        <f t="shared" si="6"/>
        <v>15.297168878027726</v>
      </c>
      <c r="J204" s="389"/>
      <c r="K204" s="380">
        <v>18.255530477581402</v>
      </c>
      <c r="L204" s="383">
        <v>19.874793840163786</v>
      </c>
      <c r="M204" s="94"/>
      <c r="N204" s="97"/>
    </row>
    <row r="205" spans="1:14" s="96" customFormat="1" ht="14.25">
      <c r="A205" s="386">
        <v>234</v>
      </c>
      <c r="B205" s="387" t="s">
        <v>228</v>
      </c>
      <c r="C205" s="379" t="s">
        <v>333</v>
      </c>
      <c r="D205" s="380">
        <v>841.86958041780008</v>
      </c>
      <c r="E205" s="380">
        <v>901.02627561780002</v>
      </c>
      <c r="F205" s="381">
        <f t="shared" si="7"/>
        <v>7.026824175146217</v>
      </c>
      <c r="G205" s="380">
        <v>841.86958041780008</v>
      </c>
      <c r="H205" s="342">
        <f t="shared" si="8"/>
        <v>841.86958041780008</v>
      </c>
      <c r="I205" s="342">
        <f t="shared" si="6"/>
        <v>93.434520523895003</v>
      </c>
      <c r="J205" s="389"/>
      <c r="K205" s="380">
        <v>76.663994257708652</v>
      </c>
      <c r="L205" s="383">
        <v>765.20558616009146</v>
      </c>
      <c r="M205" s="94"/>
      <c r="N205" s="97"/>
    </row>
    <row r="206" spans="1:14" s="96" customFormat="1" ht="14.25">
      <c r="A206" s="386">
        <v>235</v>
      </c>
      <c r="B206" s="387" t="s">
        <v>128</v>
      </c>
      <c r="C206" s="379" t="s">
        <v>334</v>
      </c>
      <c r="D206" s="380">
        <v>2300.9017053654002</v>
      </c>
      <c r="E206" s="380">
        <v>2355.4023266238</v>
      </c>
      <c r="F206" s="381">
        <f t="shared" si="7"/>
        <v>2.3686636039823554</v>
      </c>
      <c r="G206" s="380">
        <v>2300.9017053654002</v>
      </c>
      <c r="H206" s="342">
        <f t="shared" si="8"/>
        <v>2183.2163671957592</v>
      </c>
      <c r="I206" s="342">
        <f t="shared" ref="I206:I270" si="9">+H206/E206*100</f>
        <v>92.689743171186819</v>
      </c>
      <c r="J206" s="389"/>
      <c r="K206" s="380">
        <v>1045.251349769647</v>
      </c>
      <c r="L206" s="383">
        <v>1137.9650174261121</v>
      </c>
      <c r="M206" s="94"/>
      <c r="N206" s="97"/>
    </row>
    <row r="207" spans="1:14" s="96" customFormat="1" ht="14.25">
      <c r="A207" s="386">
        <v>236</v>
      </c>
      <c r="B207" s="387" t="s">
        <v>128</v>
      </c>
      <c r="C207" s="379" t="s">
        <v>335</v>
      </c>
      <c r="D207" s="380">
        <v>2160.7586950218001</v>
      </c>
      <c r="E207" s="380">
        <v>2312.9661208439998</v>
      </c>
      <c r="F207" s="381">
        <f t="shared" si="7"/>
        <v>7.0441658373455738</v>
      </c>
      <c r="G207" s="380">
        <v>2160.7586950218001</v>
      </c>
      <c r="H207" s="342">
        <f t="shared" si="8"/>
        <v>648.22761168068587</v>
      </c>
      <c r="I207" s="342">
        <f t="shared" si="9"/>
        <v>28.025815243854417</v>
      </c>
      <c r="J207" s="389"/>
      <c r="K207" s="380">
        <v>108.03793528011386</v>
      </c>
      <c r="L207" s="383">
        <v>540.18967640057201</v>
      </c>
      <c r="M207" s="94"/>
      <c r="N207" s="97"/>
    </row>
    <row r="208" spans="1:14" s="96" customFormat="1" ht="24">
      <c r="A208" s="386">
        <v>237</v>
      </c>
      <c r="B208" s="387" t="s">
        <v>136</v>
      </c>
      <c r="C208" s="379" t="s">
        <v>336</v>
      </c>
      <c r="D208" s="380">
        <v>271.13754122820001</v>
      </c>
      <c r="E208" s="380">
        <v>273.73523962080003</v>
      </c>
      <c r="F208" s="381">
        <f t="shared" ref="F208:F271" si="10">E208/D208*100-100</f>
        <v>0.95807403904046851</v>
      </c>
      <c r="G208" s="380">
        <v>271.13751771599999</v>
      </c>
      <c r="H208" s="342">
        <f t="shared" ref="H208:H271" si="11">K208+L208</f>
        <v>271.13751771599999</v>
      </c>
      <c r="I208" s="342">
        <f t="shared" si="9"/>
        <v>99.051009322585344</v>
      </c>
      <c r="J208" s="389"/>
      <c r="K208" s="380">
        <v>100.41681001192789</v>
      </c>
      <c r="L208" s="383">
        <v>170.72070770407208</v>
      </c>
      <c r="M208" s="94"/>
      <c r="N208" s="97"/>
    </row>
    <row r="209" spans="1:14" s="96" customFormat="1" ht="14.25">
      <c r="A209" s="386">
        <v>242</v>
      </c>
      <c r="B209" s="387" t="s">
        <v>140</v>
      </c>
      <c r="C209" s="379" t="s">
        <v>337</v>
      </c>
      <c r="D209" s="380">
        <v>1055.9564141999999</v>
      </c>
      <c r="E209" s="380">
        <v>580.86974743919995</v>
      </c>
      <c r="F209" s="381">
        <f t="shared" si="10"/>
        <v>-44.991124668789382</v>
      </c>
      <c r="G209" s="380">
        <v>570.31018329719996</v>
      </c>
      <c r="H209" s="342">
        <f t="shared" si="11"/>
        <v>442.41330467867499</v>
      </c>
      <c r="I209" s="342">
        <f t="shared" si="9"/>
        <v>76.163943229800012</v>
      </c>
      <c r="J209" s="389"/>
      <c r="K209" s="380">
        <v>207.79806773182844</v>
      </c>
      <c r="L209" s="383">
        <v>234.61523694684658</v>
      </c>
      <c r="M209" s="94"/>
      <c r="N209" s="97"/>
    </row>
    <row r="210" spans="1:14" s="96" customFormat="1" ht="14.25">
      <c r="A210" s="386">
        <v>243</v>
      </c>
      <c r="B210" s="387" t="s">
        <v>140</v>
      </c>
      <c r="C210" s="379" t="s">
        <v>338</v>
      </c>
      <c r="D210" s="380">
        <v>2000.9648462598</v>
      </c>
      <c r="E210" s="380">
        <v>2032.1797135164002</v>
      </c>
      <c r="F210" s="381">
        <f t="shared" si="10"/>
        <v>1.5599907871918504</v>
      </c>
      <c r="G210" s="380">
        <v>2000.9648462598</v>
      </c>
      <c r="H210" s="342">
        <f t="shared" si="11"/>
        <v>1718.95141444403</v>
      </c>
      <c r="I210" s="342">
        <f t="shared" si="9"/>
        <v>84.586584690860207</v>
      </c>
      <c r="J210" s="389"/>
      <c r="K210" s="380">
        <v>682.80409646900375</v>
      </c>
      <c r="L210" s="383">
        <v>1036.1473179750262</v>
      </c>
      <c r="M210" s="94"/>
      <c r="N210" s="97"/>
    </row>
    <row r="211" spans="1:14" s="96" customFormat="1" ht="14.25">
      <c r="A211" s="386">
        <v>244</v>
      </c>
      <c r="B211" s="387" t="s">
        <v>140</v>
      </c>
      <c r="C211" s="379" t="s">
        <v>339</v>
      </c>
      <c r="D211" s="380">
        <v>1607.1218356715999</v>
      </c>
      <c r="E211" s="380">
        <v>1629.4047238067999</v>
      </c>
      <c r="F211" s="381">
        <f t="shared" si="10"/>
        <v>1.3865089528752605</v>
      </c>
      <c r="G211" s="380">
        <v>1607.1218356715999</v>
      </c>
      <c r="H211" s="342">
        <f t="shared" si="11"/>
        <v>941.39003744393926</v>
      </c>
      <c r="I211" s="342">
        <f t="shared" si="9"/>
        <v>57.775089496767706</v>
      </c>
      <c r="J211" s="389"/>
      <c r="K211" s="380">
        <v>395.07535717480272</v>
      </c>
      <c r="L211" s="383">
        <v>546.31468026913649</v>
      </c>
      <c r="M211" s="94"/>
      <c r="N211" s="97"/>
    </row>
    <row r="212" spans="1:14" s="96" customFormat="1" ht="14.25">
      <c r="A212" s="386">
        <v>245</v>
      </c>
      <c r="B212" s="387" t="s">
        <v>140</v>
      </c>
      <c r="C212" s="379" t="s">
        <v>340</v>
      </c>
      <c r="D212" s="380">
        <v>2195.5775593188</v>
      </c>
      <c r="E212" s="380">
        <v>2217.5333457276001</v>
      </c>
      <c r="F212" s="381">
        <f t="shared" si="10"/>
        <v>1.0000004926089758</v>
      </c>
      <c r="G212" s="380">
        <v>941.51400187139996</v>
      </c>
      <c r="H212" s="342">
        <f t="shared" si="11"/>
        <v>505.45239886188483</v>
      </c>
      <c r="I212" s="342">
        <f t="shared" si="9"/>
        <v>22.793452005387529</v>
      </c>
      <c r="J212" s="389"/>
      <c r="K212" s="380">
        <v>181.08361440458663</v>
      </c>
      <c r="L212" s="383">
        <v>324.3687844572982</v>
      </c>
      <c r="M212" s="94"/>
      <c r="N212" s="97"/>
    </row>
    <row r="213" spans="1:14" s="96" customFormat="1" ht="14.25">
      <c r="A213" s="386">
        <v>247</v>
      </c>
      <c r="B213" s="387" t="s">
        <v>228</v>
      </c>
      <c r="C213" s="379" t="s">
        <v>341</v>
      </c>
      <c r="D213" s="380">
        <v>445.44535348919999</v>
      </c>
      <c r="E213" s="380">
        <v>540.90488548920007</v>
      </c>
      <c r="F213" s="381">
        <f t="shared" si="10"/>
        <v>21.430133068458318</v>
      </c>
      <c r="G213" s="380">
        <v>445.44525944039998</v>
      </c>
      <c r="H213" s="342">
        <f t="shared" si="11"/>
        <v>232.54019258339076</v>
      </c>
      <c r="I213" s="342">
        <f t="shared" si="9"/>
        <v>42.990958081859247</v>
      </c>
      <c r="J213" s="389"/>
      <c r="K213" s="380">
        <v>79.396566615646947</v>
      </c>
      <c r="L213" s="383">
        <v>153.14362596774382</v>
      </c>
      <c r="M213" s="94"/>
      <c r="N213" s="97"/>
    </row>
    <row r="214" spans="1:14" s="96" customFormat="1" ht="14.25">
      <c r="A214" s="386">
        <v>248</v>
      </c>
      <c r="B214" s="387" t="s">
        <v>228</v>
      </c>
      <c r="C214" s="379" t="s">
        <v>342</v>
      </c>
      <c r="D214" s="380">
        <v>1460.5086675954001</v>
      </c>
      <c r="E214" s="380">
        <v>1509.1424071488</v>
      </c>
      <c r="F214" s="381">
        <f t="shared" si="10"/>
        <v>3.3299179000060946</v>
      </c>
      <c r="G214" s="380">
        <v>1460.5086675954001</v>
      </c>
      <c r="H214" s="342">
        <f t="shared" si="11"/>
        <v>492.92937693934084</v>
      </c>
      <c r="I214" s="342">
        <f t="shared" si="9"/>
        <v>32.662880229482447</v>
      </c>
      <c r="J214" s="389"/>
      <c r="K214" s="380">
        <v>158.38442548059888</v>
      </c>
      <c r="L214" s="383">
        <v>334.54495145874193</v>
      </c>
      <c r="M214" s="94"/>
      <c r="N214" s="97"/>
    </row>
    <row r="215" spans="1:14" s="96" customFormat="1" ht="24">
      <c r="A215" s="386">
        <v>249</v>
      </c>
      <c r="B215" s="387" t="s">
        <v>228</v>
      </c>
      <c r="C215" s="379" t="s">
        <v>343</v>
      </c>
      <c r="D215" s="380">
        <v>1349.3453842398001</v>
      </c>
      <c r="E215" s="380">
        <v>1379.2021397999999</v>
      </c>
      <c r="F215" s="381">
        <f t="shared" si="10"/>
        <v>2.2126844549159301</v>
      </c>
      <c r="G215" s="380">
        <v>741.77835662760003</v>
      </c>
      <c r="H215" s="342">
        <f t="shared" si="11"/>
        <v>741.77835662760003</v>
      </c>
      <c r="I215" s="342">
        <f t="shared" si="9"/>
        <v>53.783150070747887</v>
      </c>
      <c r="J215" s="389"/>
      <c r="K215" s="380">
        <v>230.93188804421055</v>
      </c>
      <c r="L215" s="383">
        <v>510.84646858338942</v>
      </c>
      <c r="M215" s="94"/>
      <c r="N215" s="97"/>
    </row>
    <row r="216" spans="1:14" s="96" customFormat="1" ht="24">
      <c r="A216" s="386">
        <v>250</v>
      </c>
      <c r="B216" s="387" t="s">
        <v>228</v>
      </c>
      <c r="C216" s="379" t="s">
        <v>344</v>
      </c>
      <c r="D216" s="380">
        <v>1053.6157511778001</v>
      </c>
      <c r="E216" s="380">
        <v>1171.1767511778</v>
      </c>
      <c r="F216" s="381">
        <f t="shared" si="10"/>
        <v>11.157862804213266</v>
      </c>
      <c r="G216" s="380">
        <v>1053.6157511778001</v>
      </c>
      <c r="H216" s="342">
        <f t="shared" si="11"/>
        <v>195.95834574389687</v>
      </c>
      <c r="I216" s="342">
        <f t="shared" si="9"/>
        <v>16.731748264882334</v>
      </c>
      <c r="J216" s="389"/>
      <c r="K216" s="380">
        <v>73.261972516763961</v>
      </c>
      <c r="L216" s="383">
        <v>122.6963732271329</v>
      </c>
      <c r="M216" s="94"/>
      <c r="N216" s="97"/>
    </row>
    <row r="217" spans="1:14" s="96" customFormat="1" ht="14.25">
      <c r="A217" s="386">
        <v>251</v>
      </c>
      <c r="B217" s="387" t="s">
        <v>246</v>
      </c>
      <c r="C217" s="379" t="s">
        <v>345</v>
      </c>
      <c r="D217" s="380">
        <v>603.22632280919993</v>
      </c>
      <c r="E217" s="380">
        <v>614.01837558479997</v>
      </c>
      <c r="F217" s="381">
        <f t="shared" si="10"/>
        <v>1.7890553458181273</v>
      </c>
      <c r="G217" s="380">
        <v>603.22629929700008</v>
      </c>
      <c r="H217" s="342">
        <f t="shared" si="11"/>
        <v>561.43433447766006</v>
      </c>
      <c r="I217" s="342">
        <f t="shared" si="9"/>
        <v>91.436080222019726</v>
      </c>
      <c r="J217" s="389"/>
      <c r="K217" s="380">
        <v>240.7320691684875</v>
      </c>
      <c r="L217" s="383">
        <v>320.70226530917256</v>
      </c>
      <c r="M217" s="94"/>
      <c r="N217" s="97"/>
    </row>
    <row r="218" spans="1:14" s="96" customFormat="1" ht="24">
      <c r="A218" s="386">
        <v>252</v>
      </c>
      <c r="B218" s="387" t="s">
        <v>140</v>
      </c>
      <c r="C218" s="379" t="s">
        <v>346</v>
      </c>
      <c r="D218" s="380">
        <v>186.16054740299998</v>
      </c>
      <c r="E218" s="380">
        <v>226.13128740300002</v>
      </c>
      <c r="F218" s="381">
        <f t="shared" si="10"/>
        <v>21.471112197296804</v>
      </c>
      <c r="G218" s="380">
        <v>186.16054740299998</v>
      </c>
      <c r="H218" s="342">
        <f t="shared" si="11"/>
        <v>9.7979229010586817</v>
      </c>
      <c r="I218" s="342">
        <f t="shared" si="9"/>
        <v>4.3328470878942582</v>
      </c>
      <c r="J218" s="389"/>
      <c r="K218" s="380">
        <v>-4.8292003729244472E-14</v>
      </c>
      <c r="L218" s="383">
        <v>9.7979229010587297</v>
      </c>
      <c r="M218" s="94"/>
      <c r="N218" s="97"/>
    </row>
    <row r="219" spans="1:14" s="96" customFormat="1" ht="14.25">
      <c r="A219" s="386">
        <v>253</v>
      </c>
      <c r="B219" s="387" t="s">
        <v>140</v>
      </c>
      <c r="C219" s="379" t="s">
        <v>347</v>
      </c>
      <c r="D219" s="380">
        <v>775.7246596704</v>
      </c>
      <c r="E219" s="380">
        <v>794.96060180760003</v>
      </c>
      <c r="F219" s="381">
        <f t="shared" si="10"/>
        <v>2.4797383836390168</v>
      </c>
      <c r="G219" s="380">
        <v>775.7246596704</v>
      </c>
      <c r="H219" s="342">
        <f t="shared" si="11"/>
        <v>775.7246596704</v>
      </c>
      <c r="I219" s="342">
        <f t="shared" si="9"/>
        <v>97.580264720860271</v>
      </c>
      <c r="J219" s="389"/>
      <c r="K219" s="380">
        <v>301.28469833032636</v>
      </c>
      <c r="L219" s="383">
        <v>474.43996134007364</v>
      </c>
      <c r="M219" s="94"/>
      <c r="N219" s="97"/>
    </row>
    <row r="220" spans="1:14" s="96" customFormat="1" ht="14.25">
      <c r="A220" s="386">
        <v>258</v>
      </c>
      <c r="B220" s="387" t="s">
        <v>213</v>
      </c>
      <c r="C220" s="379" t="s">
        <v>348</v>
      </c>
      <c r="D220" s="380">
        <v>10125.670003200001</v>
      </c>
      <c r="E220" s="380">
        <v>10294.350993318001</v>
      </c>
      <c r="F220" s="381">
        <f t="shared" si="10"/>
        <v>1.6658748513895176</v>
      </c>
      <c r="G220" s="380">
        <v>8934.5971813577999</v>
      </c>
      <c r="H220" s="342">
        <f t="shared" si="11"/>
        <v>0</v>
      </c>
      <c r="I220" s="342">
        <f t="shared" si="9"/>
        <v>0</v>
      </c>
      <c r="J220" s="389"/>
      <c r="K220" s="380">
        <v>0</v>
      </c>
      <c r="L220" s="383">
        <v>0</v>
      </c>
      <c r="M220" s="94"/>
      <c r="N220" s="97"/>
    </row>
    <row r="221" spans="1:14" s="96" customFormat="1" ht="14.25">
      <c r="A221" s="386">
        <v>259</v>
      </c>
      <c r="B221" s="387" t="s">
        <v>246</v>
      </c>
      <c r="C221" s="379" t="s">
        <v>349</v>
      </c>
      <c r="D221" s="380">
        <v>2024.4004199999999</v>
      </c>
      <c r="E221" s="380">
        <v>807.75276690059991</v>
      </c>
      <c r="F221" s="381">
        <f t="shared" si="10"/>
        <v>-60.09916027874565</v>
      </c>
      <c r="G221" s="380">
        <v>787.50876270059996</v>
      </c>
      <c r="H221" s="342">
        <f t="shared" si="11"/>
        <v>787.50876270060007</v>
      </c>
      <c r="I221" s="342">
        <f t="shared" si="9"/>
        <v>97.493787080708188</v>
      </c>
      <c r="J221" s="389"/>
      <c r="K221" s="380">
        <v>235.16091871787214</v>
      </c>
      <c r="L221" s="383">
        <v>552.34784398272791</v>
      </c>
      <c r="M221" s="94"/>
      <c r="N221" s="97"/>
    </row>
    <row r="222" spans="1:14" s="96" customFormat="1" ht="14.25">
      <c r="A222" s="386">
        <v>260</v>
      </c>
      <c r="B222" s="387" t="s">
        <v>140</v>
      </c>
      <c r="C222" s="379" t="s">
        <v>350</v>
      </c>
      <c r="D222" s="380">
        <v>246.70295762220002</v>
      </c>
      <c r="E222" s="380">
        <v>255.5306131122</v>
      </c>
      <c r="F222" s="381">
        <f t="shared" si="10"/>
        <v>3.5782528004867373</v>
      </c>
      <c r="G222" s="380">
        <v>246.70295762220002</v>
      </c>
      <c r="H222" s="342">
        <f t="shared" si="11"/>
        <v>246.70295762220002</v>
      </c>
      <c r="I222" s="342">
        <f t="shared" si="9"/>
        <v>96.545362850077026</v>
      </c>
      <c r="J222" s="389"/>
      <c r="K222" s="380">
        <v>25.319457040517889</v>
      </c>
      <c r="L222" s="383">
        <v>221.38350058168211</v>
      </c>
      <c r="M222" s="94"/>
      <c r="N222" s="97"/>
    </row>
    <row r="223" spans="1:14" s="96" customFormat="1" ht="14.25">
      <c r="A223" s="386">
        <v>261</v>
      </c>
      <c r="B223" s="387" t="s">
        <v>192</v>
      </c>
      <c r="C223" s="379" t="s">
        <v>351</v>
      </c>
      <c r="D223" s="380">
        <v>11879.7762410736</v>
      </c>
      <c r="E223" s="380">
        <v>12229.876002683999</v>
      </c>
      <c r="F223" s="381">
        <f t="shared" si="10"/>
        <v>2.9470231972884307</v>
      </c>
      <c r="G223" s="380">
        <v>7522.6942737978006</v>
      </c>
      <c r="H223" s="342">
        <f t="shared" si="11"/>
        <v>7522.6942737978006</v>
      </c>
      <c r="I223" s="342">
        <f t="shared" si="9"/>
        <v>61.510797592280177</v>
      </c>
      <c r="J223" s="389"/>
      <c r="K223" s="380">
        <v>2758.437629752852</v>
      </c>
      <c r="L223" s="383">
        <v>4764.2566440449482</v>
      </c>
      <c r="M223" s="94"/>
      <c r="N223" s="97"/>
    </row>
    <row r="224" spans="1:14" s="96" customFormat="1" ht="14.25">
      <c r="A224" s="386">
        <v>262</v>
      </c>
      <c r="B224" s="387" t="s">
        <v>228</v>
      </c>
      <c r="C224" s="379" t="s">
        <v>352</v>
      </c>
      <c r="D224" s="380">
        <v>884.84668435859999</v>
      </c>
      <c r="E224" s="380">
        <v>891.14795395860006</v>
      </c>
      <c r="F224" s="381">
        <f t="shared" si="10"/>
        <v>0.71213123260642419</v>
      </c>
      <c r="G224" s="380">
        <v>884.84668435859999</v>
      </c>
      <c r="H224" s="342">
        <f t="shared" si="11"/>
        <v>519.29926827593442</v>
      </c>
      <c r="I224" s="342">
        <f t="shared" si="9"/>
        <v>58.273069692763876</v>
      </c>
      <c r="J224" s="389"/>
      <c r="K224" s="380">
        <v>201.38331837983608</v>
      </c>
      <c r="L224" s="383">
        <v>317.91594989609837</v>
      </c>
      <c r="M224" s="94"/>
      <c r="N224" s="97"/>
    </row>
    <row r="225" spans="1:14" s="96" customFormat="1" ht="14.25">
      <c r="A225" s="386">
        <v>264</v>
      </c>
      <c r="B225" s="387" t="s">
        <v>754</v>
      </c>
      <c r="C225" s="379" t="s">
        <v>353</v>
      </c>
      <c r="D225" s="380">
        <v>17307.357576590999</v>
      </c>
      <c r="E225" s="380">
        <v>17763.020368199999</v>
      </c>
      <c r="F225" s="381">
        <f t="shared" si="10"/>
        <v>2.6327692693268574</v>
      </c>
      <c r="G225" s="380">
        <v>14215.643099559553</v>
      </c>
      <c r="H225" s="342">
        <f t="shared" si="11"/>
        <v>14215.643099559553</v>
      </c>
      <c r="I225" s="342">
        <f t="shared" si="9"/>
        <v>80.029425204110609</v>
      </c>
      <c r="J225" s="389"/>
      <c r="K225" s="380">
        <v>2605.2469872965016</v>
      </c>
      <c r="L225" s="383">
        <v>11610.396112263052</v>
      </c>
      <c r="M225" s="94"/>
      <c r="N225" s="97"/>
    </row>
    <row r="226" spans="1:14" s="96" customFormat="1" ht="14.25">
      <c r="A226" s="386">
        <v>266</v>
      </c>
      <c r="B226" s="387" t="s">
        <v>228</v>
      </c>
      <c r="C226" s="379" t="s">
        <v>354</v>
      </c>
      <c r="D226" s="380">
        <v>4179.9048671999999</v>
      </c>
      <c r="E226" s="380">
        <v>4289.2706193534004</v>
      </c>
      <c r="F226" s="381">
        <f t="shared" si="10"/>
        <v>2.6164651021510394</v>
      </c>
      <c r="G226" s="380">
        <v>2144.2657566732</v>
      </c>
      <c r="H226" s="342">
        <f t="shared" si="11"/>
        <v>1252.473207239706</v>
      </c>
      <c r="I226" s="342">
        <f t="shared" si="9"/>
        <v>29.200144229382154</v>
      </c>
      <c r="J226" s="389"/>
      <c r="K226" s="380">
        <v>578.33298798351643</v>
      </c>
      <c r="L226" s="383">
        <v>674.14021925618943</v>
      </c>
      <c r="M226" s="94"/>
      <c r="N226" s="97"/>
    </row>
    <row r="227" spans="1:14" s="96" customFormat="1" ht="14.25">
      <c r="A227" s="386">
        <v>267</v>
      </c>
      <c r="B227" s="387" t="s">
        <v>228</v>
      </c>
      <c r="C227" s="379" t="s">
        <v>355</v>
      </c>
      <c r="D227" s="380">
        <v>560.75193321659992</v>
      </c>
      <c r="E227" s="380">
        <v>564.12123147659997</v>
      </c>
      <c r="F227" s="381">
        <f t="shared" si="10"/>
        <v>0.6008536146586323</v>
      </c>
      <c r="G227" s="380">
        <v>560.75193321659992</v>
      </c>
      <c r="H227" s="342">
        <f t="shared" si="11"/>
        <v>441.97212833420838</v>
      </c>
      <c r="I227" s="342">
        <f t="shared" si="9"/>
        <v>78.347011896243728</v>
      </c>
      <c r="J227" s="389"/>
      <c r="K227" s="380">
        <v>176.78885132198184</v>
      </c>
      <c r="L227" s="383">
        <v>265.18327701222654</v>
      </c>
      <c r="M227" s="94"/>
      <c r="N227" s="97"/>
    </row>
    <row r="228" spans="1:14" s="96" customFormat="1" ht="14.25">
      <c r="A228" s="386">
        <v>268</v>
      </c>
      <c r="B228" s="387" t="s">
        <v>757</v>
      </c>
      <c r="C228" s="379" t="s">
        <v>356</v>
      </c>
      <c r="D228" s="380">
        <v>485.15637772799994</v>
      </c>
      <c r="E228" s="380">
        <v>586.58774989380004</v>
      </c>
      <c r="F228" s="381">
        <f t="shared" si="10"/>
        <v>20.906943992121853</v>
      </c>
      <c r="G228" s="380">
        <v>485.08055088300006</v>
      </c>
      <c r="H228" s="342">
        <f t="shared" si="11"/>
        <v>0</v>
      </c>
      <c r="I228" s="342">
        <f t="shared" si="9"/>
        <v>0</v>
      </c>
      <c r="J228" s="389"/>
      <c r="K228" s="380">
        <v>0</v>
      </c>
      <c r="L228" s="383">
        <v>0</v>
      </c>
      <c r="M228" s="94"/>
      <c r="N228" s="97"/>
    </row>
    <row r="229" spans="1:14" s="96" customFormat="1" ht="24">
      <c r="A229" s="386">
        <v>269</v>
      </c>
      <c r="B229" s="387" t="s">
        <v>136</v>
      </c>
      <c r="C229" s="379" t="s">
        <v>357</v>
      </c>
      <c r="D229" s="380">
        <v>67.783744599599999</v>
      </c>
      <c r="E229" s="380">
        <v>70.140678064200003</v>
      </c>
      <c r="F229" s="381">
        <f t="shared" si="10"/>
        <v>3.4771367066284995</v>
      </c>
      <c r="G229" s="380">
        <v>67.783744599599999</v>
      </c>
      <c r="H229" s="342">
        <f t="shared" si="11"/>
        <v>53.513481435703156</v>
      </c>
      <c r="I229" s="342">
        <f t="shared" si="9"/>
        <v>76.294502580545469</v>
      </c>
      <c r="J229" s="389"/>
      <c r="K229" s="380">
        <v>21.405392574281262</v>
      </c>
      <c r="L229" s="383">
        <v>32.108088861421898</v>
      </c>
      <c r="M229" s="94"/>
      <c r="N229" s="97"/>
    </row>
    <row r="230" spans="1:14" s="96" customFormat="1" ht="14.25">
      <c r="A230" s="386">
        <v>273</v>
      </c>
      <c r="B230" s="387" t="s">
        <v>140</v>
      </c>
      <c r="C230" s="379" t="s">
        <v>358</v>
      </c>
      <c r="D230" s="380">
        <v>2426.4590400000002</v>
      </c>
      <c r="E230" s="380">
        <v>2450.7236303999998</v>
      </c>
      <c r="F230" s="381">
        <f t="shared" si="10"/>
        <v>0.99999999999997158</v>
      </c>
      <c r="G230" s="380">
        <v>786.48511204919998</v>
      </c>
      <c r="H230" s="342">
        <f t="shared" si="11"/>
        <v>786.48511204919998</v>
      </c>
      <c r="I230" s="342">
        <f t="shared" si="9"/>
        <v>32.091954486146292</v>
      </c>
      <c r="J230" s="389"/>
      <c r="K230" s="380">
        <v>232.00934753311205</v>
      </c>
      <c r="L230" s="383">
        <v>554.47576451608791</v>
      </c>
      <c r="M230" s="94"/>
      <c r="N230" s="97"/>
    </row>
    <row r="231" spans="1:14" s="96" customFormat="1" ht="14.25">
      <c r="A231" s="386">
        <v>274</v>
      </c>
      <c r="B231" s="387" t="s">
        <v>140</v>
      </c>
      <c r="C231" s="379" t="s">
        <v>359</v>
      </c>
      <c r="D231" s="380">
        <v>6830.2941000000001</v>
      </c>
      <c r="E231" s="380">
        <v>6898.5970409999991</v>
      </c>
      <c r="F231" s="381">
        <f t="shared" si="10"/>
        <v>0.99999999999997158</v>
      </c>
      <c r="G231" s="380">
        <v>2304.7438339674</v>
      </c>
      <c r="H231" s="342">
        <f t="shared" si="11"/>
        <v>2304.7438339674</v>
      </c>
      <c r="I231" s="342">
        <f t="shared" si="9"/>
        <v>33.408877490158659</v>
      </c>
      <c r="J231" s="389"/>
      <c r="K231" s="380">
        <v>843.79230552036688</v>
      </c>
      <c r="L231" s="383">
        <v>1460.9515284470333</v>
      </c>
      <c r="M231" s="94"/>
      <c r="N231" s="97"/>
    </row>
    <row r="232" spans="1:14" s="96" customFormat="1" ht="14.25">
      <c r="A232" s="386">
        <v>275</v>
      </c>
      <c r="B232" s="387" t="s">
        <v>124</v>
      </c>
      <c r="C232" s="379" t="s">
        <v>360</v>
      </c>
      <c r="D232" s="380">
        <v>1641.15156</v>
      </c>
      <c r="E232" s="380">
        <v>1750.7941212840001</v>
      </c>
      <c r="F232" s="381">
        <f t="shared" si="10"/>
        <v>6.6808309455587391</v>
      </c>
      <c r="G232" s="380">
        <v>1641.15156</v>
      </c>
      <c r="H232" s="342">
        <f t="shared" si="11"/>
        <v>1295.6459685496814</v>
      </c>
      <c r="I232" s="342">
        <f t="shared" si="9"/>
        <v>74.003330991280606</v>
      </c>
      <c r="J232" s="389"/>
      <c r="K232" s="380">
        <v>518.25838744112423</v>
      </c>
      <c r="L232" s="383">
        <v>777.38758110855713</v>
      </c>
      <c r="M232" s="94"/>
      <c r="N232" s="97"/>
    </row>
    <row r="233" spans="1:14" s="96" customFormat="1" ht="14.25">
      <c r="A233" s="386">
        <v>278</v>
      </c>
      <c r="B233" s="387" t="s">
        <v>205</v>
      </c>
      <c r="C233" s="379" t="s">
        <v>361</v>
      </c>
      <c r="D233" s="380">
        <v>5701.4263535999999</v>
      </c>
      <c r="E233" s="380">
        <v>5815.2959381999999</v>
      </c>
      <c r="F233" s="381">
        <f t="shared" si="10"/>
        <v>1.9972122331826796</v>
      </c>
      <c r="G233" s="380">
        <v>5031.6108000000004</v>
      </c>
      <c r="H233" s="342">
        <f t="shared" si="11"/>
        <v>5031.6108000000004</v>
      </c>
      <c r="I233" s="342">
        <f t="shared" si="9"/>
        <v>86.523727312791365</v>
      </c>
      <c r="J233" s="389"/>
      <c r="K233" s="380">
        <v>377.37080952975589</v>
      </c>
      <c r="L233" s="383">
        <v>4654.2399904702443</v>
      </c>
      <c r="M233" s="94"/>
      <c r="N233" s="97"/>
    </row>
    <row r="234" spans="1:14" s="96" customFormat="1" ht="14.25">
      <c r="A234" s="386">
        <v>280</v>
      </c>
      <c r="B234" s="387" t="s">
        <v>228</v>
      </c>
      <c r="C234" s="379" t="s">
        <v>362</v>
      </c>
      <c r="D234" s="380">
        <v>2388.83952</v>
      </c>
      <c r="E234" s="380">
        <v>2412.7279152000001</v>
      </c>
      <c r="F234" s="381">
        <f t="shared" si="10"/>
        <v>1</v>
      </c>
      <c r="G234" s="380">
        <v>537.26938210079993</v>
      </c>
      <c r="H234" s="342">
        <f t="shared" si="11"/>
        <v>537.26938210079993</v>
      </c>
      <c r="I234" s="342">
        <f t="shared" si="9"/>
        <v>22.26812972635846</v>
      </c>
      <c r="J234" s="389"/>
      <c r="K234" s="380">
        <v>196.28229239453799</v>
      </c>
      <c r="L234" s="383">
        <v>340.987089706262</v>
      </c>
      <c r="M234" s="94"/>
      <c r="N234" s="97"/>
    </row>
    <row r="235" spans="1:14" s="96" customFormat="1" ht="14.25">
      <c r="A235" s="386">
        <v>281</v>
      </c>
      <c r="B235" s="387" t="s">
        <v>136</v>
      </c>
      <c r="C235" s="379" t="s">
        <v>363</v>
      </c>
      <c r="D235" s="380">
        <v>2211.2881527246</v>
      </c>
      <c r="E235" s="380">
        <v>2272.5488371416</v>
      </c>
      <c r="F235" s="381">
        <f t="shared" si="10"/>
        <v>2.7703618970471382</v>
      </c>
      <c r="G235" s="380">
        <v>2028.5623679129635</v>
      </c>
      <c r="H235" s="342">
        <f t="shared" si="11"/>
        <v>2028.5623679129635</v>
      </c>
      <c r="I235" s="342">
        <f t="shared" si="9"/>
        <v>89.263752433346099</v>
      </c>
      <c r="J235" s="389"/>
      <c r="K235" s="380">
        <v>267.51361886439855</v>
      </c>
      <c r="L235" s="383">
        <v>1761.048749048565</v>
      </c>
      <c r="M235" s="94"/>
      <c r="N235" s="97"/>
    </row>
    <row r="236" spans="1:14" s="96" customFormat="1" ht="14.25">
      <c r="A236" s="386">
        <v>282</v>
      </c>
      <c r="B236" s="387" t="s">
        <v>228</v>
      </c>
      <c r="C236" s="379" t="s">
        <v>364</v>
      </c>
      <c r="D236" s="380">
        <v>1410.732</v>
      </c>
      <c r="E236" s="380">
        <v>1424.83932</v>
      </c>
      <c r="F236" s="381">
        <f t="shared" si="10"/>
        <v>1</v>
      </c>
      <c r="G236" s="380">
        <v>375.4493224794</v>
      </c>
      <c r="H236" s="342">
        <f t="shared" si="11"/>
        <v>375.4493224794</v>
      </c>
      <c r="I236" s="342">
        <f t="shared" si="9"/>
        <v>26.350292079207922</v>
      </c>
      <c r="J236" s="389"/>
      <c r="K236" s="380">
        <v>31.452468214784652</v>
      </c>
      <c r="L236" s="383">
        <v>343.99685426461537</v>
      </c>
      <c r="M236" s="94"/>
      <c r="N236" s="97"/>
    </row>
    <row r="237" spans="1:14" s="96" customFormat="1" ht="14.25">
      <c r="A237" s="386">
        <v>283</v>
      </c>
      <c r="B237" s="387" t="s">
        <v>136</v>
      </c>
      <c r="C237" s="379" t="s">
        <v>365</v>
      </c>
      <c r="D237" s="380">
        <v>585.14123232539998</v>
      </c>
      <c r="E237" s="380">
        <v>543.86711703059996</v>
      </c>
      <c r="F237" s="381">
        <f t="shared" si="10"/>
        <v>-7.0537013997070943</v>
      </c>
      <c r="G237" s="380">
        <v>488.72745768839997</v>
      </c>
      <c r="H237" s="342">
        <f t="shared" si="11"/>
        <v>488.72745768839997</v>
      </c>
      <c r="I237" s="342">
        <f t="shared" si="9"/>
        <v>89.86155668994094</v>
      </c>
      <c r="J237" s="389"/>
      <c r="K237" s="380">
        <v>48.872737465352252</v>
      </c>
      <c r="L237" s="383">
        <v>439.85472022304771</v>
      </c>
      <c r="M237" s="94"/>
      <c r="N237" s="97"/>
    </row>
    <row r="238" spans="1:14" s="96" customFormat="1" ht="14.25">
      <c r="A238" s="386">
        <v>284</v>
      </c>
      <c r="B238" s="387" t="s">
        <v>246</v>
      </c>
      <c r="C238" s="379" t="s">
        <v>366</v>
      </c>
      <c r="D238" s="380">
        <v>3054.5853469019999</v>
      </c>
      <c r="E238" s="380">
        <v>3253.8041939898003</v>
      </c>
      <c r="F238" s="381">
        <f t="shared" si="10"/>
        <v>6.5219604123960977</v>
      </c>
      <c r="G238" s="380">
        <v>1010.789478</v>
      </c>
      <c r="H238" s="342">
        <f t="shared" si="11"/>
        <v>1010.7894780000001</v>
      </c>
      <c r="I238" s="342">
        <f t="shared" si="9"/>
        <v>31.06485263824602</v>
      </c>
      <c r="J238" s="389"/>
      <c r="K238" s="380">
        <v>265.99723117638001</v>
      </c>
      <c r="L238" s="383">
        <v>744.79224682362008</v>
      </c>
      <c r="M238" s="94"/>
      <c r="N238" s="97"/>
    </row>
    <row r="239" spans="1:14" s="96" customFormat="1" ht="14.25">
      <c r="A239" s="386">
        <v>286</v>
      </c>
      <c r="B239" s="387" t="s">
        <v>128</v>
      </c>
      <c r="C239" s="379" t="s">
        <v>367</v>
      </c>
      <c r="D239" s="380">
        <v>2513.4865327871998</v>
      </c>
      <c r="E239" s="380">
        <v>2626.3569194238003</v>
      </c>
      <c r="F239" s="381">
        <f t="shared" si="10"/>
        <v>4.4905904672359043</v>
      </c>
      <c r="G239" s="380">
        <v>2513.4865327871998</v>
      </c>
      <c r="H239" s="342">
        <f t="shared" si="11"/>
        <v>2513.4865327871998</v>
      </c>
      <c r="I239" s="342">
        <f t="shared" si="9"/>
        <v>95.702397271222253</v>
      </c>
      <c r="J239" s="389"/>
      <c r="K239" s="380">
        <v>879.72028646563433</v>
      </c>
      <c r="L239" s="383">
        <v>1633.7662463215656</v>
      </c>
      <c r="M239" s="94"/>
      <c r="N239" s="97"/>
    </row>
    <row r="240" spans="1:14" s="96" customFormat="1" ht="14.25">
      <c r="A240" s="386">
        <v>288</v>
      </c>
      <c r="B240" s="387" t="s">
        <v>228</v>
      </c>
      <c r="C240" s="379" t="s">
        <v>368</v>
      </c>
      <c r="D240" s="380">
        <v>1090.9660799999999</v>
      </c>
      <c r="E240" s="380">
        <v>1101.8757407999999</v>
      </c>
      <c r="F240" s="381">
        <f t="shared" si="10"/>
        <v>1</v>
      </c>
      <c r="G240" s="380">
        <v>591.84324923553947</v>
      </c>
      <c r="H240" s="342">
        <f t="shared" si="11"/>
        <v>591.84324923553947</v>
      </c>
      <c r="I240" s="342">
        <f t="shared" si="9"/>
        <v>53.712340450098374</v>
      </c>
      <c r="J240" s="389"/>
      <c r="K240" s="380">
        <v>110.54449747373421</v>
      </c>
      <c r="L240" s="383">
        <v>481.29875176180531</v>
      </c>
      <c r="M240" s="94"/>
      <c r="N240" s="97"/>
    </row>
    <row r="241" spans="1:14" s="96" customFormat="1" ht="14.25">
      <c r="A241" s="386">
        <v>289</v>
      </c>
      <c r="B241" s="387" t="s">
        <v>155</v>
      </c>
      <c r="C241" s="379" t="s">
        <v>369</v>
      </c>
      <c r="D241" s="380">
        <v>10472.820135808201</v>
      </c>
      <c r="E241" s="380">
        <v>11832.603432067201</v>
      </c>
      <c r="F241" s="381">
        <f t="shared" si="10"/>
        <v>12.983926761137525</v>
      </c>
      <c r="G241" s="380">
        <v>9085.6003358081998</v>
      </c>
      <c r="H241" s="342">
        <f t="shared" si="11"/>
        <v>0</v>
      </c>
      <c r="I241" s="342">
        <f t="shared" si="9"/>
        <v>0</v>
      </c>
      <c r="J241" s="389"/>
      <c r="K241" s="380">
        <v>0</v>
      </c>
      <c r="L241" s="383">
        <v>0</v>
      </c>
      <c r="M241" s="94"/>
      <c r="N241" s="97"/>
    </row>
    <row r="242" spans="1:14" s="96" customFormat="1" ht="14.25">
      <c r="A242" s="386">
        <v>292</v>
      </c>
      <c r="B242" s="387" t="s">
        <v>140</v>
      </c>
      <c r="C242" s="379" t="s">
        <v>371</v>
      </c>
      <c r="D242" s="380">
        <v>1441.8632343612001</v>
      </c>
      <c r="E242" s="380">
        <v>1482.1168026149999</v>
      </c>
      <c r="F242" s="381">
        <f t="shared" si="10"/>
        <v>2.7917743718344923</v>
      </c>
      <c r="G242" s="380">
        <v>1441.8632343612001</v>
      </c>
      <c r="H242" s="342">
        <f t="shared" si="11"/>
        <v>1441.8632343612003</v>
      </c>
      <c r="I242" s="342">
        <f t="shared" si="9"/>
        <v>97.284048856151045</v>
      </c>
      <c r="J242" s="389"/>
      <c r="K242" s="380">
        <v>297.27596701217078</v>
      </c>
      <c r="L242" s="383">
        <v>1144.5872673490294</v>
      </c>
      <c r="M242" s="94"/>
      <c r="N242" s="97"/>
    </row>
    <row r="243" spans="1:14" s="96" customFormat="1" ht="14.25">
      <c r="A243" s="386">
        <v>293</v>
      </c>
      <c r="B243" s="387" t="s">
        <v>228</v>
      </c>
      <c r="C243" s="379" t="s">
        <v>372</v>
      </c>
      <c r="D243" s="380">
        <v>1649.5151316863999</v>
      </c>
      <c r="E243" s="380">
        <v>1654.4291814864</v>
      </c>
      <c r="F243" s="381">
        <f t="shared" si="10"/>
        <v>0.29790874333939144</v>
      </c>
      <c r="G243" s="380">
        <v>1649.5151316863999</v>
      </c>
      <c r="H243" s="342">
        <f t="shared" si="11"/>
        <v>1302.2487859861626</v>
      </c>
      <c r="I243" s="342">
        <f t="shared" si="9"/>
        <v>78.712875749457851</v>
      </c>
      <c r="J243" s="389"/>
      <c r="K243" s="380">
        <v>520.89951423870502</v>
      </c>
      <c r="L243" s="383">
        <v>781.34927174745758</v>
      </c>
      <c r="M243" s="94"/>
      <c r="N243" s="97"/>
    </row>
    <row r="244" spans="1:14" s="96" customFormat="1" ht="14.25">
      <c r="A244" s="386">
        <v>294</v>
      </c>
      <c r="B244" s="387" t="s">
        <v>250</v>
      </c>
      <c r="C244" s="379" t="s">
        <v>373</v>
      </c>
      <c r="D244" s="380">
        <v>1228.9561722384001</v>
      </c>
      <c r="E244" s="380">
        <v>1239.0429060383999</v>
      </c>
      <c r="F244" s="381">
        <f t="shared" si="10"/>
        <v>0.82075618544052986</v>
      </c>
      <c r="G244" s="380">
        <v>1228.9561722384001</v>
      </c>
      <c r="H244" s="342">
        <f t="shared" si="11"/>
        <v>913.52674783068392</v>
      </c>
      <c r="I244" s="342">
        <f t="shared" si="9"/>
        <v>73.728419199905588</v>
      </c>
      <c r="J244" s="389"/>
      <c r="K244" s="380">
        <v>359.02047289127654</v>
      </c>
      <c r="L244" s="383">
        <v>554.50627493940738</v>
      </c>
      <c r="M244" s="94"/>
      <c r="N244" s="97"/>
    </row>
    <row r="245" spans="1:14" s="96" customFormat="1" ht="24">
      <c r="A245" s="386">
        <v>295</v>
      </c>
      <c r="B245" s="387" t="s">
        <v>228</v>
      </c>
      <c r="C245" s="379" t="s">
        <v>374</v>
      </c>
      <c r="D245" s="380">
        <v>471.61591335779997</v>
      </c>
      <c r="E245" s="380">
        <v>479.91571995780004</v>
      </c>
      <c r="F245" s="381">
        <f t="shared" si="10"/>
        <v>1.7598656798722772</v>
      </c>
      <c r="G245" s="380">
        <v>471.61591335779997</v>
      </c>
      <c r="H245" s="342">
        <f t="shared" si="11"/>
        <v>380.55642214932527</v>
      </c>
      <c r="I245" s="342">
        <f t="shared" si="9"/>
        <v>79.296511100488303</v>
      </c>
      <c r="J245" s="389"/>
      <c r="K245" s="380">
        <v>156.91716585082756</v>
      </c>
      <c r="L245" s="383">
        <v>223.63925629849774</v>
      </c>
      <c r="M245" s="94"/>
      <c r="N245" s="97"/>
    </row>
    <row r="246" spans="1:14" s="96" customFormat="1" ht="14.25">
      <c r="A246" s="386">
        <v>296</v>
      </c>
      <c r="B246" s="387" t="s">
        <v>126</v>
      </c>
      <c r="C246" s="379" t="s">
        <v>375</v>
      </c>
      <c r="D246" s="380">
        <v>17358.445942800001</v>
      </c>
      <c r="E246" s="380">
        <v>17466.822278065199</v>
      </c>
      <c r="F246" s="381">
        <f t="shared" si="10"/>
        <v>0.62434353641059204</v>
      </c>
      <c r="G246" s="380">
        <v>11409.523096703884</v>
      </c>
      <c r="H246" s="342">
        <f t="shared" si="11"/>
        <v>11409.523096703886</v>
      </c>
      <c r="I246" s="342">
        <f t="shared" si="9"/>
        <v>65.321115169483008</v>
      </c>
      <c r="J246" s="389"/>
      <c r="K246" s="380">
        <v>735.96734612113471</v>
      </c>
      <c r="L246" s="383">
        <v>10673.555750582751</v>
      </c>
      <c r="M246" s="94"/>
      <c r="N246" s="97"/>
    </row>
    <row r="247" spans="1:14" s="96" customFormat="1" ht="14.25">
      <c r="A247" s="386">
        <v>297</v>
      </c>
      <c r="B247" s="387" t="s">
        <v>136</v>
      </c>
      <c r="C247" s="379" t="s">
        <v>376</v>
      </c>
      <c r="D247" s="380">
        <v>3382.6836378989997</v>
      </c>
      <c r="E247" s="380">
        <v>3491.2007877299998</v>
      </c>
      <c r="F247" s="381">
        <f t="shared" si="10"/>
        <v>3.2080194735089265</v>
      </c>
      <c r="G247" s="380">
        <v>2226.3115875049007</v>
      </c>
      <c r="H247" s="342">
        <f t="shared" si="11"/>
        <v>2226.3115875049007</v>
      </c>
      <c r="I247" s="342">
        <f t="shared" si="9"/>
        <v>63.769222192243546</v>
      </c>
      <c r="J247" s="389"/>
      <c r="K247" s="380">
        <v>182.09186563262332</v>
      </c>
      <c r="L247" s="383">
        <v>2044.2197218722774</v>
      </c>
      <c r="M247" s="94"/>
      <c r="N247" s="97"/>
    </row>
    <row r="248" spans="1:14" s="96" customFormat="1" ht="14.25">
      <c r="A248" s="386">
        <v>298</v>
      </c>
      <c r="B248" s="387" t="s">
        <v>126</v>
      </c>
      <c r="C248" s="379" t="s">
        <v>377</v>
      </c>
      <c r="D248" s="380">
        <v>16429.255790021998</v>
      </c>
      <c r="E248" s="380">
        <v>16727.587071526199</v>
      </c>
      <c r="F248" s="381">
        <f t="shared" si="10"/>
        <v>1.8158538969573357</v>
      </c>
      <c r="G248" s="380">
        <v>10000.027577913601</v>
      </c>
      <c r="H248" s="342">
        <f t="shared" si="11"/>
        <v>0</v>
      </c>
      <c r="I248" s="342">
        <f t="shared" si="9"/>
        <v>0</v>
      </c>
      <c r="J248" s="389"/>
      <c r="K248" s="380">
        <v>0</v>
      </c>
      <c r="L248" s="383">
        <v>0</v>
      </c>
      <c r="M248" s="94"/>
      <c r="N248" s="97"/>
    </row>
    <row r="249" spans="1:14" s="96" customFormat="1" ht="14.25">
      <c r="A249" s="386">
        <v>300</v>
      </c>
      <c r="B249" s="387" t="s">
        <v>136</v>
      </c>
      <c r="C249" s="379" t="s">
        <v>378</v>
      </c>
      <c r="D249" s="380">
        <v>1500.2967883379999</v>
      </c>
      <c r="E249" s="380">
        <v>682.22992466339997</v>
      </c>
      <c r="F249" s="381">
        <f t="shared" si="10"/>
        <v>-54.527002259388873</v>
      </c>
      <c r="G249" s="380">
        <v>604.60430231459998</v>
      </c>
      <c r="H249" s="342">
        <f t="shared" si="11"/>
        <v>604.60430231459998</v>
      </c>
      <c r="I249" s="342">
        <f>+H249/E249*100</f>
        <v>88.621779909889014</v>
      </c>
      <c r="J249" s="389"/>
      <c r="K249" s="380">
        <v>60.460430615939721</v>
      </c>
      <c r="L249" s="383">
        <v>544.14387169866029</v>
      </c>
      <c r="M249" s="94"/>
      <c r="N249" s="97"/>
    </row>
    <row r="250" spans="1:14" s="96" customFormat="1" ht="14.25">
      <c r="A250" s="386">
        <v>304</v>
      </c>
      <c r="B250" s="387" t="s">
        <v>136</v>
      </c>
      <c r="C250" s="379" t="s">
        <v>379</v>
      </c>
      <c r="D250" s="380">
        <v>5859.2402400000001</v>
      </c>
      <c r="E250" s="380">
        <v>5992.4868634494005</v>
      </c>
      <c r="F250" s="381">
        <f t="shared" si="10"/>
        <v>2.2741280096308287</v>
      </c>
      <c r="G250" s="380">
        <v>2982.0461422914</v>
      </c>
      <c r="H250" s="342">
        <f t="shared" si="11"/>
        <v>0</v>
      </c>
      <c r="I250" s="342">
        <f>+H250/E250*100</f>
        <v>0</v>
      </c>
      <c r="J250" s="389"/>
      <c r="K250" s="380">
        <v>0</v>
      </c>
      <c r="L250" s="383">
        <v>0</v>
      </c>
      <c r="M250" s="94"/>
      <c r="N250" s="97"/>
    </row>
    <row r="251" spans="1:14" s="96" customFormat="1" ht="14.25">
      <c r="A251" s="386">
        <v>305</v>
      </c>
      <c r="B251" s="387" t="s">
        <v>246</v>
      </c>
      <c r="C251" s="379" t="s">
        <v>380</v>
      </c>
      <c r="D251" s="380">
        <v>189.67841925479999</v>
      </c>
      <c r="E251" s="380">
        <v>190.361354616</v>
      </c>
      <c r="F251" s="381">
        <f t="shared" si="10"/>
        <v>0.36004905770677453</v>
      </c>
      <c r="G251" s="380">
        <v>189.67844276700001</v>
      </c>
      <c r="H251" s="342">
        <f t="shared" si="11"/>
        <v>146.71771940569212</v>
      </c>
      <c r="I251" s="342">
        <f>+H251/E251*100</f>
        <v>77.073269257646061</v>
      </c>
      <c r="J251" s="389"/>
      <c r="K251" s="380">
        <v>58.68708836061284</v>
      </c>
      <c r="L251" s="383">
        <v>88.030631045079275</v>
      </c>
      <c r="M251" s="94"/>
      <c r="N251" s="97"/>
    </row>
    <row r="252" spans="1:14" s="96" customFormat="1" ht="14.25">
      <c r="A252" s="386">
        <v>306</v>
      </c>
      <c r="B252" s="387" t="s">
        <v>246</v>
      </c>
      <c r="C252" s="379" t="s">
        <v>381</v>
      </c>
      <c r="D252" s="380">
        <v>1664.3566671558001</v>
      </c>
      <c r="E252" s="380">
        <v>1695.1672656455999</v>
      </c>
      <c r="F252" s="381">
        <f t="shared" si="10"/>
        <v>1.8512016743653703</v>
      </c>
      <c r="G252" s="380">
        <v>2261.3644415237914</v>
      </c>
      <c r="H252" s="342">
        <f t="shared" si="11"/>
        <v>2261.3644415237914</v>
      </c>
      <c r="I252" s="342">
        <f t="shared" si="9"/>
        <v>133.40066714080612</v>
      </c>
      <c r="J252" s="389"/>
      <c r="K252" s="380">
        <v>1009.6026171718581</v>
      </c>
      <c r="L252" s="383">
        <v>1251.761824351933</v>
      </c>
      <c r="M252" s="94"/>
      <c r="N252" s="97"/>
    </row>
    <row r="253" spans="1:14" s="96" customFormat="1" ht="14.25">
      <c r="A253" s="386">
        <v>307</v>
      </c>
      <c r="B253" s="387" t="s">
        <v>228</v>
      </c>
      <c r="C253" s="379" t="s">
        <v>382</v>
      </c>
      <c r="D253" s="380">
        <v>2036.1565199999998</v>
      </c>
      <c r="E253" s="380">
        <v>1907.7495537498</v>
      </c>
      <c r="F253" s="381">
        <f t="shared" si="10"/>
        <v>-6.3063406466512504</v>
      </c>
      <c r="G253" s="380">
        <v>2729.7190982365209</v>
      </c>
      <c r="H253" s="342">
        <f t="shared" si="11"/>
        <v>2729.7190982365209</v>
      </c>
      <c r="I253" s="342">
        <f t="shared" si="9"/>
        <v>143.08582029916289</v>
      </c>
      <c r="J253" s="389"/>
      <c r="K253" s="380">
        <v>1248.9032356819803</v>
      </c>
      <c r="L253" s="383">
        <v>1480.8158625545407</v>
      </c>
      <c r="M253" s="94"/>
      <c r="N253" s="97"/>
    </row>
    <row r="254" spans="1:14" s="96" customFormat="1" ht="24">
      <c r="A254" s="386">
        <v>308</v>
      </c>
      <c r="B254" s="387" t="s">
        <v>228</v>
      </c>
      <c r="C254" s="379" t="s">
        <v>383</v>
      </c>
      <c r="D254" s="380">
        <v>1219.1661388902</v>
      </c>
      <c r="E254" s="380">
        <v>1260.8062450902</v>
      </c>
      <c r="F254" s="381">
        <f t="shared" si="10"/>
        <v>3.4154578996021598</v>
      </c>
      <c r="G254" s="380">
        <v>1300.5519761829189</v>
      </c>
      <c r="H254" s="342">
        <f t="shared" si="11"/>
        <v>1300.5519761829191</v>
      </c>
      <c r="I254" s="342">
        <f t="shared" si="9"/>
        <v>103.15240595035881</v>
      </c>
      <c r="J254" s="389"/>
      <c r="K254" s="380">
        <v>525.23066723398233</v>
      </c>
      <c r="L254" s="383">
        <v>775.32130894893669</v>
      </c>
      <c r="M254" s="94"/>
      <c r="N254" s="97"/>
    </row>
    <row r="255" spans="1:14" s="96" customFormat="1" ht="14.25">
      <c r="A255" s="386">
        <v>309</v>
      </c>
      <c r="B255" s="387" t="s">
        <v>228</v>
      </c>
      <c r="C255" s="379" t="s">
        <v>384</v>
      </c>
      <c r="D255" s="380">
        <v>2257.8765659999999</v>
      </c>
      <c r="E255" s="380">
        <v>1172.7444741372001</v>
      </c>
      <c r="F255" s="381">
        <f t="shared" si="10"/>
        <v>-48.059850046860355</v>
      </c>
      <c r="G255" s="380">
        <v>2004.5481615746214</v>
      </c>
      <c r="H255" s="342">
        <f t="shared" si="11"/>
        <v>2004.5481615746216</v>
      </c>
      <c r="I255" s="342">
        <f t="shared" si="9"/>
        <v>170.92795624122533</v>
      </c>
      <c r="J255" s="389"/>
      <c r="K255" s="380">
        <v>970.19587032491643</v>
      </c>
      <c r="L255" s="383">
        <v>1034.3522912497051</v>
      </c>
      <c r="M255" s="94"/>
      <c r="N255" s="97"/>
    </row>
    <row r="256" spans="1:14" s="96" customFormat="1" ht="14.25">
      <c r="A256" s="386">
        <v>310</v>
      </c>
      <c r="B256" s="387" t="s">
        <v>228</v>
      </c>
      <c r="C256" s="379" t="s">
        <v>385</v>
      </c>
      <c r="D256" s="380">
        <v>2751.4916928000002</v>
      </c>
      <c r="E256" s="380">
        <v>2779.0066097280001</v>
      </c>
      <c r="F256" s="381">
        <f t="shared" si="10"/>
        <v>1</v>
      </c>
      <c r="G256" s="380">
        <v>706.41594197125426</v>
      </c>
      <c r="H256" s="342">
        <f t="shared" si="11"/>
        <v>706.41594197125426</v>
      </c>
      <c r="I256" s="342">
        <f t="shared" si="9"/>
        <v>25.419728744020365</v>
      </c>
      <c r="J256" s="389"/>
      <c r="K256" s="380">
        <v>320.94204960564662</v>
      </c>
      <c r="L256" s="383">
        <v>385.47389236560764</v>
      </c>
      <c r="M256" s="94"/>
      <c r="N256" s="97"/>
    </row>
    <row r="257" spans="1:14" s="96" customFormat="1" ht="14.25">
      <c r="A257" s="386">
        <v>311</v>
      </c>
      <c r="B257" s="387" t="s">
        <v>205</v>
      </c>
      <c r="C257" s="379" t="s">
        <v>386</v>
      </c>
      <c r="D257" s="380">
        <v>8310.5246598821996</v>
      </c>
      <c r="E257" s="380">
        <v>8339.8702367021997</v>
      </c>
      <c r="F257" s="381">
        <f t="shared" si="10"/>
        <v>0.3531134076487632</v>
      </c>
      <c r="G257" s="380">
        <v>7596.2710482822004</v>
      </c>
      <c r="H257" s="342">
        <f t="shared" si="11"/>
        <v>6814.0416498408049</v>
      </c>
      <c r="I257" s="342">
        <f t="shared" si="9"/>
        <v>81.704408539277864</v>
      </c>
      <c r="J257" s="389"/>
      <c r="K257" s="380">
        <v>3226.4452553507458</v>
      </c>
      <c r="L257" s="383">
        <v>3587.5963944900595</v>
      </c>
      <c r="M257" s="94"/>
      <c r="N257" s="97"/>
    </row>
    <row r="258" spans="1:14" s="96" customFormat="1" ht="14.25">
      <c r="A258" s="386">
        <v>312</v>
      </c>
      <c r="B258" s="387" t="s">
        <v>205</v>
      </c>
      <c r="C258" s="379" t="s">
        <v>387</v>
      </c>
      <c r="D258" s="380">
        <v>622.90871459999994</v>
      </c>
      <c r="E258" s="380">
        <v>622.35300375299994</v>
      </c>
      <c r="F258" s="381">
        <f t="shared" si="10"/>
        <v>-8.9212244743890778E-2</v>
      </c>
      <c r="G258" s="380">
        <v>622.35300375299994</v>
      </c>
      <c r="H258" s="342">
        <f t="shared" si="11"/>
        <v>622.35300375299994</v>
      </c>
      <c r="I258" s="342">
        <f t="shared" si="9"/>
        <v>100</v>
      </c>
      <c r="J258" s="389"/>
      <c r="K258" s="380">
        <v>77.248201619483453</v>
      </c>
      <c r="L258" s="383">
        <v>545.1048021335165</v>
      </c>
      <c r="M258" s="94"/>
      <c r="N258" s="97"/>
    </row>
    <row r="259" spans="1:14" s="96" customFormat="1" ht="14.25">
      <c r="A259" s="386">
        <v>313</v>
      </c>
      <c r="B259" s="387" t="s">
        <v>126</v>
      </c>
      <c r="C259" s="379" t="s">
        <v>388</v>
      </c>
      <c r="D259" s="380">
        <v>17052.646269600002</v>
      </c>
      <c r="E259" s="380">
        <v>17161.216980222598</v>
      </c>
      <c r="F259" s="381">
        <f t="shared" si="10"/>
        <v>0.63667954466484389</v>
      </c>
      <c r="G259" s="380">
        <v>9395.6098256259938</v>
      </c>
      <c r="H259" s="342">
        <f t="shared" si="11"/>
        <v>9395.6098256259938</v>
      </c>
      <c r="I259" s="342">
        <f t="shared" si="9"/>
        <v>54.749088228730756</v>
      </c>
      <c r="J259" s="389"/>
      <c r="K259" s="380">
        <v>0</v>
      </c>
      <c r="L259" s="383">
        <v>9395.6098256259938</v>
      </c>
      <c r="M259" s="94"/>
      <c r="N259" s="97"/>
    </row>
    <row r="260" spans="1:14" s="96" customFormat="1" ht="14.25">
      <c r="A260" s="386">
        <v>314</v>
      </c>
      <c r="B260" s="387" t="s">
        <v>136</v>
      </c>
      <c r="C260" s="379" t="s">
        <v>389</v>
      </c>
      <c r="D260" s="380">
        <v>3342.0467032242</v>
      </c>
      <c r="E260" s="380">
        <v>2323.0670560128001</v>
      </c>
      <c r="F260" s="381">
        <f t="shared" si="10"/>
        <v>-30.489689034816635</v>
      </c>
      <c r="G260" s="380">
        <v>2251.4089005606002</v>
      </c>
      <c r="H260" s="342">
        <f t="shared" si="11"/>
        <v>2251.4089005606002</v>
      </c>
      <c r="I260" s="342">
        <f t="shared" si="9"/>
        <v>96.915364312591535</v>
      </c>
      <c r="J260" s="389"/>
      <c r="K260" s="380">
        <v>167.95601532345148</v>
      </c>
      <c r="L260" s="383">
        <v>2083.4528852371486</v>
      </c>
      <c r="M260" s="94"/>
      <c r="N260" s="97"/>
    </row>
    <row r="261" spans="1:14" s="96" customFormat="1" ht="14.25">
      <c r="A261" s="386">
        <v>316</v>
      </c>
      <c r="B261" s="387" t="s">
        <v>140</v>
      </c>
      <c r="C261" s="379" t="s">
        <v>390</v>
      </c>
      <c r="D261" s="380">
        <v>420.02596138619998</v>
      </c>
      <c r="E261" s="380">
        <v>442.36255138620004</v>
      </c>
      <c r="F261" s="381">
        <f t="shared" si="10"/>
        <v>5.3179069994347969</v>
      </c>
      <c r="G261" s="380">
        <v>420.02596138619998</v>
      </c>
      <c r="H261" s="342">
        <f t="shared" si="11"/>
        <v>420.02596138619998</v>
      </c>
      <c r="I261" s="342">
        <f t="shared" si="9"/>
        <v>94.950614619161257</v>
      </c>
      <c r="J261" s="389"/>
      <c r="K261" s="380">
        <v>78.365175923655556</v>
      </c>
      <c r="L261" s="383">
        <v>341.66078546254442</v>
      </c>
      <c r="M261" s="94"/>
      <c r="N261" s="97"/>
    </row>
    <row r="262" spans="1:14" s="96" customFormat="1" ht="14.25">
      <c r="A262" s="386">
        <v>317</v>
      </c>
      <c r="B262" s="387" t="s">
        <v>228</v>
      </c>
      <c r="C262" s="379" t="s">
        <v>391</v>
      </c>
      <c r="D262" s="380">
        <v>1578.3059181809999</v>
      </c>
      <c r="E262" s="380">
        <v>1642.047492381</v>
      </c>
      <c r="F262" s="381">
        <f t="shared" si="10"/>
        <v>4.0386070574621016</v>
      </c>
      <c r="G262" s="380">
        <v>1578.3059181809999</v>
      </c>
      <c r="H262" s="342">
        <f t="shared" si="11"/>
        <v>1578.3059181809999</v>
      </c>
      <c r="I262" s="342">
        <f t="shared" si="9"/>
        <v>96.118165004620323</v>
      </c>
      <c r="J262" s="389"/>
      <c r="K262" s="380">
        <v>363.7111653201892</v>
      </c>
      <c r="L262" s="383">
        <v>1214.5947528608108</v>
      </c>
      <c r="M262" s="94"/>
      <c r="N262" s="97"/>
    </row>
    <row r="263" spans="1:14" s="96" customFormat="1" ht="14.25">
      <c r="A263" s="386">
        <v>318</v>
      </c>
      <c r="B263" s="387" t="s">
        <v>140</v>
      </c>
      <c r="C263" s="379" t="s">
        <v>392</v>
      </c>
      <c r="D263" s="380">
        <v>353.749043148</v>
      </c>
      <c r="E263" s="380">
        <v>372.44916575939999</v>
      </c>
      <c r="F263" s="381">
        <f t="shared" si="10"/>
        <v>5.2862680404696789</v>
      </c>
      <c r="G263" s="380">
        <v>353.749043148</v>
      </c>
      <c r="H263" s="342">
        <f t="shared" si="11"/>
        <v>353.74904314799994</v>
      </c>
      <c r="I263" s="342">
        <f t="shared" si="9"/>
        <v>94.979147671529432</v>
      </c>
      <c r="J263" s="389"/>
      <c r="K263" s="380">
        <v>128.18369859875315</v>
      </c>
      <c r="L263" s="383">
        <v>225.56534454924682</v>
      </c>
      <c r="M263" s="94"/>
      <c r="N263" s="97"/>
    </row>
    <row r="264" spans="1:14" s="96" customFormat="1" ht="14.25">
      <c r="A264" s="386">
        <v>319</v>
      </c>
      <c r="B264" s="387" t="s">
        <v>228</v>
      </c>
      <c r="C264" s="379" t="s">
        <v>393</v>
      </c>
      <c r="D264" s="380">
        <v>1059.3005544059999</v>
      </c>
      <c r="E264" s="380">
        <v>1088.1970482059999</v>
      </c>
      <c r="F264" s="381">
        <f t="shared" si="10"/>
        <v>2.7278843270504609</v>
      </c>
      <c r="G264" s="380">
        <v>1059.3005544059999</v>
      </c>
      <c r="H264" s="342">
        <f t="shared" si="11"/>
        <v>1059.3005544059999</v>
      </c>
      <c r="I264" s="342">
        <f t="shared" si="9"/>
        <v>97.344553190284927</v>
      </c>
      <c r="J264" s="389"/>
      <c r="K264" s="380">
        <v>317.79015866533206</v>
      </c>
      <c r="L264" s="383">
        <v>741.51039574066795</v>
      </c>
      <c r="M264" s="94"/>
      <c r="N264" s="97"/>
    </row>
    <row r="265" spans="1:14" s="96" customFormat="1" ht="14.25">
      <c r="A265" s="386">
        <v>320</v>
      </c>
      <c r="B265" s="387" t="s">
        <v>136</v>
      </c>
      <c r="C265" s="379" t="s">
        <v>394</v>
      </c>
      <c r="D265" s="380">
        <v>1423.9275874206</v>
      </c>
      <c r="E265" s="380">
        <v>1440.5663249213999</v>
      </c>
      <c r="F265" s="381">
        <f t="shared" si="10"/>
        <v>1.1685100877173511</v>
      </c>
      <c r="G265" s="380">
        <v>1423.9275874206</v>
      </c>
      <c r="H265" s="342">
        <f t="shared" si="11"/>
        <v>1423.9275874205998</v>
      </c>
      <c r="I265" s="342">
        <f t="shared" si="9"/>
        <v>98.844986363143818</v>
      </c>
      <c r="J265" s="389"/>
      <c r="K265" s="380">
        <v>275.01584563071839</v>
      </c>
      <c r="L265" s="383">
        <v>1148.9117417898815</v>
      </c>
      <c r="M265" s="94"/>
      <c r="N265" s="97"/>
    </row>
    <row r="266" spans="1:14" s="96" customFormat="1" ht="14.25">
      <c r="A266" s="386">
        <v>321</v>
      </c>
      <c r="B266" s="387" t="s">
        <v>228</v>
      </c>
      <c r="C266" s="379" t="s">
        <v>395</v>
      </c>
      <c r="D266" s="380">
        <v>1380.9655548000001</v>
      </c>
      <c r="E266" s="380">
        <v>1394.775210348</v>
      </c>
      <c r="F266" s="381">
        <f t="shared" si="10"/>
        <v>1</v>
      </c>
      <c r="G266" s="380">
        <v>645.34423755860462</v>
      </c>
      <c r="H266" s="342">
        <f t="shared" si="11"/>
        <v>645.34423755860462</v>
      </c>
      <c r="I266" s="342">
        <f t="shared" si="9"/>
        <v>46.268691382720348</v>
      </c>
      <c r="J266" s="389"/>
      <c r="K266" s="380">
        <v>0</v>
      </c>
      <c r="L266" s="383">
        <v>645.34423755860462</v>
      </c>
      <c r="M266" s="94"/>
      <c r="N266" s="97"/>
    </row>
    <row r="267" spans="1:14" s="96" customFormat="1" ht="24">
      <c r="A267" s="386">
        <v>322</v>
      </c>
      <c r="B267" s="387" t="s">
        <v>228</v>
      </c>
      <c r="C267" s="379" t="s">
        <v>396</v>
      </c>
      <c r="D267" s="380">
        <v>13241.3186496</v>
      </c>
      <c r="E267" s="380">
        <v>10540.521140976</v>
      </c>
      <c r="F267" s="381">
        <f t="shared" si="10"/>
        <v>-20.396741292118875</v>
      </c>
      <c r="G267" s="380">
        <v>10408.107954480001</v>
      </c>
      <c r="H267" s="342">
        <f t="shared" si="11"/>
        <v>10408.10795448</v>
      </c>
      <c r="I267" s="342">
        <f t="shared" si="9"/>
        <v>98.743770021187601</v>
      </c>
      <c r="J267" s="389"/>
      <c r="K267" s="380">
        <v>1361.8603133528579</v>
      </c>
      <c r="L267" s="383">
        <v>9046.2476411271418</v>
      </c>
      <c r="M267" s="94"/>
      <c r="N267" s="97"/>
    </row>
    <row r="268" spans="1:14" s="96" customFormat="1" ht="14.25">
      <c r="A268" s="386">
        <v>327</v>
      </c>
      <c r="B268" s="387" t="s">
        <v>124</v>
      </c>
      <c r="C268" s="379" t="s">
        <v>397</v>
      </c>
      <c r="D268" s="380">
        <v>1482.6323076000001</v>
      </c>
      <c r="E268" s="380">
        <v>1608.8075193384002</v>
      </c>
      <c r="F268" s="381">
        <f t="shared" si="10"/>
        <v>8.510215991626751</v>
      </c>
      <c r="G268" s="380">
        <v>1205.823177</v>
      </c>
      <c r="H268" s="342">
        <f t="shared" si="11"/>
        <v>1205.823177</v>
      </c>
      <c r="I268" s="342">
        <f t="shared" si="9"/>
        <v>74.95136382106655</v>
      </c>
      <c r="J268" s="389"/>
      <c r="K268" s="380">
        <v>0</v>
      </c>
      <c r="L268" s="383">
        <v>1205.823177</v>
      </c>
      <c r="M268" s="94"/>
      <c r="N268" s="97"/>
    </row>
    <row r="269" spans="1:14" s="96" customFormat="1" ht="24">
      <c r="A269" s="386">
        <v>328</v>
      </c>
      <c r="B269" s="387" t="s">
        <v>136</v>
      </c>
      <c r="C269" s="379" t="s">
        <v>398</v>
      </c>
      <c r="D269" s="380">
        <v>106.567165524</v>
      </c>
      <c r="E269" s="380">
        <v>109.74366374399999</v>
      </c>
      <c r="F269" s="381">
        <f t="shared" si="10"/>
        <v>2.9807475917942128</v>
      </c>
      <c r="G269" s="380">
        <v>106.567165524</v>
      </c>
      <c r="H269" s="342">
        <f t="shared" si="11"/>
        <v>106.567165524</v>
      </c>
      <c r="I269" s="342">
        <f t="shared" si="9"/>
        <v>97.105529274646941</v>
      </c>
      <c r="J269" s="389"/>
      <c r="K269" s="380">
        <v>7.2283367820369211</v>
      </c>
      <c r="L269" s="383">
        <v>99.338828741963084</v>
      </c>
      <c r="M269" s="94"/>
      <c r="N269" s="97"/>
    </row>
    <row r="270" spans="1:14" s="96" customFormat="1" ht="24">
      <c r="A270" s="386">
        <v>336</v>
      </c>
      <c r="B270" s="387" t="s">
        <v>228</v>
      </c>
      <c r="C270" s="379" t="s">
        <v>399</v>
      </c>
      <c r="D270" s="380">
        <v>3023.4808224000003</v>
      </c>
      <c r="E270" s="380">
        <v>3134.2297032306005</v>
      </c>
      <c r="F270" s="381">
        <f t="shared" si="10"/>
        <v>3.6629595931317596</v>
      </c>
      <c r="G270" s="380">
        <v>1383.8630286208017</v>
      </c>
      <c r="H270" s="342">
        <f t="shared" si="11"/>
        <v>1383.8630286208017</v>
      </c>
      <c r="I270" s="342">
        <f t="shared" si="9"/>
        <v>44.153210187319324</v>
      </c>
      <c r="J270" s="389"/>
      <c r="K270" s="380">
        <v>0</v>
      </c>
      <c r="L270" s="383">
        <v>1383.8630286208017</v>
      </c>
      <c r="M270" s="94"/>
      <c r="N270" s="97"/>
    </row>
    <row r="271" spans="1:14" s="96" customFormat="1" ht="24">
      <c r="A271" s="386">
        <v>337</v>
      </c>
      <c r="B271" s="392" t="s">
        <v>758</v>
      </c>
      <c r="C271" s="379" t="s">
        <v>400</v>
      </c>
      <c r="D271" s="380">
        <v>3417.4512456000002</v>
      </c>
      <c r="E271" s="380">
        <v>3469.2789999623997</v>
      </c>
      <c r="F271" s="381">
        <f t="shared" si="10"/>
        <v>1.5165616313949783</v>
      </c>
      <c r="G271" s="380">
        <v>1672.2249124151977</v>
      </c>
      <c r="H271" s="342">
        <f t="shared" si="11"/>
        <v>1672.2249124151977</v>
      </c>
      <c r="I271" s="342">
        <f t="shared" ref="I271:I311" si="12">+H271/E271*100</f>
        <v>48.200934904149292</v>
      </c>
      <c r="J271" s="389"/>
      <c r="K271" s="380">
        <v>0</v>
      </c>
      <c r="L271" s="383">
        <v>1672.2249124151977</v>
      </c>
      <c r="M271" s="94"/>
      <c r="N271" s="97"/>
    </row>
    <row r="272" spans="1:14" s="96" customFormat="1" ht="24">
      <c r="A272" s="386">
        <v>338</v>
      </c>
      <c r="B272" s="387" t="s">
        <v>228</v>
      </c>
      <c r="C272" s="379" t="s">
        <v>726</v>
      </c>
      <c r="D272" s="380">
        <v>3916.8973980000001</v>
      </c>
      <c r="E272" s="380">
        <v>3956.06637198</v>
      </c>
      <c r="F272" s="381">
        <f>E272/D272*100-100</f>
        <v>1</v>
      </c>
      <c r="G272" s="380">
        <v>524.14339079220008</v>
      </c>
      <c r="H272" s="342">
        <f>K272+L272</f>
        <v>524.14339079219997</v>
      </c>
      <c r="I272" s="342">
        <f t="shared" si="12"/>
        <v>13.249105083387864</v>
      </c>
      <c r="J272" s="389"/>
      <c r="K272" s="380">
        <v>39.465789857700763</v>
      </c>
      <c r="L272" s="383">
        <v>484.67760093449925</v>
      </c>
      <c r="M272" s="94"/>
      <c r="N272" s="97"/>
    </row>
    <row r="273" spans="1:14" s="96" customFormat="1" ht="24">
      <c r="A273" s="386">
        <v>339</v>
      </c>
      <c r="B273" s="387" t="s">
        <v>228</v>
      </c>
      <c r="C273" s="379" t="s">
        <v>402</v>
      </c>
      <c r="D273" s="380">
        <v>13051.311623837999</v>
      </c>
      <c r="E273" s="380">
        <v>13051.311623837999</v>
      </c>
      <c r="F273" s="381">
        <f>E273/D273*100-100</f>
        <v>0</v>
      </c>
      <c r="G273" s="380">
        <v>12852.665510430001</v>
      </c>
      <c r="H273" s="342">
        <f>K273+L273</f>
        <v>12852.665510430001</v>
      </c>
      <c r="I273" s="342">
        <f>+H273/E273*100</f>
        <v>98.477960536585655</v>
      </c>
      <c r="J273" s="389"/>
      <c r="K273" s="380">
        <v>1176.9995089530366</v>
      </c>
      <c r="L273" s="383">
        <v>11675.666001476964</v>
      </c>
      <c r="M273" s="94"/>
      <c r="N273" s="97"/>
    </row>
    <row r="274" spans="1:14" s="96" customFormat="1" ht="14.25">
      <c r="A274" s="386">
        <v>348</v>
      </c>
      <c r="B274" s="393" t="s">
        <v>140</v>
      </c>
      <c r="C274" s="379" t="s">
        <v>403</v>
      </c>
      <c r="D274" s="380">
        <v>267.79455311999999</v>
      </c>
      <c r="E274" s="380">
        <v>267.79455311999999</v>
      </c>
      <c r="F274" s="381">
        <f>E274/D274*100-100</f>
        <v>0</v>
      </c>
      <c r="G274" s="380">
        <v>134.191884426</v>
      </c>
      <c r="H274" s="342">
        <f>K274+L274</f>
        <v>0</v>
      </c>
      <c r="I274" s="342">
        <f>+H274/E274*100</f>
        <v>0</v>
      </c>
      <c r="J274" s="389"/>
      <c r="K274" s="380">
        <v>0</v>
      </c>
      <c r="L274" s="383">
        <v>0</v>
      </c>
      <c r="M274" s="94"/>
      <c r="N274" s="97"/>
    </row>
    <row r="275" spans="1:14" s="96" customFormat="1" ht="14.25">
      <c r="A275" s="386">
        <v>349</v>
      </c>
      <c r="B275" s="387" t="s">
        <v>228</v>
      </c>
      <c r="C275" s="379" t="s">
        <v>404</v>
      </c>
      <c r="D275" s="380">
        <v>1951.5596243999998</v>
      </c>
      <c r="E275" s="380">
        <v>1971.075220644</v>
      </c>
      <c r="F275" s="381">
        <f>E275/D275*100-100</f>
        <v>1</v>
      </c>
      <c r="G275" s="380">
        <v>140.43825303899999</v>
      </c>
      <c r="H275" s="342">
        <f>K275+L275</f>
        <v>140.43825303900002</v>
      </c>
      <c r="I275" s="342">
        <f t="shared" si="12"/>
        <v>7.1249565500151384</v>
      </c>
      <c r="J275" s="389"/>
      <c r="K275" s="380">
        <v>9.2867489412581055</v>
      </c>
      <c r="L275" s="383">
        <v>131.15150409774191</v>
      </c>
      <c r="M275" s="94"/>
      <c r="N275" s="97"/>
    </row>
    <row r="276" spans="1:14" s="96" customFormat="1" ht="24">
      <c r="A276" s="386">
        <v>350</v>
      </c>
      <c r="B276" s="387" t="s">
        <v>228</v>
      </c>
      <c r="C276" s="379" t="s">
        <v>405</v>
      </c>
      <c r="D276" s="380">
        <v>3085.3179084000003</v>
      </c>
      <c r="E276" s="380">
        <v>3116.1710874840001</v>
      </c>
      <c r="F276" s="381">
        <f>E276/D276*100-100</f>
        <v>1</v>
      </c>
      <c r="G276" s="380">
        <v>1797.5273461991999</v>
      </c>
      <c r="H276" s="342">
        <f>K276+L276</f>
        <v>1797.5273461991999</v>
      </c>
      <c r="I276" s="342">
        <f t="shared" si="12"/>
        <v>57.683846481308741</v>
      </c>
      <c r="J276" s="389"/>
      <c r="K276" s="380">
        <v>169.885394189826</v>
      </c>
      <c r="L276" s="383">
        <v>1627.6419520093739</v>
      </c>
      <c r="M276" s="94"/>
      <c r="N276" s="97"/>
    </row>
    <row r="277" spans="1:14" s="96" customFormat="1" ht="14.25">
      <c r="A277" s="394" t="s">
        <v>759</v>
      </c>
      <c r="B277" s="394"/>
      <c r="C277" s="394"/>
      <c r="D277" s="375">
        <f>SUM(D278:D311)</f>
        <v>316860.91682422918</v>
      </c>
      <c r="E277" s="375">
        <f>SUM(E278:E311)</f>
        <v>316860.91682422918</v>
      </c>
      <c r="F277" s="395">
        <f t="shared" ref="F277:F311" si="13">E277/D277*100-100</f>
        <v>0</v>
      </c>
      <c r="G277" s="375">
        <f>SUM(G278:G311)</f>
        <v>256289.90467330019</v>
      </c>
      <c r="H277" s="375">
        <f>SUM(H278:H311)</f>
        <v>256289.90467330019</v>
      </c>
      <c r="I277" s="376">
        <f t="shared" si="12"/>
        <v>80.884038095323291</v>
      </c>
      <c r="J277" s="375"/>
      <c r="K277" s="375">
        <f>SUM(K278:K311)</f>
        <v>22036.7443682304</v>
      </c>
      <c r="L277" s="375">
        <f>SUM(L278:L311)</f>
        <v>234253.16030506976</v>
      </c>
      <c r="M277" s="94"/>
      <c r="N277" s="97"/>
    </row>
    <row r="278" spans="1:14" s="96" customFormat="1" ht="24">
      <c r="A278" s="378">
        <v>1</v>
      </c>
      <c r="B278" s="182" t="s">
        <v>760</v>
      </c>
      <c r="C278" s="396" t="s">
        <v>761</v>
      </c>
      <c r="D278" s="380">
        <v>8476.6183440000004</v>
      </c>
      <c r="E278" s="380">
        <v>8476.6183440000004</v>
      </c>
      <c r="F278" s="342">
        <f t="shared" si="13"/>
        <v>0</v>
      </c>
      <c r="G278" s="380">
        <v>8476.6183440000004</v>
      </c>
      <c r="H278" s="380">
        <v>8476.6183440000004</v>
      </c>
      <c r="I278" s="342">
        <f t="shared" si="12"/>
        <v>100</v>
      </c>
      <c r="J278" s="382"/>
      <c r="K278" s="380">
        <v>0</v>
      </c>
      <c r="L278" s="380">
        <v>8476.6183440000004</v>
      </c>
      <c r="M278" s="94"/>
      <c r="N278" s="97"/>
    </row>
    <row r="279" spans="1:14" s="96" customFormat="1" ht="17.649999999999999" customHeight="1">
      <c r="A279" s="378">
        <v>2</v>
      </c>
      <c r="B279" s="182" t="s">
        <v>126</v>
      </c>
      <c r="C279" s="396" t="s">
        <v>762</v>
      </c>
      <c r="D279" s="380">
        <v>6062.3856479999995</v>
      </c>
      <c r="E279" s="380">
        <v>6062.3856479999995</v>
      </c>
      <c r="F279" s="342">
        <f t="shared" si="13"/>
        <v>0</v>
      </c>
      <c r="G279" s="380">
        <v>6062.3856479999995</v>
      </c>
      <c r="H279" s="380">
        <v>6062.3856479999968</v>
      </c>
      <c r="I279" s="342">
        <f t="shared" si="12"/>
        <v>99.999999999999957</v>
      </c>
      <c r="J279" s="382"/>
      <c r="K279" s="380">
        <v>-2.6730276658781804E-12</v>
      </c>
      <c r="L279" s="380">
        <v>6062.3856479999995</v>
      </c>
      <c r="M279" s="94"/>
      <c r="N279" s="97"/>
    </row>
    <row r="280" spans="1:14" s="96" customFormat="1" ht="17.649999999999999" customHeight="1">
      <c r="A280" s="378">
        <v>3</v>
      </c>
      <c r="B280" s="182" t="s">
        <v>126</v>
      </c>
      <c r="C280" s="396" t="s">
        <v>763</v>
      </c>
      <c r="D280" s="380">
        <v>8633.4447180000006</v>
      </c>
      <c r="E280" s="380">
        <v>8633.4447180000006</v>
      </c>
      <c r="F280" s="342">
        <f t="shared" si="13"/>
        <v>0</v>
      </c>
      <c r="G280" s="380">
        <v>8633.6798399999989</v>
      </c>
      <c r="H280" s="380">
        <v>8633.6798399999989</v>
      </c>
      <c r="I280" s="342">
        <f t="shared" si="12"/>
        <v>100.0027233857131</v>
      </c>
      <c r="J280" s="382"/>
      <c r="K280" s="380">
        <v>-1.6706422911738628E-13</v>
      </c>
      <c r="L280" s="380">
        <v>8633.6798399999989</v>
      </c>
      <c r="M280" s="94"/>
      <c r="N280" s="97"/>
    </row>
    <row r="281" spans="1:14" s="96" customFormat="1" ht="17.649999999999999" customHeight="1">
      <c r="A281" s="378">
        <v>4</v>
      </c>
      <c r="B281" s="182" t="s">
        <v>126</v>
      </c>
      <c r="C281" s="396" t="s">
        <v>764</v>
      </c>
      <c r="D281" s="380">
        <v>3520.2491468298003</v>
      </c>
      <c r="E281" s="380">
        <v>3520.2491468298003</v>
      </c>
      <c r="F281" s="342">
        <f t="shared" si="13"/>
        <v>0</v>
      </c>
      <c r="G281" s="380">
        <v>3520.2491472908232</v>
      </c>
      <c r="H281" s="380">
        <v>3520.2491472908246</v>
      </c>
      <c r="I281" s="342">
        <f t="shared" si="12"/>
        <v>100.00000001309634</v>
      </c>
      <c r="J281" s="382"/>
      <c r="K281" s="380">
        <v>1.3365138329390902E-12</v>
      </c>
      <c r="L281" s="380">
        <v>3520.2491472908232</v>
      </c>
      <c r="M281" s="94"/>
      <c r="N281" s="97"/>
    </row>
    <row r="282" spans="1:14" s="96" customFormat="1" ht="17.649999999999999" customHeight="1">
      <c r="A282" s="378">
        <v>5</v>
      </c>
      <c r="B282" s="182" t="s">
        <v>126</v>
      </c>
      <c r="C282" s="396" t="s">
        <v>765</v>
      </c>
      <c r="D282" s="380">
        <v>4119.1489191804003</v>
      </c>
      <c r="E282" s="380">
        <v>4119.1489191804003</v>
      </c>
      <c r="F282" s="342">
        <f t="shared" si="13"/>
        <v>0</v>
      </c>
      <c r="G282" s="380">
        <v>4119.3374399999993</v>
      </c>
      <c r="H282" s="380">
        <v>4119.3374399999993</v>
      </c>
      <c r="I282" s="342">
        <f t="shared" si="12"/>
        <v>100.00457669346989</v>
      </c>
      <c r="J282" s="382"/>
      <c r="K282" s="380">
        <v>1.6706422911738628E-13</v>
      </c>
      <c r="L282" s="380">
        <v>4119.3374399999993</v>
      </c>
      <c r="M282" s="94"/>
      <c r="N282" s="97"/>
    </row>
    <row r="283" spans="1:14" s="96" customFormat="1" ht="17.649999999999999" customHeight="1">
      <c r="A283" s="378">
        <v>6</v>
      </c>
      <c r="B283" s="182" t="s">
        <v>134</v>
      </c>
      <c r="C283" s="396" t="s">
        <v>766</v>
      </c>
      <c r="D283" s="380">
        <v>4801.7790450000002</v>
      </c>
      <c r="E283" s="380">
        <v>4801.7790450000002</v>
      </c>
      <c r="F283" s="342">
        <f t="shared" si="13"/>
        <v>0</v>
      </c>
      <c r="G283" s="380">
        <v>4801.7790450000002</v>
      </c>
      <c r="H283" s="380">
        <v>4801.7790450000002</v>
      </c>
      <c r="I283" s="342">
        <f t="shared" si="12"/>
        <v>100</v>
      </c>
      <c r="J283" s="382"/>
      <c r="K283" s="380">
        <v>0</v>
      </c>
      <c r="L283" s="380">
        <v>4801.7790450000002</v>
      </c>
      <c r="M283" s="94"/>
      <c r="N283" s="97"/>
    </row>
    <row r="284" spans="1:14" s="96" customFormat="1" ht="17.649999999999999" customHeight="1">
      <c r="A284" s="378">
        <v>7</v>
      </c>
      <c r="B284" s="182" t="s">
        <v>126</v>
      </c>
      <c r="C284" s="396" t="s">
        <v>767</v>
      </c>
      <c r="D284" s="380">
        <v>6084.0168720000001</v>
      </c>
      <c r="E284" s="380">
        <v>6084.0168720000001</v>
      </c>
      <c r="F284" s="342">
        <f t="shared" si="13"/>
        <v>0</v>
      </c>
      <c r="G284" s="380">
        <v>6084.9573600000003</v>
      </c>
      <c r="H284" s="380">
        <v>6084.9573600000003</v>
      </c>
      <c r="I284" s="342">
        <f t="shared" si="12"/>
        <v>100.01545833977433</v>
      </c>
      <c r="J284" s="382"/>
      <c r="K284" s="380">
        <v>0</v>
      </c>
      <c r="L284" s="380">
        <v>6084.9573600000003</v>
      </c>
      <c r="M284" s="94"/>
      <c r="N284" s="97"/>
    </row>
    <row r="285" spans="1:14" s="96" customFormat="1" ht="17.649999999999999" customHeight="1">
      <c r="A285" s="378">
        <v>8</v>
      </c>
      <c r="B285" s="182" t="s">
        <v>126</v>
      </c>
      <c r="C285" s="396" t="s">
        <v>768</v>
      </c>
      <c r="D285" s="380">
        <v>3797.690544</v>
      </c>
      <c r="E285" s="380">
        <v>3797.690544</v>
      </c>
      <c r="F285" s="342">
        <f t="shared" si="13"/>
        <v>0</v>
      </c>
      <c r="G285" s="380">
        <v>3797.690544</v>
      </c>
      <c r="H285" s="380">
        <v>3797.690544</v>
      </c>
      <c r="I285" s="342">
        <f t="shared" si="12"/>
        <v>100</v>
      </c>
      <c r="J285" s="382"/>
      <c r="K285" s="380">
        <v>0</v>
      </c>
      <c r="L285" s="380">
        <v>3797.690544</v>
      </c>
      <c r="M285" s="94"/>
      <c r="N285" s="97"/>
    </row>
    <row r="286" spans="1:14" s="96" customFormat="1" ht="17.649999999999999" customHeight="1">
      <c r="A286" s="378">
        <v>9</v>
      </c>
      <c r="B286" s="182" t="s">
        <v>126</v>
      </c>
      <c r="C286" s="396" t="s">
        <v>769</v>
      </c>
      <c r="D286" s="380">
        <v>5594.7279899999994</v>
      </c>
      <c r="E286" s="380">
        <v>5594.7279899999994</v>
      </c>
      <c r="F286" s="342">
        <f t="shared" si="13"/>
        <v>0</v>
      </c>
      <c r="G286" s="380">
        <v>5594.7279899999994</v>
      </c>
      <c r="H286" s="380">
        <v>5594.7279899999994</v>
      </c>
      <c r="I286" s="342">
        <f t="shared" si="12"/>
        <v>100</v>
      </c>
      <c r="J286" s="382"/>
      <c r="K286" s="380">
        <v>0</v>
      </c>
      <c r="L286" s="380">
        <v>5594.7279899999994</v>
      </c>
      <c r="M286" s="94"/>
      <c r="N286" s="97"/>
    </row>
    <row r="287" spans="1:14" s="96" customFormat="1" ht="17.649999999999999" customHeight="1">
      <c r="A287" s="378">
        <v>10</v>
      </c>
      <c r="B287" s="182" t="s">
        <v>126</v>
      </c>
      <c r="C287" s="396" t="s">
        <v>770</v>
      </c>
      <c r="D287" s="380">
        <v>8350.357829999999</v>
      </c>
      <c r="E287" s="380">
        <v>8350.357829999999</v>
      </c>
      <c r="F287" s="342">
        <f t="shared" si="13"/>
        <v>0</v>
      </c>
      <c r="G287" s="380">
        <v>8350.357829999999</v>
      </c>
      <c r="H287" s="380">
        <v>8350.357829999999</v>
      </c>
      <c r="I287" s="342">
        <f t="shared" si="12"/>
        <v>100</v>
      </c>
      <c r="J287" s="382"/>
      <c r="K287" s="380">
        <v>0</v>
      </c>
      <c r="L287" s="380">
        <v>8350.357829999999</v>
      </c>
      <c r="M287" s="94"/>
      <c r="N287" s="97"/>
    </row>
    <row r="288" spans="1:14" s="96" customFormat="1" ht="17.649999999999999" customHeight="1">
      <c r="A288" s="378">
        <v>11</v>
      </c>
      <c r="B288" s="182" t="s">
        <v>126</v>
      </c>
      <c r="C288" s="396" t="s">
        <v>771</v>
      </c>
      <c r="D288" s="380">
        <v>4021.996932</v>
      </c>
      <c r="E288" s="380">
        <v>4021.996932</v>
      </c>
      <c r="F288" s="342">
        <f t="shared" si="13"/>
        <v>0</v>
      </c>
      <c r="G288" s="380">
        <v>4022.9374199999997</v>
      </c>
      <c r="H288" s="380">
        <v>4022.9374199999997</v>
      </c>
      <c r="I288" s="342">
        <f t="shared" si="12"/>
        <v>100.02338360809074</v>
      </c>
      <c r="J288" s="382"/>
      <c r="K288" s="380">
        <v>0</v>
      </c>
      <c r="L288" s="380">
        <v>4022.9374199999997</v>
      </c>
      <c r="M288" s="94"/>
      <c r="N288" s="97"/>
    </row>
    <row r="289" spans="1:14" s="96" customFormat="1" ht="17.649999999999999" customHeight="1">
      <c r="A289" s="378">
        <v>12</v>
      </c>
      <c r="B289" s="182" t="s">
        <v>126</v>
      </c>
      <c r="C289" s="396" t="s">
        <v>772</v>
      </c>
      <c r="D289" s="380">
        <v>7141.8307500000001</v>
      </c>
      <c r="E289" s="380">
        <v>7141.8307500000001</v>
      </c>
      <c r="F289" s="342">
        <f t="shared" si="13"/>
        <v>0</v>
      </c>
      <c r="G289" s="380">
        <v>7141.8307500000001</v>
      </c>
      <c r="H289" s="380">
        <v>7141.8307500000001</v>
      </c>
      <c r="I289" s="342">
        <f t="shared" si="12"/>
        <v>100</v>
      </c>
      <c r="J289" s="382"/>
      <c r="K289" s="380">
        <v>6.682569164695451E-13</v>
      </c>
      <c r="L289" s="380">
        <v>7141.8307500000001</v>
      </c>
      <c r="M289" s="94"/>
      <c r="N289" s="97"/>
    </row>
    <row r="290" spans="1:14" s="96" customFormat="1" ht="17.649999999999999" customHeight="1">
      <c r="A290" s="378">
        <v>13</v>
      </c>
      <c r="B290" s="182" t="s">
        <v>760</v>
      </c>
      <c r="C290" s="396" t="s">
        <v>773</v>
      </c>
      <c r="D290" s="380">
        <v>7125.4427465999997</v>
      </c>
      <c r="E290" s="380">
        <v>7125.4427465999997</v>
      </c>
      <c r="F290" s="342">
        <f t="shared" si="13"/>
        <v>0</v>
      </c>
      <c r="G290" s="380">
        <v>7126.5478200000007</v>
      </c>
      <c r="H290" s="380">
        <v>7126.5478200000007</v>
      </c>
      <c r="I290" s="342">
        <f t="shared" si="12"/>
        <v>100.01550883838802</v>
      </c>
      <c r="J290" s="382"/>
      <c r="K290" s="380">
        <v>0</v>
      </c>
      <c r="L290" s="380">
        <v>7126.5478200000007</v>
      </c>
      <c r="M290" s="94"/>
      <c r="N290" s="97"/>
    </row>
    <row r="291" spans="1:14" s="96" customFormat="1" ht="17.649999999999999" customHeight="1">
      <c r="A291" s="378">
        <v>15</v>
      </c>
      <c r="B291" s="182" t="s">
        <v>126</v>
      </c>
      <c r="C291" s="396" t="s">
        <v>774</v>
      </c>
      <c r="D291" s="380">
        <v>12683.4887890872</v>
      </c>
      <c r="E291" s="380">
        <v>12683.4887890872</v>
      </c>
      <c r="F291" s="342">
        <f t="shared" si="13"/>
        <v>0</v>
      </c>
      <c r="G291" s="380">
        <v>12683.488789394549</v>
      </c>
      <c r="H291" s="380">
        <v>12683.488789394549</v>
      </c>
      <c r="I291" s="342">
        <f t="shared" si="12"/>
        <v>100.00000000242322</v>
      </c>
      <c r="J291" s="382"/>
      <c r="K291" s="380">
        <v>0</v>
      </c>
      <c r="L291" s="380">
        <v>12683.488789394549</v>
      </c>
      <c r="M291" s="94"/>
      <c r="N291" s="97"/>
    </row>
    <row r="292" spans="1:14" s="96" customFormat="1" ht="17.649999999999999" customHeight="1">
      <c r="A292" s="378">
        <v>16</v>
      </c>
      <c r="B292" s="182" t="s">
        <v>126</v>
      </c>
      <c r="C292" s="396" t="s">
        <v>775</v>
      </c>
      <c r="D292" s="380">
        <v>3995.4794966448003</v>
      </c>
      <c r="E292" s="380">
        <v>3995.4794966448003</v>
      </c>
      <c r="F292" s="342">
        <f t="shared" si="13"/>
        <v>0</v>
      </c>
      <c r="G292" s="380">
        <v>3995.4794963374507</v>
      </c>
      <c r="H292" s="380">
        <v>3995.4794963374516</v>
      </c>
      <c r="I292" s="342">
        <f t="shared" si="12"/>
        <v>99.999999992307593</v>
      </c>
      <c r="J292" s="382"/>
      <c r="K292" s="380">
        <v>3.3412845823477255E-13</v>
      </c>
      <c r="L292" s="380">
        <v>3995.4794963374507</v>
      </c>
      <c r="M292" s="94"/>
      <c r="N292" s="97"/>
    </row>
    <row r="293" spans="1:14" s="96" customFormat="1" ht="17.649999999999999" customHeight="1">
      <c r="A293" s="378">
        <v>17</v>
      </c>
      <c r="B293" s="182" t="s">
        <v>126</v>
      </c>
      <c r="C293" s="396" t="s">
        <v>776</v>
      </c>
      <c r="D293" s="380">
        <v>7978.9770821207994</v>
      </c>
      <c r="E293" s="380">
        <v>7978.9770821207994</v>
      </c>
      <c r="F293" s="342">
        <f t="shared" si="13"/>
        <v>0</v>
      </c>
      <c r="G293" s="380">
        <v>7980.0406799999992</v>
      </c>
      <c r="H293" s="380">
        <v>7980.0406799999992</v>
      </c>
      <c r="I293" s="342">
        <f t="shared" si="12"/>
        <v>100.01333000293462</v>
      </c>
      <c r="J293" s="397"/>
      <c r="K293" s="380">
        <v>0</v>
      </c>
      <c r="L293" s="380">
        <v>7980.0406799999992</v>
      </c>
      <c r="M293" s="94"/>
      <c r="N293" s="97"/>
    </row>
    <row r="294" spans="1:14" s="96" customFormat="1" ht="17.649999999999999" customHeight="1">
      <c r="A294" s="378">
        <v>18</v>
      </c>
      <c r="B294" s="182" t="s">
        <v>126</v>
      </c>
      <c r="C294" s="396" t="s">
        <v>777</v>
      </c>
      <c r="D294" s="380">
        <v>6275.5397998326007</v>
      </c>
      <c r="E294" s="380">
        <v>6275.5397998326007</v>
      </c>
      <c r="F294" s="342">
        <f t="shared" si="13"/>
        <v>0</v>
      </c>
      <c r="G294" s="380">
        <v>6275.5397999862744</v>
      </c>
      <c r="H294" s="380">
        <v>6275.5397999862744</v>
      </c>
      <c r="I294" s="342">
        <f t="shared" si="12"/>
        <v>100.00000000244877</v>
      </c>
      <c r="J294" s="397"/>
      <c r="K294" s="380">
        <v>1.6706422911738628E-13</v>
      </c>
      <c r="L294" s="380">
        <v>6275.5397999862744</v>
      </c>
      <c r="M294" s="94"/>
      <c r="N294" s="97"/>
    </row>
    <row r="295" spans="1:14" s="96" customFormat="1" ht="17.649999999999999" customHeight="1">
      <c r="A295" s="378">
        <v>19</v>
      </c>
      <c r="B295" s="182" t="s">
        <v>126</v>
      </c>
      <c r="C295" s="396" t="s">
        <v>778</v>
      </c>
      <c r="D295" s="380">
        <v>13646.664392721001</v>
      </c>
      <c r="E295" s="380">
        <v>13646.664392721001</v>
      </c>
      <c r="F295" s="342">
        <f t="shared" si="13"/>
        <v>0</v>
      </c>
      <c r="G295" s="380">
        <v>13646.480879999999</v>
      </c>
      <c r="H295" s="380">
        <v>13646.480879999999</v>
      </c>
      <c r="I295" s="342">
        <f t="shared" si="12"/>
        <v>99.99865525585065</v>
      </c>
      <c r="J295" s="398"/>
      <c r="K295" s="380">
        <v>0</v>
      </c>
      <c r="L295" s="380">
        <v>13646.480879999999</v>
      </c>
      <c r="M295" s="94"/>
      <c r="N295" s="97"/>
    </row>
    <row r="296" spans="1:14" s="96" customFormat="1" ht="17.649999999999999" customHeight="1">
      <c r="A296" s="378">
        <v>20</v>
      </c>
      <c r="B296" s="182" t="s">
        <v>126</v>
      </c>
      <c r="C296" s="396" t="s">
        <v>779</v>
      </c>
      <c r="D296" s="380">
        <v>13438.242611919</v>
      </c>
      <c r="E296" s="380">
        <v>13438.242611919</v>
      </c>
      <c r="F296" s="342">
        <f t="shared" si="13"/>
        <v>0</v>
      </c>
      <c r="G296" s="380">
        <v>13438.242612687371</v>
      </c>
      <c r="H296" s="380">
        <v>13438.242612687371</v>
      </c>
      <c r="I296" s="342">
        <f t="shared" si="12"/>
        <v>100.00000000571778</v>
      </c>
      <c r="J296" s="398"/>
      <c r="K296" s="380">
        <v>-8.3532114558693138E-14</v>
      </c>
      <c r="L296" s="380">
        <v>13438.242612687371</v>
      </c>
      <c r="M296" s="94"/>
      <c r="N296" s="97"/>
    </row>
    <row r="297" spans="1:14" s="96" customFormat="1" ht="17.649999999999999" customHeight="1">
      <c r="A297" s="378">
        <v>21</v>
      </c>
      <c r="B297" s="182" t="s">
        <v>126</v>
      </c>
      <c r="C297" s="396" t="s">
        <v>780</v>
      </c>
      <c r="D297" s="380">
        <v>11357.295468480001</v>
      </c>
      <c r="E297" s="380">
        <v>11357.295468480001</v>
      </c>
      <c r="F297" s="342">
        <f t="shared" si="13"/>
        <v>0</v>
      </c>
      <c r="G297" s="380">
        <v>11356.392599999999</v>
      </c>
      <c r="H297" s="380">
        <v>11356.392599999999</v>
      </c>
      <c r="I297" s="342">
        <f t="shared" si="12"/>
        <v>99.992050321465115</v>
      </c>
      <c r="J297" s="398"/>
      <c r="K297" s="380">
        <v>1.6706422911738628E-13</v>
      </c>
      <c r="L297" s="380">
        <v>11356.392599999999</v>
      </c>
      <c r="M297" s="94"/>
      <c r="N297" s="97"/>
    </row>
    <row r="298" spans="1:14" s="96" customFormat="1" ht="17.649999999999999" customHeight="1">
      <c r="A298" s="378">
        <v>24</v>
      </c>
      <c r="B298" s="182" t="s">
        <v>126</v>
      </c>
      <c r="C298" s="396" t="s">
        <v>781</v>
      </c>
      <c r="D298" s="380">
        <v>6286.1744149169999</v>
      </c>
      <c r="E298" s="380">
        <v>6286.1744149169999</v>
      </c>
      <c r="F298" s="342">
        <f t="shared" si="13"/>
        <v>0</v>
      </c>
      <c r="G298" s="380">
        <v>6287.1622799999996</v>
      </c>
      <c r="H298" s="380">
        <v>6287.1622799999996</v>
      </c>
      <c r="I298" s="342">
        <f t="shared" si="12"/>
        <v>100.01571488504449</v>
      </c>
      <c r="J298" s="398"/>
      <c r="K298" s="380">
        <v>0</v>
      </c>
      <c r="L298" s="380">
        <v>6287.1622799999996</v>
      </c>
      <c r="M298" s="94"/>
      <c r="N298" s="97"/>
    </row>
    <row r="299" spans="1:14" s="96" customFormat="1" ht="17.649999999999999" customHeight="1">
      <c r="A299" s="378">
        <v>25</v>
      </c>
      <c r="B299" s="182" t="s">
        <v>126</v>
      </c>
      <c r="C299" s="396" t="s">
        <v>782</v>
      </c>
      <c r="D299" s="380">
        <v>6935.0514609534002</v>
      </c>
      <c r="E299" s="380">
        <v>6935.0514609534002</v>
      </c>
      <c r="F299" s="342">
        <f t="shared" si="13"/>
        <v>0</v>
      </c>
      <c r="G299" s="380">
        <v>6936.0990000000002</v>
      </c>
      <c r="H299" s="380">
        <v>6936.0990000000002</v>
      </c>
      <c r="I299" s="342">
        <f t="shared" si="12"/>
        <v>100.01510499312801</v>
      </c>
      <c r="J299" s="398"/>
      <c r="K299" s="380">
        <v>0</v>
      </c>
      <c r="L299" s="380">
        <v>6936.0990000000002</v>
      </c>
      <c r="M299" s="94"/>
      <c r="N299" s="97"/>
    </row>
    <row r="300" spans="1:14" s="96" customFormat="1" ht="17.649999999999999" customHeight="1">
      <c r="A300" s="378">
        <v>26</v>
      </c>
      <c r="B300" s="182" t="s">
        <v>126</v>
      </c>
      <c r="C300" s="396" t="s">
        <v>783</v>
      </c>
      <c r="D300" s="380">
        <v>6248.1227877053998</v>
      </c>
      <c r="E300" s="380">
        <v>6248.1227877053998</v>
      </c>
      <c r="F300" s="342">
        <f t="shared" si="13"/>
        <v>0</v>
      </c>
      <c r="G300" s="380">
        <v>6248.1227875517261</v>
      </c>
      <c r="H300" s="380">
        <v>6248.1227875517261</v>
      </c>
      <c r="I300" s="342">
        <f t="shared" si="12"/>
        <v>99.999999997540485</v>
      </c>
      <c r="J300" s="398"/>
      <c r="K300" s="380">
        <v>3.3412845823477255E-13</v>
      </c>
      <c r="L300" s="380">
        <v>6248.1227875517261</v>
      </c>
      <c r="M300" s="94"/>
      <c r="N300" s="97"/>
    </row>
    <row r="301" spans="1:14" s="96" customFormat="1" ht="17.649999999999999" customHeight="1">
      <c r="A301" s="378">
        <v>28</v>
      </c>
      <c r="B301" s="182" t="s">
        <v>192</v>
      </c>
      <c r="C301" s="396" t="s">
        <v>784</v>
      </c>
      <c r="D301" s="380">
        <v>11060.9476761678</v>
      </c>
      <c r="E301" s="380">
        <v>11060.9476761678</v>
      </c>
      <c r="F301" s="342">
        <f t="shared" si="13"/>
        <v>0</v>
      </c>
      <c r="G301" s="380">
        <v>11060.138879999999</v>
      </c>
      <c r="H301" s="380">
        <v>11060.138879999999</v>
      </c>
      <c r="I301" s="342">
        <f t="shared" si="12"/>
        <v>99.992687822133504</v>
      </c>
      <c r="J301" s="398"/>
      <c r="K301" s="380">
        <v>-1.3365138329390902E-12</v>
      </c>
      <c r="L301" s="380">
        <v>11060.138879999999</v>
      </c>
      <c r="M301" s="94"/>
      <c r="N301" s="97"/>
    </row>
    <row r="302" spans="1:14" s="96" customFormat="1" ht="17.649999999999999" customHeight="1">
      <c r="A302" s="378">
        <v>29</v>
      </c>
      <c r="B302" s="182" t="s">
        <v>192</v>
      </c>
      <c r="C302" s="396" t="s">
        <v>225</v>
      </c>
      <c r="D302" s="380">
        <v>11323.1463492</v>
      </c>
      <c r="E302" s="380">
        <v>11323.1463492</v>
      </c>
      <c r="F302" s="342">
        <f t="shared" si="13"/>
        <v>0</v>
      </c>
      <c r="G302" s="380">
        <v>11323.47552</v>
      </c>
      <c r="H302" s="380">
        <v>11323.47552</v>
      </c>
      <c r="I302" s="342">
        <f t="shared" si="12"/>
        <v>100.00290706125179</v>
      </c>
      <c r="J302" s="398"/>
      <c r="K302" s="380">
        <v>-3.3412845823477255E-13</v>
      </c>
      <c r="L302" s="380">
        <v>11323.47552</v>
      </c>
      <c r="M302" s="94"/>
      <c r="N302" s="97"/>
    </row>
    <row r="303" spans="1:14" s="96" customFormat="1" ht="17.649999999999999" customHeight="1">
      <c r="A303" s="378">
        <v>31</v>
      </c>
      <c r="B303" s="182" t="s">
        <v>785</v>
      </c>
      <c r="C303" s="396" t="s">
        <v>786</v>
      </c>
      <c r="D303" s="380">
        <v>3764.6160498209997</v>
      </c>
      <c r="E303" s="380">
        <v>3764.6160498209997</v>
      </c>
      <c r="F303" s="342">
        <f t="shared" si="13"/>
        <v>0</v>
      </c>
      <c r="G303" s="380">
        <v>3764.3032199999998</v>
      </c>
      <c r="H303" s="380">
        <v>3764.3032199999998</v>
      </c>
      <c r="I303" s="342">
        <f t="shared" si="12"/>
        <v>99.991690259594606</v>
      </c>
      <c r="J303" s="398"/>
      <c r="K303" s="380">
        <v>0</v>
      </c>
      <c r="L303" s="380">
        <v>3764.3032199999998</v>
      </c>
      <c r="M303" s="94"/>
      <c r="N303" s="97"/>
    </row>
    <row r="304" spans="1:14" s="96" customFormat="1" ht="17.649999999999999" customHeight="1">
      <c r="A304" s="378">
        <v>33</v>
      </c>
      <c r="B304" s="182" t="s">
        <v>785</v>
      </c>
      <c r="C304" s="396" t="s">
        <v>787</v>
      </c>
      <c r="D304" s="380">
        <v>3800.9494524809998</v>
      </c>
      <c r="E304" s="380">
        <v>3800.9494524809998</v>
      </c>
      <c r="F304" s="342">
        <f t="shared" si="13"/>
        <v>0</v>
      </c>
      <c r="G304" s="380">
        <v>3801.9227399999995</v>
      </c>
      <c r="H304" s="380">
        <v>3801.9227399999995</v>
      </c>
      <c r="I304" s="342">
        <f t="shared" si="12"/>
        <v>100.02560643152896</v>
      </c>
      <c r="J304" s="398"/>
      <c r="K304" s="380">
        <v>0</v>
      </c>
      <c r="L304" s="380">
        <v>3801.9227399999995</v>
      </c>
      <c r="M304" s="94"/>
      <c r="N304" s="97"/>
    </row>
    <row r="305" spans="1:14" s="96" customFormat="1" ht="17.649999999999999" customHeight="1">
      <c r="A305" s="378">
        <v>34</v>
      </c>
      <c r="B305" s="182" t="s">
        <v>785</v>
      </c>
      <c r="C305" s="396" t="s">
        <v>788</v>
      </c>
      <c r="D305" s="380">
        <v>11833.7132314194</v>
      </c>
      <c r="E305" s="380">
        <v>11833.7132314194</v>
      </c>
      <c r="F305" s="342">
        <f t="shared" si="13"/>
        <v>0</v>
      </c>
      <c r="G305" s="380">
        <v>11833.690259999999</v>
      </c>
      <c r="H305" s="380">
        <v>11833.690259999999</v>
      </c>
      <c r="I305" s="342">
        <f t="shared" si="12"/>
        <v>99.999805881561002</v>
      </c>
      <c r="J305" s="398"/>
      <c r="K305" s="380">
        <v>-3.3412845823477255E-13</v>
      </c>
      <c r="L305" s="380">
        <v>11833.690259999999</v>
      </c>
      <c r="M305" s="94"/>
      <c r="N305" s="97"/>
    </row>
    <row r="306" spans="1:14" s="96" customFormat="1" ht="17.649999999999999" customHeight="1">
      <c r="A306" s="378">
        <v>36</v>
      </c>
      <c r="B306" s="182" t="s">
        <v>126</v>
      </c>
      <c r="C306" s="396" t="s">
        <v>789</v>
      </c>
      <c r="D306" s="380">
        <v>6198.4639867686001</v>
      </c>
      <c r="E306" s="380">
        <v>6198.4639867686001</v>
      </c>
      <c r="F306" s="342">
        <f t="shared" si="13"/>
        <v>0</v>
      </c>
      <c r="G306" s="380">
        <v>6197.8159200000009</v>
      </c>
      <c r="H306" s="380">
        <v>6197.8159200000009</v>
      </c>
      <c r="I306" s="342">
        <f t="shared" si="12"/>
        <v>99.989544719950246</v>
      </c>
      <c r="J306" s="398"/>
      <c r="K306" s="380">
        <v>4.1766057279346569E-14</v>
      </c>
      <c r="L306" s="380">
        <v>6197.8159200000009</v>
      </c>
      <c r="M306" s="94"/>
      <c r="N306" s="97"/>
    </row>
    <row r="307" spans="1:14" s="96" customFormat="1" ht="17.649999999999999" customHeight="1">
      <c r="A307" s="378">
        <v>38</v>
      </c>
      <c r="B307" s="182" t="s">
        <v>126</v>
      </c>
      <c r="C307" s="396" t="s">
        <v>790</v>
      </c>
      <c r="D307" s="380">
        <v>24190.021880919601</v>
      </c>
      <c r="E307" s="380">
        <v>24190.021880919601</v>
      </c>
      <c r="F307" s="342">
        <f t="shared" si="13"/>
        <v>0</v>
      </c>
      <c r="G307" s="380">
        <v>13222.560757513202</v>
      </c>
      <c r="H307" s="380">
        <v>13222.560757513202</v>
      </c>
      <c r="I307" s="342">
        <f t="shared" si="12"/>
        <v>54.661218673567134</v>
      </c>
      <c r="J307" s="398"/>
      <c r="K307" s="380">
        <v>13222.560757513202</v>
      </c>
      <c r="L307" s="380">
        <v>0</v>
      </c>
      <c r="M307" s="94"/>
      <c r="N307" s="97"/>
    </row>
    <row r="308" spans="1:14" s="96" customFormat="1" ht="17.649999999999999" customHeight="1">
      <c r="A308" s="378">
        <v>40</v>
      </c>
      <c r="B308" s="182" t="s">
        <v>785</v>
      </c>
      <c r="C308" s="396" t="s">
        <v>791</v>
      </c>
      <c r="D308" s="380">
        <v>13233.955333926</v>
      </c>
      <c r="E308" s="380">
        <v>13233.955333926</v>
      </c>
      <c r="F308" s="342">
        <f t="shared" si="13"/>
        <v>0</v>
      </c>
      <c r="G308" s="380">
        <v>3704.5172207669998</v>
      </c>
      <c r="H308" s="380">
        <v>3704.5172207669998</v>
      </c>
      <c r="I308" s="342">
        <f t="shared" si="12"/>
        <v>27.992517182450044</v>
      </c>
      <c r="J308" s="398"/>
      <c r="K308" s="380">
        <v>-4.1766057279346569E-14</v>
      </c>
      <c r="L308" s="380">
        <v>3704.5172207669998</v>
      </c>
      <c r="M308" s="94"/>
      <c r="N308" s="97"/>
    </row>
    <row r="309" spans="1:14" s="96" customFormat="1" ht="17.649999999999999" customHeight="1">
      <c r="A309" s="378">
        <v>42</v>
      </c>
      <c r="B309" s="182" t="s">
        <v>126</v>
      </c>
      <c r="C309" s="396" t="s">
        <v>792</v>
      </c>
      <c r="D309" s="380">
        <v>15414.983755494601</v>
      </c>
      <c r="E309" s="380">
        <v>15414.983755494601</v>
      </c>
      <c r="F309" s="342">
        <f t="shared" si="13"/>
        <v>0</v>
      </c>
      <c r="G309" s="380">
        <v>7864.6776945048005</v>
      </c>
      <c r="H309" s="380">
        <v>7864.6776945048023</v>
      </c>
      <c r="I309" s="342">
        <f t="shared" si="12"/>
        <v>51.019694988011089</v>
      </c>
      <c r="J309" s="398"/>
      <c r="K309" s="380">
        <v>6.682569164695451E-13</v>
      </c>
      <c r="L309" s="380">
        <v>7864.6776945048005</v>
      </c>
      <c r="M309" s="94"/>
      <c r="N309" s="97"/>
    </row>
    <row r="310" spans="1:14" s="96" customFormat="1" ht="14.25">
      <c r="A310" s="378">
        <v>43</v>
      </c>
      <c r="B310" s="182" t="s">
        <v>126</v>
      </c>
      <c r="C310" s="396" t="s">
        <v>793</v>
      </c>
      <c r="D310" s="380">
        <v>34632.169317291002</v>
      </c>
      <c r="E310" s="380">
        <v>34632.169317291002</v>
      </c>
      <c r="F310" s="342">
        <f t="shared" si="13"/>
        <v>0</v>
      </c>
      <c r="G310" s="380">
        <v>8122.4707455498001</v>
      </c>
      <c r="H310" s="380">
        <v>8122.4707455498001</v>
      </c>
      <c r="I310" s="342">
        <f t="shared" si="12"/>
        <v>23.453543066083498</v>
      </c>
      <c r="J310" s="398"/>
      <c r="K310" s="380">
        <v>-3.3412845823477255E-13</v>
      </c>
      <c r="L310" s="380">
        <v>8122.4707455498001</v>
      </c>
      <c r="M310" s="94"/>
      <c r="N310" s="97"/>
    </row>
    <row r="311" spans="1:14" s="96" customFormat="1" ht="15" thickBot="1">
      <c r="A311" s="399">
        <v>45</v>
      </c>
      <c r="B311" s="400" t="s">
        <v>126</v>
      </c>
      <c r="C311" s="401" t="s">
        <v>794</v>
      </c>
      <c r="D311" s="402">
        <v>14833.2240007488</v>
      </c>
      <c r="E311" s="402">
        <v>14833.2240007488</v>
      </c>
      <c r="F311" s="351">
        <f t="shared" si="13"/>
        <v>0</v>
      </c>
      <c r="G311" s="402">
        <v>8814.1836107172003</v>
      </c>
      <c r="H311" s="402">
        <v>8814.1836107172003</v>
      </c>
      <c r="I311" s="351">
        <f t="shared" si="12"/>
        <v>59.421900527304437</v>
      </c>
      <c r="J311" s="403"/>
      <c r="K311" s="402">
        <v>8814.1836107172003</v>
      </c>
      <c r="L311" s="402">
        <v>0</v>
      </c>
      <c r="M311" s="94"/>
      <c r="N311" s="97"/>
    </row>
    <row r="312" spans="1:14" ht="15" customHeight="1">
      <c r="A312" s="323" t="s">
        <v>918</v>
      </c>
      <c r="B312" s="323"/>
      <c r="C312" s="323"/>
      <c r="D312" s="323"/>
      <c r="E312" s="323"/>
      <c r="F312" s="323"/>
      <c r="G312" s="323"/>
      <c r="H312" s="323"/>
      <c r="I312" s="323"/>
      <c r="J312" s="323"/>
      <c r="K312" s="323"/>
      <c r="L312" s="323"/>
    </row>
    <row r="313" spans="1:14" ht="15" customHeight="1">
      <c r="A313" s="323" t="s">
        <v>917</v>
      </c>
      <c r="B313" s="323"/>
      <c r="C313" s="323"/>
      <c r="D313" s="323"/>
      <c r="E313" s="323"/>
      <c r="F313" s="323"/>
      <c r="G313" s="323"/>
      <c r="H313" s="323"/>
      <c r="I313" s="323"/>
      <c r="J313" s="323"/>
      <c r="K313" s="323"/>
      <c r="L313" s="323"/>
      <c r="N313" s="99"/>
    </row>
    <row r="314" spans="1:14" s="79" customFormat="1" ht="15" customHeight="1">
      <c r="A314" s="315" t="s">
        <v>795</v>
      </c>
      <c r="B314" s="315"/>
      <c r="C314" s="315"/>
      <c r="D314" s="315"/>
      <c r="E314" s="315"/>
      <c r="F314" s="315"/>
      <c r="G314" s="315"/>
      <c r="H314" s="315"/>
      <c r="I314" s="315"/>
      <c r="J314" s="315"/>
      <c r="K314" s="315"/>
      <c r="L314" s="315"/>
      <c r="M314" s="85"/>
    </row>
    <row r="315" spans="1:14" ht="15" customHeight="1">
      <c r="A315" s="363" t="s">
        <v>408</v>
      </c>
      <c r="B315" s="363"/>
      <c r="C315" s="363"/>
      <c r="D315" s="363"/>
      <c r="E315" s="363"/>
      <c r="F315" s="363"/>
      <c r="G315" s="363"/>
      <c r="H315" s="363"/>
      <c r="I315" s="363"/>
      <c r="J315" s="363"/>
      <c r="K315" s="363"/>
      <c r="L315" s="363"/>
    </row>
    <row r="316" spans="1:14" s="101" customFormat="1" ht="15">
      <c r="A316" s="323"/>
      <c r="B316" s="365"/>
      <c r="C316" s="366"/>
      <c r="D316" s="323"/>
      <c r="E316" s="323"/>
      <c r="F316" s="323"/>
      <c r="G316" s="323"/>
      <c r="H316" s="323"/>
      <c r="I316" s="323"/>
      <c r="J316" s="323"/>
      <c r="K316" s="323"/>
      <c r="L316" s="323"/>
      <c r="M316" s="104"/>
    </row>
    <row r="317" spans="1:14" s="101" customFormat="1" ht="15">
      <c r="A317" s="323"/>
      <c r="B317" s="365"/>
      <c r="C317" s="366"/>
      <c r="D317" s="324"/>
      <c r="E317" s="324"/>
      <c r="F317" s="324"/>
      <c r="G317" s="324"/>
      <c r="H317" s="324"/>
      <c r="I317" s="324"/>
      <c r="J317" s="324"/>
      <c r="K317" s="324"/>
      <c r="L317" s="324"/>
      <c r="M317" s="104"/>
    </row>
    <row r="318" spans="1:14" s="101" customFormat="1" ht="15">
      <c r="B318" s="102"/>
      <c r="C318" s="103"/>
      <c r="D318" s="105"/>
      <c r="E318" s="105"/>
      <c r="F318" s="105"/>
      <c r="G318" s="105"/>
      <c r="H318" s="105"/>
      <c r="I318" s="105"/>
      <c r="J318" s="105"/>
      <c r="K318" s="105"/>
      <c r="L318" s="105"/>
      <c r="M318" s="104"/>
    </row>
    <row r="319" spans="1:14" s="101" customFormat="1" ht="15">
      <c r="B319" s="102"/>
      <c r="C319" s="103"/>
      <c r="D319" s="105"/>
      <c r="E319" s="105"/>
      <c r="F319" s="105"/>
      <c r="G319" s="105"/>
      <c r="H319" s="105"/>
      <c r="I319" s="105"/>
      <c r="J319" s="105"/>
      <c r="K319" s="105"/>
      <c r="L319" s="105"/>
      <c r="M319" s="104"/>
    </row>
    <row r="320" spans="1:14" s="101" customFormat="1" ht="15">
      <c r="B320" s="102"/>
      <c r="C320" s="103"/>
      <c r="D320" s="106"/>
      <c r="E320" s="106"/>
      <c r="G320" s="106"/>
      <c r="H320" s="106"/>
      <c r="K320" s="106"/>
      <c r="L320" s="106"/>
      <c r="M320" s="104"/>
    </row>
    <row r="321" spans="1:17">
      <c r="A321" s="72"/>
      <c r="B321" s="107"/>
      <c r="C321" s="108"/>
      <c r="D321" s="109"/>
      <c r="E321" s="109"/>
      <c r="F321" s="109"/>
      <c r="G321" s="109"/>
      <c r="H321" s="109"/>
      <c r="I321" s="109"/>
      <c r="J321" s="109"/>
      <c r="K321" s="109"/>
      <c r="L321" s="109"/>
    </row>
    <row r="322" spans="1:17">
      <c r="A322" s="72"/>
      <c r="B322" s="107"/>
      <c r="C322" s="108"/>
      <c r="D322" s="110"/>
      <c r="E322" s="110"/>
      <c r="F322" s="110"/>
      <c r="G322" s="110"/>
      <c r="H322" s="110"/>
      <c r="I322" s="110"/>
      <c r="J322" s="110"/>
      <c r="K322" s="110"/>
      <c r="L322" s="110"/>
    </row>
    <row r="323" spans="1:17">
      <c r="A323" s="72"/>
      <c r="B323" s="107"/>
      <c r="C323" s="108"/>
      <c r="D323" s="72"/>
      <c r="E323" s="72"/>
      <c r="F323" s="72"/>
      <c r="G323" s="72"/>
      <c r="H323" s="72"/>
      <c r="I323" s="72"/>
      <c r="J323" s="72"/>
      <c r="K323" s="72"/>
      <c r="L323" s="72"/>
    </row>
    <row r="324" spans="1:17" s="98" customFormat="1">
      <c r="A324" s="72"/>
      <c r="B324" s="107"/>
      <c r="C324" s="108"/>
      <c r="D324" s="72"/>
      <c r="E324" s="72"/>
      <c r="F324" s="72"/>
      <c r="G324" s="72"/>
      <c r="H324" s="72"/>
      <c r="I324" s="72"/>
      <c r="J324" s="72"/>
      <c r="K324" s="72"/>
      <c r="L324" s="72"/>
      <c r="N324" s="72"/>
      <c r="O324" s="72"/>
      <c r="P324" s="72"/>
      <c r="Q324" s="72"/>
    </row>
    <row r="325" spans="1:17" s="98" customFormat="1">
      <c r="A325" s="72"/>
      <c r="B325" s="107"/>
      <c r="C325" s="108"/>
      <c r="D325" s="72"/>
      <c r="E325" s="72"/>
      <c r="F325" s="72"/>
      <c r="G325" s="72"/>
      <c r="H325" s="72"/>
      <c r="I325" s="72"/>
      <c r="J325" s="72"/>
      <c r="K325" s="72"/>
      <c r="L325" s="72"/>
      <c r="N325" s="72"/>
      <c r="O325" s="72"/>
      <c r="P325" s="72"/>
      <c r="Q325" s="72"/>
    </row>
    <row r="326" spans="1:17" s="98" customFormat="1">
      <c r="A326" s="72"/>
      <c r="B326" s="107"/>
      <c r="C326" s="108"/>
      <c r="D326" s="72"/>
      <c r="E326" s="72"/>
      <c r="F326" s="72"/>
      <c r="G326" s="72"/>
      <c r="H326" s="72"/>
      <c r="I326" s="72"/>
      <c r="J326" s="72"/>
      <c r="K326" s="72"/>
      <c r="L326" s="72"/>
      <c r="N326" s="72"/>
      <c r="O326" s="72"/>
      <c r="P326" s="72"/>
      <c r="Q326" s="72"/>
    </row>
    <row r="327" spans="1:17" s="98" customFormat="1">
      <c r="A327" s="72"/>
      <c r="B327" s="107"/>
      <c r="C327" s="108"/>
      <c r="D327" s="72"/>
      <c r="E327" s="72"/>
      <c r="F327" s="72"/>
      <c r="G327" s="72"/>
      <c r="H327" s="72"/>
      <c r="I327" s="72"/>
      <c r="J327" s="72"/>
      <c r="K327" s="72"/>
      <c r="L327" s="72"/>
      <c r="N327" s="72"/>
      <c r="O327" s="72"/>
      <c r="P327" s="72"/>
      <c r="Q327" s="72"/>
    </row>
    <row r="328" spans="1:17" s="98" customFormat="1">
      <c r="A328" s="72"/>
      <c r="B328" s="107"/>
      <c r="C328" s="108"/>
      <c r="D328" s="72"/>
      <c r="E328" s="72"/>
      <c r="F328" s="72"/>
      <c r="G328" s="72"/>
      <c r="H328" s="72"/>
      <c r="I328" s="72"/>
      <c r="J328" s="72"/>
      <c r="K328" s="72"/>
      <c r="L328" s="72"/>
      <c r="N328" s="72"/>
      <c r="O328" s="72"/>
      <c r="P328" s="72"/>
      <c r="Q328" s="72"/>
    </row>
    <row r="329" spans="1:17" s="98" customFormat="1">
      <c r="A329" s="72"/>
      <c r="B329" s="107"/>
      <c r="C329" s="108"/>
      <c r="D329" s="72"/>
      <c r="E329" s="72"/>
      <c r="F329" s="72"/>
      <c r="G329" s="72"/>
      <c r="H329" s="72"/>
      <c r="I329" s="72"/>
      <c r="J329" s="72"/>
      <c r="K329" s="72"/>
      <c r="L329" s="72"/>
      <c r="N329" s="72"/>
      <c r="O329" s="72"/>
      <c r="P329" s="72"/>
      <c r="Q329" s="72"/>
    </row>
    <row r="330" spans="1:17" s="98" customFormat="1">
      <c r="A330" s="72"/>
      <c r="B330" s="107"/>
      <c r="C330" s="108"/>
      <c r="D330" s="72"/>
      <c r="E330" s="72"/>
      <c r="F330" s="72"/>
      <c r="G330" s="72"/>
      <c r="H330" s="72"/>
      <c r="I330" s="72"/>
      <c r="J330" s="72"/>
      <c r="K330" s="72"/>
      <c r="L330" s="72"/>
      <c r="N330" s="72"/>
      <c r="O330" s="72"/>
      <c r="P330" s="72"/>
      <c r="Q330" s="72"/>
    </row>
    <row r="331" spans="1:17" s="98" customFormat="1">
      <c r="A331" s="72"/>
      <c r="B331" s="107"/>
      <c r="C331" s="108"/>
      <c r="D331" s="72"/>
      <c r="E331" s="72"/>
      <c r="F331" s="72"/>
      <c r="G331" s="72"/>
      <c r="H331" s="72"/>
      <c r="I331" s="72"/>
      <c r="J331" s="72"/>
      <c r="K331" s="72"/>
      <c r="L331" s="72"/>
      <c r="N331" s="72"/>
      <c r="O331" s="72"/>
      <c r="P331" s="72"/>
      <c r="Q331" s="72"/>
    </row>
    <row r="332" spans="1:17" s="98" customFormat="1">
      <c r="A332" s="72"/>
      <c r="B332" s="107"/>
      <c r="C332" s="108"/>
      <c r="D332" s="72"/>
      <c r="E332" s="72"/>
      <c r="F332" s="72"/>
      <c r="G332" s="72"/>
      <c r="H332" s="72"/>
      <c r="I332" s="72"/>
      <c r="J332" s="72"/>
      <c r="K332" s="72"/>
      <c r="L332" s="72"/>
      <c r="N332" s="72"/>
      <c r="O332" s="72"/>
      <c r="P332" s="72"/>
      <c r="Q332" s="72"/>
    </row>
    <row r="333" spans="1:17" s="98" customFormat="1">
      <c r="A333" s="72"/>
      <c r="B333" s="107"/>
      <c r="C333" s="108"/>
      <c r="D333" s="72"/>
      <c r="E333" s="72"/>
      <c r="F333" s="72"/>
      <c r="G333" s="72"/>
      <c r="H333" s="72"/>
      <c r="I333" s="72"/>
      <c r="J333" s="72"/>
      <c r="K333" s="72"/>
      <c r="L333" s="72"/>
      <c r="N333" s="72"/>
      <c r="O333" s="72"/>
      <c r="P333" s="72"/>
      <c r="Q333" s="72"/>
    </row>
    <row r="334" spans="1:17" s="98" customFormat="1">
      <c r="A334" s="72"/>
      <c r="B334" s="107"/>
      <c r="C334" s="108"/>
      <c r="D334" s="72"/>
      <c r="E334" s="72"/>
      <c r="F334" s="72"/>
      <c r="G334" s="72"/>
      <c r="H334" s="72"/>
      <c r="I334" s="72"/>
      <c r="J334" s="72"/>
      <c r="K334" s="72"/>
      <c r="L334" s="72"/>
      <c r="N334" s="72"/>
      <c r="O334" s="72"/>
      <c r="P334" s="72"/>
      <c r="Q334" s="72"/>
    </row>
    <row r="335" spans="1:17" s="98" customFormat="1">
      <c r="A335" s="72"/>
      <c r="B335" s="107"/>
      <c r="C335" s="108"/>
      <c r="D335" s="72"/>
      <c r="E335" s="72"/>
      <c r="F335" s="72"/>
      <c r="G335" s="72"/>
      <c r="H335" s="72"/>
      <c r="I335" s="72"/>
      <c r="J335" s="72"/>
      <c r="K335" s="72"/>
      <c r="L335" s="72"/>
      <c r="N335" s="72"/>
      <c r="O335" s="72"/>
      <c r="P335" s="72"/>
      <c r="Q335" s="72"/>
    </row>
    <row r="336" spans="1:17" s="98" customFormat="1">
      <c r="A336" s="72"/>
      <c r="B336" s="107"/>
      <c r="C336" s="108"/>
      <c r="D336" s="72"/>
      <c r="E336" s="72"/>
      <c r="F336" s="72"/>
      <c r="G336" s="72"/>
      <c r="H336" s="72"/>
      <c r="I336" s="72"/>
      <c r="J336" s="72"/>
      <c r="K336" s="72"/>
      <c r="L336" s="72"/>
      <c r="N336" s="72"/>
      <c r="O336" s="72"/>
      <c r="P336" s="72"/>
      <c r="Q336" s="72"/>
    </row>
    <row r="337" spans="1:17" s="98" customFormat="1">
      <c r="A337" s="72"/>
      <c r="B337" s="107"/>
      <c r="C337" s="108"/>
      <c r="D337" s="72"/>
      <c r="E337" s="72"/>
      <c r="F337" s="72"/>
      <c r="G337" s="72"/>
      <c r="H337" s="72"/>
      <c r="I337" s="72"/>
      <c r="J337" s="72"/>
      <c r="K337" s="72"/>
      <c r="L337" s="72"/>
      <c r="N337" s="72"/>
      <c r="O337" s="72"/>
      <c r="P337" s="72"/>
      <c r="Q337" s="72"/>
    </row>
    <row r="338" spans="1:17" s="98" customFormat="1">
      <c r="A338" s="72"/>
      <c r="B338" s="107"/>
      <c r="C338" s="108"/>
      <c r="D338" s="72"/>
      <c r="E338" s="72"/>
      <c r="F338" s="72"/>
      <c r="G338" s="72"/>
      <c r="H338" s="72"/>
      <c r="I338" s="72"/>
      <c r="J338" s="72"/>
      <c r="K338" s="72"/>
      <c r="L338" s="72"/>
      <c r="N338" s="72"/>
      <c r="O338" s="72"/>
      <c r="P338" s="72"/>
      <c r="Q338" s="72"/>
    </row>
    <row r="339" spans="1:17" s="98" customFormat="1">
      <c r="A339" s="72"/>
      <c r="B339" s="107"/>
      <c r="C339" s="108"/>
      <c r="D339" s="72"/>
      <c r="E339" s="72"/>
      <c r="F339" s="72"/>
      <c r="G339" s="72"/>
      <c r="H339" s="72"/>
      <c r="I339" s="72"/>
      <c r="J339" s="72"/>
      <c r="K339" s="72"/>
      <c r="L339" s="72"/>
      <c r="N339" s="72"/>
      <c r="O339" s="72"/>
      <c r="P339" s="72"/>
      <c r="Q339" s="72"/>
    </row>
    <row r="340" spans="1:17" s="98" customFormat="1">
      <c r="A340" s="72"/>
      <c r="B340" s="107"/>
      <c r="C340" s="108"/>
      <c r="D340" s="72"/>
      <c r="E340" s="72"/>
      <c r="F340" s="72"/>
      <c r="G340" s="72"/>
      <c r="H340" s="72"/>
      <c r="I340" s="72"/>
      <c r="J340" s="72"/>
      <c r="K340" s="72"/>
      <c r="L340" s="72"/>
      <c r="N340" s="72"/>
      <c r="O340" s="72"/>
      <c r="P340" s="72"/>
      <c r="Q340" s="72"/>
    </row>
    <row r="341" spans="1:17" s="98" customFormat="1">
      <c r="A341" s="72"/>
      <c r="B341" s="107"/>
      <c r="C341" s="108"/>
      <c r="D341" s="72"/>
      <c r="E341" s="72"/>
      <c r="F341" s="72"/>
      <c r="G341" s="72"/>
      <c r="H341" s="72"/>
      <c r="I341" s="72"/>
      <c r="J341" s="72"/>
      <c r="K341" s="72"/>
      <c r="L341" s="72"/>
      <c r="N341" s="72"/>
      <c r="O341" s="72"/>
      <c r="P341" s="72"/>
      <c r="Q341" s="72"/>
    </row>
    <row r="342" spans="1:17" s="98" customFormat="1">
      <c r="A342" s="72"/>
      <c r="B342" s="107"/>
      <c r="C342" s="108"/>
      <c r="D342" s="72"/>
      <c r="E342" s="72"/>
      <c r="F342" s="72"/>
      <c r="G342" s="72"/>
      <c r="H342" s="72"/>
      <c r="I342" s="72"/>
      <c r="J342" s="72"/>
      <c r="K342" s="72"/>
      <c r="L342" s="72"/>
      <c r="N342" s="72"/>
      <c r="O342" s="72"/>
      <c r="P342" s="72"/>
      <c r="Q342" s="72"/>
    </row>
    <row r="343" spans="1:17" s="98" customFormat="1">
      <c r="A343" s="72"/>
      <c r="B343" s="107"/>
      <c r="C343" s="108"/>
      <c r="D343" s="72"/>
      <c r="E343" s="72"/>
      <c r="F343" s="72"/>
      <c r="G343" s="72"/>
      <c r="H343" s="72"/>
      <c r="I343" s="72"/>
      <c r="J343" s="72"/>
      <c r="K343" s="72"/>
      <c r="L343" s="72"/>
      <c r="N343" s="72"/>
      <c r="O343" s="72"/>
      <c r="P343" s="72"/>
      <c r="Q343" s="72"/>
    </row>
    <row r="344" spans="1:17" s="98" customFormat="1">
      <c r="A344" s="72"/>
      <c r="B344" s="107"/>
      <c r="C344" s="108"/>
      <c r="D344" s="72"/>
      <c r="E344" s="72"/>
      <c r="F344" s="72"/>
      <c r="G344" s="72"/>
      <c r="H344" s="72"/>
      <c r="I344" s="72"/>
      <c r="J344" s="72"/>
      <c r="K344" s="72"/>
      <c r="L344" s="72"/>
      <c r="N344" s="72"/>
      <c r="O344" s="72"/>
      <c r="P344" s="72"/>
      <c r="Q344" s="72"/>
    </row>
    <row r="345" spans="1:17" s="98" customFormat="1">
      <c r="A345" s="72"/>
      <c r="B345" s="107"/>
      <c r="C345" s="108"/>
      <c r="D345" s="72"/>
      <c r="E345" s="72"/>
      <c r="F345" s="72"/>
      <c r="G345" s="72"/>
      <c r="H345" s="72"/>
      <c r="I345" s="72"/>
      <c r="J345" s="72"/>
      <c r="K345" s="72"/>
      <c r="L345" s="72"/>
      <c r="N345" s="72"/>
      <c r="O345" s="72"/>
      <c r="P345" s="72"/>
      <c r="Q345" s="72"/>
    </row>
    <row r="346" spans="1:17" s="98" customFormat="1">
      <c r="A346" s="72"/>
      <c r="B346" s="107"/>
      <c r="C346" s="108"/>
      <c r="D346" s="72"/>
      <c r="E346" s="72"/>
      <c r="F346" s="72"/>
      <c r="G346" s="72"/>
      <c r="H346" s="72"/>
      <c r="I346" s="72"/>
      <c r="J346" s="72"/>
      <c r="K346" s="72"/>
      <c r="L346" s="72"/>
      <c r="N346" s="72"/>
      <c r="O346" s="72"/>
      <c r="P346" s="72"/>
      <c r="Q346" s="72"/>
    </row>
    <row r="347" spans="1:17" s="98" customFormat="1">
      <c r="A347" s="72"/>
      <c r="B347" s="107"/>
      <c r="C347" s="108"/>
      <c r="D347" s="72"/>
      <c r="E347" s="72"/>
      <c r="F347" s="72"/>
      <c r="G347" s="72"/>
      <c r="H347" s="72"/>
      <c r="I347" s="72"/>
      <c r="J347" s="72"/>
      <c r="K347" s="72"/>
      <c r="L347" s="72"/>
      <c r="N347" s="72"/>
      <c r="O347" s="72"/>
      <c r="P347" s="72"/>
      <c r="Q347" s="72"/>
    </row>
  </sheetData>
  <mergeCells count="15">
    <mergeCell ref="M3:P3"/>
    <mergeCell ref="A13:C13"/>
    <mergeCell ref="A14:C14"/>
    <mergeCell ref="A277:C277"/>
    <mergeCell ref="A1:C1"/>
    <mergeCell ref="A2:L2"/>
    <mergeCell ref="A3:F3"/>
    <mergeCell ref="G3:L3"/>
    <mergeCell ref="A4:L4"/>
    <mergeCell ref="A9:A11"/>
    <mergeCell ref="B9:C11"/>
    <mergeCell ref="D9:F9"/>
    <mergeCell ref="G9:G10"/>
    <mergeCell ref="H9:I9"/>
    <mergeCell ref="K9:L9"/>
  </mergeCells>
  <printOptions horizontalCentered="1"/>
  <pageMargins left="0.39370078740157483" right="0.39370078740157483" top="0.39370078740157483" bottom="0.39370078740157483" header="0" footer="0"/>
  <pageSetup scale="63" fitToHeight="4" orientation="landscape" r:id="rId1"/>
  <headerFooter alignWithMargins="0"/>
  <ignoredErrors>
    <ignoredError sqref="D11:L11" numberStoredAsText="1"/>
    <ignoredError sqref="F13:G18 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0"/>
  <sheetViews>
    <sheetView showGridLines="0" zoomScale="90" zoomScaleNormal="90" zoomScaleSheetLayoutView="100" workbookViewId="0">
      <selection activeCell="D26" sqref="D26"/>
    </sheetView>
  </sheetViews>
  <sheetFormatPr baseColWidth="10" defaultColWidth="11.42578125" defaultRowHeight="12.75"/>
  <cols>
    <col min="1" max="2" width="5" style="125" customWidth="1"/>
    <col min="3" max="3" width="58" style="125" customWidth="1"/>
    <col min="4" max="5" width="18.7109375" style="125" customWidth="1"/>
    <col min="6" max="6" width="2.28515625" style="125" customWidth="1"/>
    <col min="7" max="7" width="18.7109375" style="125" customWidth="1"/>
    <col min="8" max="10" width="13.7109375" style="125" customWidth="1"/>
    <col min="11" max="11" width="7" style="125" customWidth="1"/>
    <col min="12" max="12" width="6.28515625" style="125" customWidth="1"/>
    <col min="13" max="13" width="12.42578125" style="125" customWidth="1"/>
    <col min="14" max="16384" width="11.42578125" style="125"/>
  </cols>
  <sheetData>
    <row r="1" spans="1:16" s="259" customFormat="1" ht="45" customHeight="1">
      <c r="A1" s="155" t="s">
        <v>898</v>
      </c>
      <c r="B1" s="155"/>
      <c r="C1" s="155"/>
      <c r="D1" s="156" t="s">
        <v>900</v>
      </c>
      <c r="E1" s="156"/>
      <c r="F1" s="352"/>
      <c r="G1" s="352"/>
      <c r="H1" s="352"/>
      <c r="I1" s="352"/>
      <c r="J1" s="352"/>
      <c r="K1" s="352"/>
      <c r="L1" s="352"/>
      <c r="M1" s="352"/>
      <c r="N1" s="353"/>
    </row>
    <row r="2" spans="1:16" s="1" customFormat="1" ht="36" customHeight="1" thickBot="1">
      <c r="A2" s="247" t="s">
        <v>899</v>
      </c>
      <c r="B2" s="247"/>
      <c r="C2" s="247"/>
      <c r="D2" s="247"/>
      <c r="E2" s="247"/>
      <c r="F2" s="247"/>
      <c r="G2" s="247"/>
      <c r="H2" s="247"/>
      <c r="I2" s="247"/>
      <c r="J2" s="247"/>
      <c r="K2" s="247"/>
      <c r="L2" s="404"/>
      <c r="M2" s="10"/>
      <c r="N2" s="354"/>
      <c r="O2" s="354"/>
    </row>
    <row r="3" spans="1:16" customFormat="1" ht="6" customHeight="1">
      <c r="A3" s="162"/>
      <c r="B3" s="162"/>
      <c r="C3" s="162"/>
      <c r="D3" s="162"/>
      <c r="E3" s="162"/>
      <c r="F3" s="162"/>
      <c r="G3" s="162"/>
      <c r="H3" s="162"/>
      <c r="I3" s="162"/>
      <c r="J3" s="162"/>
      <c r="K3" s="162"/>
      <c r="L3" s="355"/>
      <c r="M3" s="355"/>
      <c r="N3" s="355"/>
      <c r="O3" s="355"/>
    </row>
    <row r="4" spans="1:16" s="69" customFormat="1" ht="16.899999999999999" customHeight="1">
      <c r="A4" s="314" t="s">
        <v>919</v>
      </c>
      <c r="B4" s="314"/>
      <c r="C4" s="314"/>
      <c r="D4" s="314"/>
      <c r="E4" s="314"/>
      <c r="F4" s="314"/>
      <c r="G4" s="314"/>
      <c r="H4" s="314"/>
      <c r="I4" s="314"/>
      <c r="J4" s="314"/>
      <c r="K4" s="314"/>
      <c r="L4" s="314"/>
      <c r="M4" s="91"/>
      <c r="N4" s="91"/>
      <c r="O4" s="91"/>
      <c r="P4" s="91"/>
    </row>
    <row r="5" spans="1:16" s="69" customFormat="1" ht="16.899999999999999" customHeight="1">
      <c r="A5" s="314" t="s">
        <v>796</v>
      </c>
      <c r="B5" s="405"/>
      <c r="C5" s="406"/>
      <c r="D5" s="405"/>
      <c r="E5" s="405"/>
      <c r="F5" s="405"/>
      <c r="G5" s="405"/>
      <c r="H5" s="405"/>
      <c r="I5" s="405"/>
      <c r="J5" s="405"/>
      <c r="K5" s="405"/>
      <c r="L5" s="405"/>
      <c r="M5" s="114">
        <v>23.5122</v>
      </c>
      <c r="N5" s="91"/>
      <c r="O5" s="91"/>
      <c r="P5" s="91"/>
    </row>
    <row r="6" spans="1:16" s="69" customFormat="1" ht="16.899999999999999" customHeight="1">
      <c r="A6" s="313" t="s">
        <v>1</v>
      </c>
      <c r="B6" s="313"/>
      <c r="C6" s="313"/>
      <c r="D6" s="313"/>
      <c r="E6" s="313"/>
      <c r="F6" s="313"/>
      <c r="G6" s="313"/>
      <c r="H6" s="313"/>
      <c r="I6" s="313"/>
      <c r="J6" s="313"/>
      <c r="K6" s="313"/>
      <c r="L6" s="313"/>
      <c r="M6" s="115"/>
      <c r="N6" s="115"/>
      <c r="O6" s="115"/>
      <c r="P6" s="115"/>
    </row>
    <row r="7" spans="1:16" s="69" customFormat="1" ht="16.899999999999999" customHeight="1">
      <c r="A7" s="313" t="s">
        <v>910</v>
      </c>
      <c r="B7" s="313"/>
      <c r="C7" s="313"/>
      <c r="D7" s="313"/>
      <c r="E7" s="313"/>
      <c r="F7" s="313"/>
      <c r="G7" s="313"/>
      <c r="H7" s="313"/>
      <c r="I7" s="313"/>
      <c r="J7" s="313"/>
      <c r="K7" s="313"/>
      <c r="L7" s="313"/>
      <c r="M7" s="115"/>
      <c r="N7" s="115"/>
      <c r="O7" s="115"/>
      <c r="P7" s="115"/>
    </row>
    <row r="8" spans="1:16" s="69" customFormat="1" ht="16.899999999999999" customHeight="1">
      <c r="A8" s="407" t="s">
        <v>920</v>
      </c>
      <c r="B8" s="407"/>
      <c r="C8" s="407"/>
      <c r="D8" s="407"/>
      <c r="E8" s="407"/>
      <c r="F8" s="407"/>
      <c r="G8" s="407"/>
      <c r="H8" s="407"/>
      <c r="I8" s="407"/>
      <c r="J8" s="407"/>
      <c r="K8" s="407"/>
      <c r="L8" s="407"/>
      <c r="M8" s="91"/>
      <c r="N8" s="91"/>
      <c r="O8" s="91"/>
      <c r="P8" s="91"/>
    </row>
    <row r="9" spans="1:16" s="86" customFormat="1" ht="19.899999999999999" customHeight="1">
      <c r="A9" s="408" t="s">
        <v>797</v>
      </c>
      <c r="B9" s="166" t="s">
        <v>921</v>
      </c>
      <c r="C9" s="166"/>
      <c r="D9" s="409" t="s">
        <v>798</v>
      </c>
      <c r="E9" s="409"/>
      <c r="F9" s="364"/>
      <c r="G9" s="410" t="s">
        <v>799</v>
      </c>
      <c r="H9" s="408" t="s">
        <v>922</v>
      </c>
      <c r="I9" s="408" t="s">
        <v>800</v>
      </c>
      <c r="J9" s="408" t="s">
        <v>923</v>
      </c>
      <c r="K9" s="408" t="s">
        <v>801</v>
      </c>
      <c r="L9" s="408"/>
      <c r="M9" s="323"/>
      <c r="N9" s="74"/>
      <c r="O9" s="74"/>
      <c r="P9" s="74"/>
    </row>
    <row r="10" spans="1:16" s="86" customFormat="1" ht="4.9000000000000004" customHeight="1">
      <c r="A10" s="408"/>
      <c r="B10" s="166"/>
      <c r="C10" s="166"/>
      <c r="D10" s="408" t="s">
        <v>802</v>
      </c>
      <c r="E10" s="408" t="s">
        <v>803</v>
      </c>
      <c r="F10" s="364"/>
      <c r="G10" s="408" t="s">
        <v>803</v>
      </c>
      <c r="H10" s="408"/>
      <c r="I10" s="408"/>
      <c r="J10" s="408"/>
      <c r="K10" s="409"/>
      <c r="L10" s="409"/>
      <c r="M10" s="327"/>
    </row>
    <row r="11" spans="1:16" s="86" customFormat="1" ht="46.5" customHeight="1" thickBot="1">
      <c r="A11" s="409"/>
      <c r="B11" s="411"/>
      <c r="C11" s="411"/>
      <c r="D11" s="409"/>
      <c r="E11" s="409"/>
      <c r="F11" s="410"/>
      <c r="G11" s="409"/>
      <c r="H11" s="409"/>
      <c r="I11" s="409"/>
      <c r="J11" s="409"/>
      <c r="K11" s="412" t="s">
        <v>804</v>
      </c>
      <c r="L11" s="412" t="s">
        <v>805</v>
      </c>
      <c r="M11" s="327"/>
    </row>
    <row r="12" spans="1:16" s="86" customFormat="1" ht="4.5" customHeight="1" thickBot="1">
      <c r="A12" s="426"/>
      <c r="B12" s="427"/>
      <c r="C12" s="427"/>
      <c r="D12" s="426"/>
      <c r="E12" s="426"/>
      <c r="F12" s="426"/>
      <c r="G12" s="426"/>
      <c r="H12" s="426"/>
      <c r="I12" s="426"/>
      <c r="J12" s="427"/>
      <c r="K12" s="427"/>
      <c r="L12" s="427"/>
    </row>
    <row r="13" spans="1:16" s="81" customFormat="1" ht="16.899999999999999" customHeight="1">
      <c r="A13" s="428"/>
      <c r="B13" s="429"/>
      <c r="C13" s="329" t="s">
        <v>473</v>
      </c>
      <c r="D13" s="442">
        <f>D14+D30+D39+D53+D64+D77+D116+D134+D144+D166+D191+D213+D224+D234+D238+D248+D263+D277+D287+D301+D313</f>
        <v>1973000.1562052178</v>
      </c>
      <c r="E13" s="442">
        <f>E14+E30+E39+E53+E64+E77+E116+E134+E144+E166+E191+E213+E224+E234+E238+E248+E263+E277+E287+E301+E313</f>
        <v>1973000.1562052178</v>
      </c>
      <c r="F13" s="442"/>
      <c r="G13" s="442">
        <f>G14+G30+G39+G53+G64+G77+G116+G134+G144+G166+G191+G213+G224+G234+G238+G248+G263+G277+G287+G301+G313</f>
        <v>1973000.1562052178</v>
      </c>
      <c r="H13" s="430"/>
      <c r="I13" s="431"/>
      <c r="J13" s="432"/>
      <c r="K13" s="432"/>
      <c r="L13" s="428"/>
      <c r="M13" s="315"/>
    </row>
    <row r="14" spans="1:16" s="117" customFormat="1" ht="16.899999999999999" customHeight="1">
      <c r="A14" s="394" t="s">
        <v>806</v>
      </c>
      <c r="B14" s="394"/>
      <c r="C14" s="394"/>
      <c r="D14" s="443">
        <f>SUM(D15:D29)</f>
        <v>85284.447981377394</v>
      </c>
      <c r="E14" s="443">
        <f>SUM(E15:E29)</f>
        <v>85284.447981377394</v>
      </c>
      <c r="F14" s="443"/>
      <c r="G14" s="443">
        <f>SUM(G15:G29)</f>
        <v>85284.447981377394</v>
      </c>
      <c r="H14" s="433"/>
      <c r="I14" s="329"/>
      <c r="J14" s="329"/>
      <c r="K14" s="329"/>
      <c r="L14" s="182"/>
      <c r="M14" s="413"/>
    </row>
    <row r="15" spans="1:16" s="117" customFormat="1" ht="16.899999999999999" customHeight="1">
      <c r="A15" s="182">
        <v>1</v>
      </c>
      <c r="B15" s="182" t="s">
        <v>124</v>
      </c>
      <c r="C15" s="434" t="s">
        <v>125</v>
      </c>
      <c r="D15" s="202">
        <v>3826.2650617332001</v>
      </c>
      <c r="E15" s="202">
        <v>3826.2650617332001</v>
      </c>
      <c r="F15" s="202"/>
      <c r="G15" s="202">
        <v>3826.2650617332001</v>
      </c>
      <c r="H15" s="435">
        <v>36732</v>
      </c>
      <c r="I15" s="435">
        <v>36732</v>
      </c>
      <c r="J15" s="435">
        <v>42128</v>
      </c>
      <c r="K15" s="182">
        <v>14</v>
      </c>
      <c r="L15" s="182">
        <v>9</v>
      </c>
      <c r="M15" s="416"/>
    </row>
    <row r="16" spans="1:16" s="117" customFormat="1" ht="16.899999999999999" customHeight="1">
      <c r="A16" s="182">
        <v>2</v>
      </c>
      <c r="B16" s="182" t="s">
        <v>126</v>
      </c>
      <c r="C16" s="434" t="s">
        <v>745</v>
      </c>
      <c r="D16" s="202">
        <v>16685.272611918001</v>
      </c>
      <c r="E16" s="202">
        <v>16685.272611918001</v>
      </c>
      <c r="F16" s="202"/>
      <c r="G16" s="202">
        <v>16685.272611918001</v>
      </c>
      <c r="H16" s="435">
        <v>37019</v>
      </c>
      <c r="I16" s="435">
        <v>37019</v>
      </c>
      <c r="J16" s="435">
        <v>42460</v>
      </c>
      <c r="K16" s="182">
        <v>14</v>
      </c>
      <c r="L16" s="182">
        <v>3</v>
      </c>
      <c r="M16" s="413"/>
    </row>
    <row r="17" spans="1:13" s="117" customFormat="1" ht="16.899999999999999" customHeight="1">
      <c r="A17" s="182">
        <v>3</v>
      </c>
      <c r="B17" s="182" t="s">
        <v>128</v>
      </c>
      <c r="C17" s="434" t="s">
        <v>129</v>
      </c>
      <c r="D17" s="202">
        <v>822.1813576013999</v>
      </c>
      <c r="E17" s="202">
        <v>822.1813576013999</v>
      </c>
      <c r="F17" s="202"/>
      <c r="G17" s="202">
        <v>822.1813576013999</v>
      </c>
      <c r="H17" s="435">
        <v>38080</v>
      </c>
      <c r="I17" s="435">
        <v>38080</v>
      </c>
      <c r="J17" s="435">
        <v>41780</v>
      </c>
      <c r="K17" s="182">
        <v>9</v>
      </c>
      <c r="L17" s="182">
        <v>6</v>
      </c>
      <c r="M17" s="413"/>
    </row>
    <row r="18" spans="1:13" s="117" customFormat="1" ht="16.899999999999999" customHeight="1">
      <c r="A18" s="182">
        <v>4</v>
      </c>
      <c r="B18" s="182" t="s">
        <v>126</v>
      </c>
      <c r="C18" s="434" t="s">
        <v>130</v>
      </c>
      <c r="D18" s="202">
        <v>10071.363992421</v>
      </c>
      <c r="E18" s="202">
        <v>10071.363992421</v>
      </c>
      <c r="F18" s="202"/>
      <c r="G18" s="202">
        <v>10071.363992421</v>
      </c>
      <c r="H18" s="435">
        <v>36786</v>
      </c>
      <c r="I18" s="435">
        <v>36786</v>
      </c>
      <c r="J18" s="435">
        <v>41960</v>
      </c>
      <c r="K18" s="182">
        <v>5</v>
      </c>
      <c r="L18" s="182">
        <v>0</v>
      </c>
      <c r="M18" s="413"/>
    </row>
    <row r="19" spans="1:13" s="117" customFormat="1" ht="16.899999999999999" customHeight="1">
      <c r="A19" s="182">
        <v>5</v>
      </c>
      <c r="B19" s="182" t="s">
        <v>131</v>
      </c>
      <c r="C19" s="434" t="s">
        <v>132</v>
      </c>
      <c r="D19" s="202">
        <v>1393.5959324447999</v>
      </c>
      <c r="E19" s="202">
        <v>1393.5959324447999</v>
      </c>
      <c r="F19" s="202"/>
      <c r="G19" s="202">
        <v>1393.5959324447999</v>
      </c>
      <c r="H19" s="435">
        <v>37248</v>
      </c>
      <c r="I19" s="435">
        <v>37248</v>
      </c>
      <c r="J19" s="435">
        <v>40878</v>
      </c>
      <c r="K19" s="182">
        <v>9</v>
      </c>
      <c r="L19" s="182">
        <v>5</v>
      </c>
      <c r="M19" s="413"/>
    </row>
    <row r="20" spans="1:13" s="117" customFormat="1" ht="16.899999999999999" customHeight="1">
      <c r="A20" s="182">
        <v>6</v>
      </c>
      <c r="B20" s="182" t="s">
        <v>126</v>
      </c>
      <c r="C20" s="434" t="s">
        <v>133</v>
      </c>
      <c r="D20" s="202">
        <v>10252.088918891401</v>
      </c>
      <c r="E20" s="202">
        <v>10252.088918891401</v>
      </c>
      <c r="F20" s="202"/>
      <c r="G20" s="202">
        <v>10252.088918891401</v>
      </c>
      <c r="H20" s="435">
        <v>37076</v>
      </c>
      <c r="I20" s="435">
        <v>37076</v>
      </c>
      <c r="J20" s="435">
        <v>42521</v>
      </c>
      <c r="K20" s="182">
        <v>14</v>
      </c>
      <c r="L20" s="182">
        <v>6</v>
      </c>
      <c r="M20" s="413"/>
    </row>
    <row r="21" spans="1:13" s="117" customFormat="1" ht="16.899999999999999" customHeight="1">
      <c r="A21" s="182">
        <v>7</v>
      </c>
      <c r="B21" s="182" t="s">
        <v>134</v>
      </c>
      <c r="C21" s="434" t="s">
        <v>135</v>
      </c>
      <c r="D21" s="202">
        <v>8519.4002026319995</v>
      </c>
      <c r="E21" s="202">
        <v>8519.4002026319995</v>
      </c>
      <c r="F21" s="202"/>
      <c r="G21" s="202">
        <v>8519.4002026319995</v>
      </c>
      <c r="H21" s="435">
        <v>36168</v>
      </c>
      <c r="I21" s="435">
        <v>36168</v>
      </c>
      <c r="J21" s="435">
        <v>43511</v>
      </c>
      <c r="K21" s="182">
        <v>19</v>
      </c>
      <c r="L21" s="182">
        <v>9</v>
      </c>
      <c r="M21" s="413"/>
    </row>
    <row r="22" spans="1:13" s="117" customFormat="1" ht="16.899999999999999" customHeight="1">
      <c r="A22" s="182">
        <v>9</v>
      </c>
      <c r="B22" s="182" t="s">
        <v>136</v>
      </c>
      <c r="C22" s="434" t="s">
        <v>137</v>
      </c>
      <c r="D22" s="202">
        <v>6047.7876283860005</v>
      </c>
      <c r="E22" s="202">
        <v>6047.7876283860005</v>
      </c>
      <c r="F22" s="202"/>
      <c r="G22" s="202">
        <v>6047.7876283860005</v>
      </c>
      <c r="H22" s="435">
        <v>36372</v>
      </c>
      <c r="I22" s="435">
        <v>36433</v>
      </c>
      <c r="J22" s="435">
        <v>40009</v>
      </c>
      <c r="K22" s="182">
        <v>9</v>
      </c>
      <c r="L22" s="182">
        <v>9</v>
      </c>
      <c r="M22" s="413"/>
    </row>
    <row r="23" spans="1:13" s="117" customFormat="1" ht="16.899999999999999" customHeight="1">
      <c r="A23" s="182">
        <v>10</v>
      </c>
      <c r="B23" s="182" t="s">
        <v>136</v>
      </c>
      <c r="C23" s="434" t="s">
        <v>138</v>
      </c>
      <c r="D23" s="202">
        <v>6274.9223459483992</v>
      </c>
      <c r="E23" s="202">
        <v>6274.9223459483992</v>
      </c>
      <c r="F23" s="202"/>
      <c r="G23" s="202">
        <v>6274.9223459483992</v>
      </c>
      <c r="H23" s="435">
        <v>36483</v>
      </c>
      <c r="I23" s="435">
        <v>36742</v>
      </c>
      <c r="J23" s="435">
        <v>42200</v>
      </c>
      <c r="K23" s="182">
        <v>15</v>
      </c>
      <c r="L23" s="182">
        <v>0</v>
      </c>
      <c r="M23" s="413"/>
    </row>
    <row r="24" spans="1:13" s="117" customFormat="1" ht="16.899999999999999" customHeight="1">
      <c r="A24" s="182">
        <v>11</v>
      </c>
      <c r="B24" s="182" t="s">
        <v>136</v>
      </c>
      <c r="C24" s="434" t="s">
        <v>139</v>
      </c>
      <c r="D24" s="202">
        <v>4100.9247305214003</v>
      </c>
      <c r="E24" s="202">
        <v>4100.9247305214003</v>
      </c>
      <c r="F24" s="202"/>
      <c r="G24" s="202">
        <v>4100.9247305214003</v>
      </c>
      <c r="H24" s="435">
        <v>36314</v>
      </c>
      <c r="I24" s="435">
        <v>36692</v>
      </c>
      <c r="J24" s="435">
        <v>40101</v>
      </c>
      <c r="K24" s="182">
        <v>10</v>
      </c>
      <c r="L24" s="182">
        <v>0</v>
      </c>
      <c r="M24" s="413"/>
    </row>
    <row r="25" spans="1:13" s="117" customFormat="1" ht="16.899999999999999" customHeight="1">
      <c r="A25" s="182">
        <v>12</v>
      </c>
      <c r="B25" s="182" t="s">
        <v>140</v>
      </c>
      <c r="C25" s="434" t="s">
        <v>141</v>
      </c>
      <c r="D25" s="202">
        <v>4301.3390554181997</v>
      </c>
      <c r="E25" s="202">
        <v>4301.3390554181997</v>
      </c>
      <c r="F25" s="202"/>
      <c r="G25" s="202">
        <v>4301.3390554181997</v>
      </c>
      <c r="H25" s="435">
        <v>36348</v>
      </c>
      <c r="I25" s="435">
        <v>36748</v>
      </c>
      <c r="J25" s="435">
        <v>41654</v>
      </c>
      <c r="K25" s="182">
        <v>14</v>
      </c>
      <c r="L25" s="182">
        <v>3</v>
      </c>
      <c r="M25" s="413"/>
    </row>
    <row r="26" spans="1:13" s="117" customFormat="1" ht="16.899999999999999" customHeight="1">
      <c r="A26" s="182">
        <v>13</v>
      </c>
      <c r="B26" s="182" t="s">
        <v>140</v>
      </c>
      <c r="C26" s="434" t="s">
        <v>142</v>
      </c>
      <c r="D26" s="202">
        <v>4540.4165128242003</v>
      </c>
      <c r="E26" s="202">
        <v>4540.4165128242003</v>
      </c>
      <c r="F26" s="202"/>
      <c r="G26" s="202">
        <v>4540.4165128242003</v>
      </c>
      <c r="H26" s="435">
        <v>36341</v>
      </c>
      <c r="I26" s="435">
        <v>36341</v>
      </c>
      <c r="J26" s="435">
        <v>42109</v>
      </c>
      <c r="K26" s="182">
        <v>15</v>
      </c>
      <c r="L26" s="182">
        <v>3</v>
      </c>
      <c r="M26" s="413"/>
    </row>
    <row r="27" spans="1:13" s="117" customFormat="1" ht="16.899999999999999" customHeight="1">
      <c r="A27" s="182">
        <v>14</v>
      </c>
      <c r="B27" s="182" t="s">
        <v>140</v>
      </c>
      <c r="C27" s="434" t="s">
        <v>143</v>
      </c>
      <c r="D27" s="202">
        <v>2904.2353143432001</v>
      </c>
      <c r="E27" s="202">
        <v>2904.2353143432001</v>
      </c>
      <c r="F27" s="202"/>
      <c r="G27" s="202">
        <v>2904.2353143432001</v>
      </c>
      <c r="H27" s="435">
        <v>36402</v>
      </c>
      <c r="I27" s="435">
        <v>36402</v>
      </c>
      <c r="J27" s="435">
        <v>40009</v>
      </c>
      <c r="K27" s="182">
        <v>9</v>
      </c>
      <c r="L27" s="182">
        <v>9</v>
      </c>
      <c r="M27" s="413"/>
    </row>
    <row r="28" spans="1:13" s="117" customFormat="1" ht="16.899999999999999" customHeight="1">
      <c r="A28" s="182">
        <v>15</v>
      </c>
      <c r="B28" s="182" t="s">
        <v>140</v>
      </c>
      <c r="C28" s="434" t="s">
        <v>144</v>
      </c>
      <c r="D28" s="202">
        <v>2374.8526059762003</v>
      </c>
      <c r="E28" s="202">
        <v>2374.8526059762003</v>
      </c>
      <c r="F28" s="202"/>
      <c r="G28" s="202">
        <v>2374.8526059762003</v>
      </c>
      <c r="H28" s="435">
        <v>36294</v>
      </c>
      <c r="I28" s="435">
        <v>36707</v>
      </c>
      <c r="J28" s="435">
        <v>40101</v>
      </c>
      <c r="K28" s="182">
        <v>10</v>
      </c>
      <c r="L28" s="182">
        <v>0</v>
      </c>
      <c r="M28" s="413"/>
    </row>
    <row r="29" spans="1:13" s="117" customFormat="1" ht="16.899999999999999" customHeight="1">
      <c r="A29" s="182">
        <v>16</v>
      </c>
      <c r="B29" s="182" t="s">
        <v>140</v>
      </c>
      <c r="C29" s="434" t="s">
        <v>145</v>
      </c>
      <c r="D29" s="202">
        <v>3169.801710318</v>
      </c>
      <c r="E29" s="202">
        <v>3169.801710318</v>
      </c>
      <c r="F29" s="202"/>
      <c r="G29" s="202">
        <v>3169.801710318</v>
      </c>
      <c r="H29" s="435">
        <v>36433</v>
      </c>
      <c r="I29" s="435">
        <v>36433</v>
      </c>
      <c r="J29" s="435">
        <v>41835</v>
      </c>
      <c r="K29" s="182">
        <v>14</v>
      </c>
      <c r="L29" s="182">
        <v>9</v>
      </c>
      <c r="M29" s="413"/>
    </row>
    <row r="30" spans="1:13" s="117" customFormat="1" ht="16.899999999999999" customHeight="1">
      <c r="A30" s="394" t="s">
        <v>807</v>
      </c>
      <c r="B30" s="394"/>
      <c r="C30" s="394"/>
      <c r="D30" s="443">
        <f>SUM(D31:D38)</f>
        <v>11715.2578038192</v>
      </c>
      <c r="E30" s="443">
        <f>SUM(E31:E38)</f>
        <v>11715.2578038192</v>
      </c>
      <c r="F30" s="443"/>
      <c r="G30" s="443">
        <f>SUM(G31:G38)</f>
        <v>11715.2578038192</v>
      </c>
      <c r="H30" s="182"/>
      <c r="I30" s="182"/>
      <c r="J30" s="182"/>
      <c r="K30" s="182"/>
      <c r="L30" s="182"/>
      <c r="M30" s="413"/>
    </row>
    <row r="31" spans="1:13" s="117" customFormat="1" ht="16.899999999999999" customHeight="1">
      <c r="A31" s="182">
        <v>17</v>
      </c>
      <c r="B31" s="182" t="s">
        <v>136</v>
      </c>
      <c r="C31" s="434" t="s">
        <v>146</v>
      </c>
      <c r="D31" s="202">
        <v>1626.6489764057999</v>
      </c>
      <c r="E31" s="202">
        <v>1626.6489764057999</v>
      </c>
      <c r="F31" s="202"/>
      <c r="G31" s="202">
        <v>1626.6489764057999</v>
      </c>
      <c r="H31" s="435">
        <v>37075</v>
      </c>
      <c r="I31" s="435">
        <v>37498</v>
      </c>
      <c r="J31" s="435">
        <v>40816</v>
      </c>
      <c r="K31" s="182">
        <v>9</v>
      </c>
      <c r="L31" s="182">
        <v>11</v>
      </c>
      <c r="M31" s="413"/>
    </row>
    <row r="32" spans="1:13" s="117" customFormat="1" ht="16.899999999999999" customHeight="1">
      <c r="A32" s="182">
        <v>18</v>
      </c>
      <c r="B32" s="182" t="s">
        <v>136</v>
      </c>
      <c r="C32" s="434" t="s">
        <v>147</v>
      </c>
      <c r="D32" s="202">
        <v>1518.6880311779998</v>
      </c>
      <c r="E32" s="202">
        <v>1518.6880311779998</v>
      </c>
      <c r="F32" s="202"/>
      <c r="G32" s="202">
        <v>1518.6880311779998</v>
      </c>
      <c r="H32" s="435">
        <v>37106</v>
      </c>
      <c r="I32" s="435">
        <v>37398</v>
      </c>
      <c r="J32" s="435">
        <v>40908</v>
      </c>
      <c r="K32" s="182">
        <v>9</v>
      </c>
      <c r="L32" s="182">
        <v>11</v>
      </c>
      <c r="M32" s="413"/>
    </row>
    <row r="33" spans="1:13" s="117" customFormat="1" ht="16.899999999999999" customHeight="1">
      <c r="A33" s="182">
        <v>19</v>
      </c>
      <c r="B33" s="182" t="s">
        <v>136</v>
      </c>
      <c r="C33" s="434" t="s">
        <v>148</v>
      </c>
      <c r="D33" s="202">
        <v>1311.1248218712001</v>
      </c>
      <c r="E33" s="202">
        <v>1311.1248218712001</v>
      </c>
      <c r="F33" s="202"/>
      <c r="G33" s="202">
        <v>1311.1248218712001</v>
      </c>
      <c r="H33" s="435">
        <v>37105</v>
      </c>
      <c r="I33" s="435">
        <v>37188</v>
      </c>
      <c r="J33" s="435">
        <v>40739</v>
      </c>
      <c r="K33" s="182">
        <v>9</v>
      </c>
      <c r="L33" s="182">
        <v>9</v>
      </c>
      <c r="M33" s="413"/>
    </row>
    <row r="34" spans="1:13" s="117" customFormat="1" ht="16.899999999999999" customHeight="1">
      <c r="A34" s="182">
        <v>20</v>
      </c>
      <c r="B34" s="182" t="s">
        <v>136</v>
      </c>
      <c r="C34" s="434" t="s">
        <v>149</v>
      </c>
      <c r="D34" s="202">
        <v>1241.5045628418</v>
      </c>
      <c r="E34" s="202">
        <v>1241.5045628418</v>
      </c>
      <c r="F34" s="202"/>
      <c r="G34" s="202">
        <v>1241.5045628418</v>
      </c>
      <c r="H34" s="435">
        <v>37022</v>
      </c>
      <c r="I34" s="435">
        <v>37103</v>
      </c>
      <c r="J34" s="435">
        <v>40816</v>
      </c>
      <c r="K34" s="182">
        <v>10</v>
      </c>
      <c r="L34" s="182">
        <v>4</v>
      </c>
      <c r="M34" s="413"/>
    </row>
    <row r="35" spans="1:13" s="117" customFormat="1" ht="16.899999999999999" customHeight="1">
      <c r="A35" s="182">
        <v>21</v>
      </c>
      <c r="B35" s="182" t="s">
        <v>140</v>
      </c>
      <c r="C35" s="434" t="s">
        <v>150</v>
      </c>
      <c r="D35" s="202">
        <v>1859.7891330678001</v>
      </c>
      <c r="E35" s="202">
        <v>1859.7891330678001</v>
      </c>
      <c r="F35" s="202"/>
      <c r="G35" s="202">
        <v>1859.7891330678001</v>
      </c>
      <c r="H35" s="435">
        <v>37075</v>
      </c>
      <c r="I35" s="435">
        <v>37134</v>
      </c>
      <c r="J35" s="435">
        <v>40786</v>
      </c>
      <c r="K35" s="182">
        <v>10</v>
      </c>
      <c r="L35" s="182">
        <v>1</v>
      </c>
      <c r="M35" s="413"/>
    </row>
    <row r="36" spans="1:13" s="117" customFormat="1" ht="16.899999999999999" customHeight="1">
      <c r="A36" s="182">
        <v>22</v>
      </c>
      <c r="B36" s="182" t="s">
        <v>140</v>
      </c>
      <c r="C36" s="434" t="s">
        <v>151</v>
      </c>
      <c r="D36" s="202">
        <v>1464.3749197145999</v>
      </c>
      <c r="E36" s="202">
        <v>1464.3749197145999</v>
      </c>
      <c r="F36" s="202"/>
      <c r="G36" s="202">
        <v>1464.3749197145999</v>
      </c>
      <c r="H36" s="435">
        <v>37134</v>
      </c>
      <c r="I36" s="435">
        <v>37200</v>
      </c>
      <c r="J36" s="435">
        <v>40739</v>
      </c>
      <c r="K36" s="182">
        <v>9</v>
      </c>
      <c r="L36" s="182">
        <v>11</v>
      </c>
      <c r="M36" s="413"/>
    </row>
    <row r="37" spans="1:13" s="117" customFormat="1" ht="16.899999999999999" customHeight="1">
      <c r="A37" s="182">
        <v>23</v>
      </c>
      <c r="B37" s="182" t="s">
        <v>140</v>
      </c>
      <c r="C37" s="434" t="s">
        <v>152</v>
      </c>
      <c r="D37" s="202">
        <v>983.86720958519993</v>
      </c>
      <c r="E37" s="202">
        <v>983.86720958519993</v>
      </c>
      <c r="F37" s="202"/>
      <c r="G37" s="202">
        <v>983.86720958519993</v>
      </c>
      <c r="H37" s="435">
        <v>36999</v>
      </c>
      <c r="I37" s="435">
        <v>36999</v>
      </c>
      <c r="J37" s="435">
        <v>40816</v>
      </c>
      <c r="K37" s="182">
        <v>9</v>
      </c>
      <c r="L37" s="182">
        <v>11</v>
      </c>
      <c r="M37" s="413"/>
    </row>
    <row r="38" spans="1:13" s="117" customFormat="1" ht="16.899999999999999" customHeight="1">
      <c r="A38" s="182">
        <v>24</v>
      </c>
      <c r="B38" s="182" t="s">
        <v>140</v>
      </c>
      <c r="C38" s="434" t="s">
        <v>153</v>
      </c>
      <c r="D38" s="202">
        <v>1709.2601491548</v>
      </c>
      <c r="E38" s="202">
        <v>1709.2601491548</v>
      </c>
      <c r="F38" s="202"/>
      <c r="G38" s="202">
        <v>1709.2601491548</v>
      </c>
      <c r="H38" s="435">
        <v>37022</v>
      </c>
      <c r="I38" s="435">
        <v>37314</v>
      </c>
      <c r="J38" s="435">
        <v>40908</v>
      </c>
      <c r="K38" s="182">
        <v>10</v>
      </c>
      <c r="L38" s="182">
        <v>2</v>
      </c>
      <c r="M38" s="413"/>
    </row>
    <row r="39" spans="1:13" s="117" customFormat="1" ht="16.899999999999999" customHeight="1">
      <c r="A39" s="394" t="s">
        <v>808</v>
      </c>
      <c r="B39" s="394"/>
      <c r="C39" s="394"/>
      <c r="D39" s="443">
        <f>SUM(D40:D52)</f>
        <v>80053.784424470374</v>
      </c>
      <c r="E39" s="443">
        <f>SUM(E40:E52)</f>
        <v>80053.784424470374</v>
      </c>
      <c r="F39" s="443"/>
      <c r="G39" s="443">
        <f>SUM(G40:G52)</f>
        <v>80053.784424470374</v>
      </c>
      <c r="H39" s="182"/>
      <c r="I39" s="182"/>
      <c r="J39" s="182"/>
      <c r="K39" s="182"/>
      <c r="L39" s="182"/>
      <c r="M39" s="413"/>
    </row>
    <row r="40" spans="1:13" s="117" customFormat="1" ht="16.899999999999999" customHeight="1">
      <c r="A40" s="182">
        <v>25</v>
      </c>
      <c r="B40" s="182" t="s">
        <v>124</v>
      </c>
      <c r="C40" s="434" t="s">
        <v>154</v>
      </c>
      <c r="D40" s="202">
        <v>7321.1325065166002</v>
      </c>
      <c r="E40" s="202">
        <v>7321.1325065166002</v>
      </c>
      <c r="F40" s="202"/>
      <c r="G40" s="202">
        <v>7321.1325065166002</v>
      </c>
      <c r="H40" s="435">
        <v>37581</v>
      </c>
      <c r="I40" s="435">
        <v>37823</v>
      </c>
      <c r="J40" s="435">
        <v>43290</v>
      </c>
      <c r="K40" s="182">
        <v>15</v>
      </c>
      <c r="L40" s="182">
        <v>6</v>
      </c>
      <c r="M40" s="413"/>
    </row>
    <row r="41" spans="1:13" s="117" customFormat="1" ht="16.899999999999999" customHeight="1">
      <c r="A41" s="182">
        <v>26</v>
      </c>
      <c r="B41" s="182" t="s">
        <v>155</v>
      </c>
      <c r="C41" s="434" t="s">
        <v>156</v>
      </c>
      <c r="D41" s="202">
        <v>29634.4764411084</v>
      </c>
      <c r="E41" s="202">
        <v>29634.4764411084</v>
      </c>
      <c r="F41" s="202"/>
      <c r="G41" s="202">
        <v>29634.4764411084</v>
      </c>
      <c r="H41" s="435">
        <v>38380</v>
      </c>
      <c r="I41" s="435">
        <v>38380</v>
      </c>
      <c r="J41" s="435">
        <v>43341</v>
      </c>
      <c r="K41" s="182">
        <v>13</v>
      </c>
      <c r="L41" s="182">
        <v>9</v>
      </c>
      <c r="M41" s="413"/>
    </row>
    <row r="42" spans="1:13" s="117" customFormat="1" ht="16.899999999999999" customHeight="1">
      <c r="A42" s="182">
        <v>27</v>
      </c>
      <c r="B42" s="182" t="s">
        <v>136</v>
      </c>
      <c r="C42" s="434" t="s">
        <v>746</v>
      </c>
      <c r="D42" s="202">
        <v>8651.1012045899988</v>
      </c>
      <c r="E42" s="202">
        <v>8651.1012045899988</v>
      </c>
      <c r="F42" s="202"/>
      <c r="G42" s="202">
        <v>8651.1012045899988</v>
      </c>
      <c r="H42" s="435">
        <v>37105</v>
      </c>
      <c r="I42" s="435">
        <v>37863</v>
      </c>
      <c r="J42" s="435">
        <v>43279</v>
      </c>
      <c r="K42" s="182">
        <v>16</v>
      </c>
      <c r="L42" s="182">
        <v>8</v>
      </c>
      <c r="M42" s="413"/>
    </row>
    <row r="43" spans="1:13" s="117" customFormat="1" ht="16.899999999999999" customHeight="1">
      <c r="A43" s="182">
        <v>28</v>
      </c>
      <c r="B43" s="182" t="s">
        <v>136</v>
      </c>
      <c r="C43" s="434" t="s">
        <v>158</v>
      </c>
      <c r="D43" s="202">
        <v>12117.559775089199</v>
      </c>
      <c r="E43" s="202">
        <v>12117.559775089199</v>
      </c>
      <c r="F43" s="202"/>
      <c r="G43" s="202">
        <v>12117.559775089199</v>
      </c>
      <c r="H43" s="435">
        <v>37188</v>
      </c>
      <c r="I43" s="435">
        <v>38060</v>
      </c>
      <c r="J43" s="435">
        <v>43290</v>
      </c>
      <c r="K43" s="182">
        <v>16</v>
      </c>
      <c r="L43" s="182">
        <v>3</v>
      </c>
      <c r="M43" s="413"/>
    </row>
    <row r="44" spans="1:13" s="117" customFormat="1" ht="16.899999999999999" customHeight="1">
      <c r="A44" s="182">
        <v>29</v>
      </c>
      <c r="B44" s="182" t="s">
        <v>136</v>
      </c>
      <c r="C44" s="434" t="s">
        <v>159</v>
      </c>
      <c r="D44" s="202">
        <v>1899.2980699476</v>
      </c>
      <c r="E44" s="202">
        <v>1899.2980699476</v>
      </c>
      <c r="F44" s="202"/>
      <c r="G44" s="202">
        <v>1899.2980699476</v>
      </c>
      <c r="H44" s="435">
        <v>37550</v>
      </c>
      <c r="I44" s="435">
        <v>37739</v>
      </c>
      <c r="J44" s="435">
        <v>41365</v>
      </c>
      <c r="K44" s="182">
        <v>10</v>
      </c>
      <c r="L44" s="182">
        <v>6</v>
      </c>
      <c r="M44" s="413"/>
    </row>
    <row r="45" spans="1:13" s="117" customFormat="1" ht="16.899999999999999" customHeight="1">
      <c r="A45" s="182">
        <v>30</v>
      </c>
      <c r="B45" s="182" t="s">
        <v>136</v>
      </c>
      <c r="C45" s="434" t="s">
        <v>160</v>
      </c>
      <c r="D45" s="202">
        <v>4215.1230862140001</v>
      </c>
      <c r="E45" s="202">
        <v>4215.1230862140001</v>
      </c>
      <c r="F45" s="202"/>
      <c r="G45" s="202">
        <v>4215.1230862140001</v>
      </c>
      <c r="H45" s="435">
        <v>37484</v>
      </c>
      <c r="I45" s="435">
        <v>37977</v>
      </c>
      <c r="J45" s="435">
        <v>43290</v>
      </c>
      <c r="K45" s="182">
        <v>15</v>
      </c>
      <c r="L45" s="182">
        <v>9</v>
      </c>
      <c r="M45" s="413"/>
    </row>
    <row r="46" spans="1:13" s="117" customFormat="1" ht="16.899999999999999" customHeight="1">
      <c r="A46" s="182">
        <v>31</v>
      </c>
      <c r="B46" s="182" t="s">
        <v>136</v>
      </c>
      <c r="C46" s="434" t="s">
        <v>161</v>
      </c>
      <c r="D46" s="202">
        <v>3048.3197453093999</v>
      </c>
      <c r="E46" s="202">
        <v>3048.3197453093999</v>
      </c>
      <c r="F46" s="202"/>
      <c r="G46" s="202">
        <v>3048.3197453093999</v>
      </c>
      <c r="H46" s="435">
        <v>37931</v>
      </c>
      <c r="I46" s="435">
        <v>37931</v>
      </c>
      <c r="J46" s="435">
        <v>43341</v>
      </c>
      <c r="K46" s="182">
        <v>14</v>
      </c>
      <c r="L46" s="182">
        <v>9</v>
      </c>
      <c r="M46" s="413"/>
    </row>
    <row r="47" spans="1:13" s="117" customFormat="1" ht="16.899999999999999" customHeight="1">
      <c r="A47" s="182">
        <v>32</v>
      </c>
      <c r="B47" s="182" t="s">
        <v>140</v>
      </c>
      <c r="C47" s="434" t="s">
        <v>162</v>
      </c>
      <c r="D47" s="202">
        <v>1731.1084377852001</v>
      </c>
      <c r="E47" s="202">
        <v>1731.1084377852001</v>
      </c>
      <c r="F47" s="202"/>
      <c r="G47" s="202">
        <v>1731.1084377852001</v>
      </c>
      <c r="H47" s="435">
        <v>37579</v>
      </c>
      <c r="I47" s="435">
        <v>37579</v>
      </c>
      <c r="J47" s="435">
        <v>41262</v>
      </c>
      <c r="K47" s="182">
        <v>10</v>
      </c>
      <c r="L47" s="182">
        <v>0</v>
      </c>
      <c r="M47" s="413"/>
    </row>
    <row r="48" spans="1:13" s="117" customFormat="1" ht="16.899999999999999" customHeight="1">
      <c r="A48" s="182">
        <v>33</v>
      </c>
      <c r="B48" s="182" t="s">
        <v>140</v>
      </c>
      <c r="C48" s="434" t="s">
        <v>163</v>
      </c>
      <c r="D48" s="202">
        <v>2158.6251274572001</v>
      </c>
      <c r="E48" s="202">
        <v>2158.6251274572001</v>
      </c>
      <c r="F48" s="202"/>
      <c r="G48" s="202">
        <v>2158.6251274572001</v>
      </c>
      <c r="H48" s="435">
        <v>37603</v>
      </c>
      <c r="I48" s="435">
        <v>38518</v>
      </c>
      <c r="J48" s="435">
        <v>42069</v>
      </c>
      <c r="K48" s="182">
        <v>11</v>
      </c>
      <c r="L48" s="182">
        <v>9</v>
      </c>
      <c r="M48" s="413"/>
    </row>
    <row r="49" spans="1:13" s="117" customFormat="1" ht="16.899999999999999" customHeight="1">
      <c r="A49" s="182">
        <v>34</v>
      </c>
      <c r="B49" s="182" t="s">
        <v>140</v>
      </c>
      <c r="C49" s="434" t="s">
        <v>164</v>
      </c>
      <c r="D49" s="202">
        <v>674.90636811959996</v>
      </c>
      <c r="E49" s="202">
        <v>674.90636811959996</v>
      </c>
      <c r="F49" s="202"/>
      <c r="G49" s="202">
        <v>674.90636811959996</v>
      </c>
      <c r="H49" s="435">
        <v>37307</v>
      </c>
      <c r="I49" s="435">
        <v>37572</v>
      </c>
      <c r="J49" s="435">
        <v>41226</v>
      </c>
      <c r="K49" s="182">
        <v>10</v>
      </c>
      <c r="L49" s="182">
        <v>9</v>
      </c>
      <c r="M49" s="413"/>
    </row>
    <row r="50" spans="1:13" s="117" customFormat="1" ht="16.899999999999999" customHeight="1">
      <c r="A50" s="182">
        <v>35</v>
      </c>
      <c r="B50" s="182" t="s">
        <v>140</v>
      </c>
      <c r="C50" s="434" t="s">
        <v>165</v>
      </c>
      <c r="D50" s="202">
        <v>1549.3233697290002</v>
      </c>
      <c r="E50" s="202">
        <v>1549.3233697290002</v>
      </c>
      <c r="F50" s="202"/>
      <c r="G50" s="202">
        <v>1549.3233697290002</v>
      </c>
      <c r="H50" s="435">
        <v>37386</v>
      </c>
      <c r="I50" s="435">
        <v>37448</v>
      </c>
      <c r="J50" s="435">
        <v>40739</v>
      </c>
      <c r="K50" s="182">
        <v>9</v>
      </c>
      <c r="L50" s="182">
        <v>2</v>
      </c>
      <c r="M50" s="413"/>
    </row>
    <row r="51" spans="1:13" s="117" customFormat="1" ht="16.899999999999999" customHeight="1">
      <c r="A51" s="182">
        <v>36</v>
      </c>
      <c r="B51" s="182" t="s">
        <v>140</v>
      </c>
      <c r="C51" s="434" t="s">
        <v>166</v>
      </c>
      <c r="D51" s="202">
        <v>2336.9685031896001</v>
      </c>
      <c r="E51" s="202">
        <v>2336.9685031896001</v>
      </c>
      <c r="F51" s="202"/>
      <c r="G51" s="202">
        <v>2336.9685031896001</v>
      </c>
      <c r="H51" s="435">
        <v>37732</v>
      </c>
      <c r="I51" s="435">
        <v>37865</v>
      </c>
      <c r="J51" s="435">
        <v>41534</v>
      </c>
      <c r="K51" s="182">
        <v>9</v>
      </c>
      <c r="L51" s="182">
        <v>11</v>
      </c>
      <c r="M51" s="413"/>
    </row>
    <row r="52" spans="1:13" s="117" customFormat="1" ht="16.899999999999999" customHeight="1">
      <c r="A52" s="182">
        <v>37</v>
      </c>
      <c r="B52" s="182" t="s">
        <v>140</v>
      </c>
      <c r="C52" s="434" t="s">
        <v>167</v>
      </c>
      <c r="D52" s="202">
        <v>4715.8417894146005</v>
      </c>
      <c r="E52" s="202">
        <v>4715.8417894146005</v>
      </c>
      <c r="F52" s="202"/>
      <c r="G52" s="202">
        <v>4715.8417894146005</v>
      </c>
      <c r="H52" s="435">
        <v>37489</v>
      </c>
      <c r="I52" s="435">
        <v>37603</v>
      </c>
      <c r="J52" s="435">
        <v>41204</v>
      </c>
      <c r="K52" s="182">
        <v>10</v>
      </c>
      <c r="L52" s="182">
        <v>0</v>
      </c>
      <c r="M52" s="413"/>
    </row>
    <row r="53" spans="1:13" s="117" customFormat="1" ht="16.899999999999999" customHeight="1">
      <c r="A53" s="394" t="s">
        <v>809</v>
      </c>
      <c r="B53" s="394"/>
      <c r="C53" s="394"/>
      <c r="D53" s="201">
        <f>SUM(D54:D63)</f>
        <v>49037.553570739787</v>
      </c>
      <c r="E53" s="201">
        <f>SUM(E54:E63)</f>
        <v>49037.553570739787</v>
      </c>
      <c r="F53" s="201"/>
      <c r="G53" s="201">
        <f>SUM(G54:G63)</f>
        <v>49037.553570739787</v>
      </c>
      <c r="H53" s="436"/>
      <c r="I53" s="436"/>
      <c r="J53" s="436"/>
      <c r="K53" s="182"/>
      <c r="L53" s="182"/>
      <c r="M53" s="413"/>
    </row>
    <row r="54" spans="1:13" s="117" customFormat="1" ht="16.899999999999999" customHeight="1">
      <c r="A54" s="182">
        <v>38</v>
      </c>
      <c r="B54" s="182" t="s">
        <v>126</v>
      </c>
      <c r="C54" s="434" t="s">
        <v>168</v>
      </c>
      <c r="D54" s="202">
        <v>19971.419647447197</v>
      </c>
      <c r="E54" s="202">
        <v>19971.419647447197</v>
      </c>
      <c r="F54" s="202"/>
      <c r="G54" s="202">
        <v>19971.419647447197</v>
      </c>
      <c r="H54" s="435">
        <v>37955</v>
      </c>
      <c r="I54" s="435">
        <v>37955</v>
      </c>
      <c r="J54" s="435">
        <v>43341</v>
      </c>
      <c r="K54" s="182">
        <v>14</v>
      </c>
      <c r="L54" s="182">
        <v>4</v>
      </c>
      <c r="M54" s="413"/>
    </row>
    <row r="55" spans="1:13" s="117" customFormat="1" ht="16.899999999999999" customHeight="1">
      <c r="A55" s="182">
        <v>39</v>
      </c>
      <c r="B55" s="182" t="s">
        <v>136</v>
      </c>
      <c r="C55" s="434" t="s">
        <v>169</v>
      </c>
      <c r="D55" s="202">
        <v>2293.3668211680001</v>
      </c>
      <c r="E55" s="202">
        <v>2293.3668211680001</v>
      </c>
      <c r="F55" s="202"/>
      <c r="G55" s="202">
        <v>2293.3668211680001</v>
      </c>
      <c r="H55" s="435">
        <v>37795</v>
      </c>
      <c r="I55" s="435">
        <v>37851</v>
      </c>
      <c r="J55" s="435">
        <v>43279</v>
      </c>
      <c r="K55" s="182">
        <v>14</v>
      </c>
      <c r="L55" s="182">
        <v>8</v>
      </c>
      <c r="M55" s="413"/>
    </row>
    <row r="56" spans="1:13" s="120" customFormat="1" ht="16.899999999999999" customHeight="1">
      <c r="A56" s="182">
        <v>40</v>
      </c>
      <c r="B56" s="182" t="s">
        <v>136</v>
      </c>
      <c r="C56" s="434" t="s">
        <v>747</v>
      </c>
      <c r="D56" s="202">
        <v>843.38900931839999</v>
      </c>
      <c r="E56" s="202">
        <v>843.38900931839999</v>
      </c>
      <c r="F56" s="202"/>
      <c r="G56" s="202">
        <v>843.38900931839999</v>
      </c>
      <c r="H56" s="435">
        <v>38200</v>
      </c>
      <c r="I56" s="435">
        <v>38366</v>
      </c>
      <c r="J56" s="435">
        <v>42184</v>
      </c>
      <c r="K56" s="182">
        <v>10</v>
      </c>
      <c r="L56" s="182">
        <v>10</v>
      </c>
      <c r="M56" s="417"/>
    </row>
    <row r="57" spans="1:13" s="117" customFormat="1" ht="16.899999999999999" customHeight="1">
      <c r="A57" s="182">
        <v>41</v>
      </c>
      <c r="B57" s="182" t="s">
        <v>136</v>
      </c>
      <c r="C57" s="434" t="s">
        <v>748</v>
      </c>
      <c r="D57" s="202">
        <v>8976.9450518021986</v>
      </c>
      <c r="E57" s="202">
        <v>8976.9450518021986</v>
      </c>
      <c r="F57" s="202"/>
      <c r="G57" s="202">
        <v>8976.9450518021986</v>
      </c>
      <c r="H57" s="435">
        <v>37966</v>
      </c>
      <c r="I57" s="435">
        <v>37966</v>
      </c>
      <c r="J57" s="435">
        <v>43290</v>
      </c>
      <c r="K57" s="182">
        <v>14</v>
      </c>
      <c r="L57" s="182">
        <v>3</v>
      </c>
      <c r="M57" s="413"/>
    </row>
    <row r="58" spans="1:13" s="117" customFormat="1" ht="16.899999999999999" customHeight="1">
      <c r="A58" s="182">
        <v>42</v>
      </c>
      <c r="B58" s="182" t="s">
        <v>136</v>
      </c>
      <c r="C58" s="434" t="s">
        <v>172</v>
      </c>
      <c r="D58" s="202">
        <v>6356.8175016707992</v>
      </c>
      <c r="E58" s="202">
        <v>6356.8175016707992</v>
      </c>
      <c r="F58" s="202"/>
      <c r="G58" s="202">
        <v>6356.8175016707992</v>
      </c>
      <c r="H58" s="435">
        <v>38958</v>
      </c>
      <c r="I58" s="435">
        <v>39113</v>
      </c>
      <c r="J58" s="435">
        <v>43341</v>
      </c>
      <c r="K58" s="182">
        <v>11</v>
      </c>
      <c r="L58" s="182">
        <v>5</v>
      </c>
      <c r="M58" s="413"/>
    </row>
    <row r="59" spans="1:13" s="117" customFormat="1" ht="16.899999999999999" customHeight="1">
      <c r="A59" s="182">
        <v>43</v>
      </c>
      <c r="B59" s="182" t="s">
        <v>136</v>
      </c>
      <c r="C59" s="434" t="s">
        <v>173</v>
      </c>
      <c r="D59" s="202">
        <v>4566.7590879480003</v>
      </c>
      <c r="E59" s="202">
        <v>4566.7590879480003</v>
      </c>
      <c r="F59" s="202"/>
      <c r="G59" s="202">
        <v>4566.7590879480003</v>
      </c>
      <c r="H59" s="435">
        <v>37904</v>
      </c>
      <c r="I59" s="435">
        <v>38121</v>
      </c>
      <c r="J59" s="435">
        <v>43341</v>
      </c>
      <c r="K59" s="182">
        <v>14</v>
      </c>
      <c r="L59" s="182">
        <v>8</v>
      </c>
      <c r="M59" s="413"/>
    </row>
    <row r="60" spans="1:13" s="117" customFormat="1" ht="16.899999999999999" customHeight="1">
      <c r="A60" s="182">
        <v>44</v>
      </c>
      <c r="B60" s="182" t="s">
        <v>140</v>
      </c>
      <c r="C60" s="434" t="s">
        <v>174</v>
      </c>
      <c r="D60" s="202">
        <v>788.78300637960001</v>
      </c>
      <c r="E60" s="202">
        <v>788.78300637960001</v>
      </c>
      <c r="F60" s="202"/>
      <c r="G60" s="202">
        <v>788.78300637960001</v>
      </c>
      <c r="H60" s="435">
        <v>37750</v>
      </c>
      <c r="I60" s="435">
        <v>37750</v>
      </c>
      <c r="J60" s="435">
        <v>41422</v>
      </c>
      <c r="K60" s="182">
        <v>9</v>
      </c>
      <c r="L60" s="182">
        <v>6</v>
      </c>
      <c r="M60" s="413"/>
    </row>
    <row r="61" spans="1:13" s="117" customFormat="1" ht="16.899999999999999" customHeight="1">
      <c r="A61" s="182">
        <v>45</v>
      </c>
      <c r="B61" s="182" t="s">
        <v>140</v>
      </c>
      <c r="C61" s="434" t="s">
        <v>175</v>
      </c>
      <c r="D61" s="202">
        <v>2412.3880228368002</v>
      </c>
      <c r="E61" s="202">
        <v>2412.3880228368002</v>
      </c>
      <c r="F61" s="202"/>
      <c r="G61" s="202">
        <v>2412.3880228368002</v>
      </c>
      <c r="H61" s="435">
        <v>37995</v>
      </c>
      <c r="I61" s="435">
        <v>38231</v>
      </c>
      <c r="J61" s="435">
        <v>43341</v>
      </c>
      <c r="K61" s="182">
        <v>13</v>
      </c>
      <c r="L61" s="182">
        <v>11</v>
      </c>
      <c r="M61" s="413"/>
    </row>
    <row r="62" spans="1:13" s="117" customFormat="1" ht="16.899999999999999" customHeight="1">
      <c r="A62" s="182">
        <v>46</v>
      </c>
      <c r="B62" s="182" t="s">
        <v>140</v>
      </c>
      <c r="C62" s="434" t="s">
        <v>176</v>
      </c>
      <c r="D62" s="202">
        <v>718.7307341874</v>
      </c>
      <c r="E62" s="202">
        <v>718.7307341874</v>
      </c>
      <c r="F62" s="202"/>
      <c r="G62" s="202">
        <v>718.7307341874</v>
      </c>
      <c r="H62" s="435">
        <v>38079</v>
      </c>
      <c r="I62" s="435">
        <v>37742</v>
      </c>
      <c r="J62" s="435">
        <v>41422</v>
      </c>
      <c r="K62" s="182">
        <v>8</v>
      </c>
      <c r="L62" s="182">
        <v>7</v>
      </c>
      <c r="M62" s="413"/>
    </row>
    <row r="63" spans="1:13" s="117" customFormat="1" ht="16.899999999999999" customHeight="1">
      <c r="A63" s="182">
        <v>47</v>
      </c>
      <c r="B63" s="182" t="s">
        <v>140</v>
      </c>
      <c r="C63" s="434" t="s">
        <v>177</v>
      </c>
      <c r="D63" s="202">
        <v>2108.9546879813997</v>
      </c>
      <c r="E63" s="202">
        <v>2108.9546879813997</v>
      </c>
      <c r="F63" s="202"/>
      <c r="G63" s="202">
        <v>2108.9546879813997</v>
      </c>
      <c r="H63" s="435">
        <v>37685</v>
      </c>
      <c r="I63" s="435">
        <v>37895</v>
      </c>
      <c r="J63" s="435">
        <v>41670</v>
      </c>
      <c r="K63" s="182">
        <v>10</v>
      </c>
      <c r="L63" s="182">
        <v>3</v>
      </c>
      <c r="M63" s="413"/>
    </row>
    <row r="64" spans="1:13" s="117" customFormat="1" ht="16.899999999999999" customHeight="1">
      <c r="A64" s="394" t="s">
        <v>810</v>
      </c>
      <c r="B64" s="394"/>
      <c r="C64" s="394"/>
      <c r="D64" s="201">
        <f>SUM(D65:D76)</f>
        <v>24880.425022498195</v>
      </c>
      <c r="E64" s="201">
        <f>SUM(E65:E76)</f>
        <v>24880.425022498195</v>
      </c>
      <c r="F64" s="201"/>
      <c r="G64" s="201">
        <f>SUM(G65:G76)</f>
        <v>24880.425022498195</v>
      </c>
      <c r="H64" s="436"/>
      <c r="I64" s="436"/>
      <c r="J64" s="436"/>
      <c r="K64" s="182"/>
      <c r="L64" s="182"/>
      <c r="M64" s="413"/>
    </row>
    <row r="65" spans="1:13" s="117" customFormat="1" ht="16.899999999999999" customHeight="1">
      <c r="A65" s="182">
        <v>48</v>
      </c>
      <c r="B65" s="182" t="s">
        <v>128</v>
      </c>
      <c r="C65" s="434" t="s">
        <v>178</v>
      </c>
      <c r="D65" s="202">
        <v>1226.7293788007999</v>
      </c>
      <c r="E65" s="202">
        <v>1226.7293788007999</v>
      </c>
      <c r="F65" s="202"/>
      <c r="G65" s="202">
        <v>1226.7293788007999</v>
      </c>
      <c r="H65" s="435">
        <v>38562</v>
      </c>
      <c r="I65" s="435">
        <v>38562</v>
      </c>
      <c r="J65" s="435">
        <v>43341</v>
      </c>
      <c r="K65" s="182">
        <v>13</v>
      </c>
      <c r="L65" s="182">
        <v>0</v>
      </c>
      <c r="M65" s="413"/>
    </row>
    <row r="66" spans="1:13" s="117" customFormat="1" ht="16.899999999999999" customHeight="1">
      <c r="A66" s="182">
        <v>49</v>
      </c>
      <c r="B66" s="182" t="s">
        <v>136</v>
      </c>
      <c r="C66" s="434" t="s">
        <v>179</v>
      </c>
      <c r="D66" s="202">
        <v>3248.1880934099995</v>
      </c>
      <c r="E66" s="202">
        <v>3248.1880934099995</v>
      </c>
      <c r="F66" s="202"/>
      <c r="G66" s="202">
        <v>3248.1880934099995</v>
      </c>
      <c r="H66" s="435">
        <v>38546</v>
      </c>
      <c r="I66" s="435">
        <v>38546</v>
      </c>
      <c r="J66" s="435">
        <v>43279</v>
      </c>
      <c r="K66" s="182">
        <v>12</v>
      </c>
      <c r="L66" s="182">
        <v>9</v>
      </c>
      <c r="M66" s="413"/>
    </row>
    <row r="67" spans="1:13" s="117" customFormat="1" ht="16.899999999999999" customHeight="1">
      <c r="A67" s="182">
        <v>50</v>
      </c>
      <c r="B67" s="182" t="s">
        <v>136</v>
      </c>
      <c r="C67" s="434" t="s">
        <v>180</v>
      </c>
      <c r="D67" s="202">
        <v>2275.8484922652001</v>
      </c>
      <c r="E67" s="202">
        <v>2275.8484922652001</v>
      </c>
      <c r="F67" s="202"/>
      <c r="G67" s="202">
        <v>2275.8484922652001</v>
      </c>
      <c r="H67" s="435">
        <v>38275</v>
      </c>
      <c r="I67" s="435">
        <v>39538</v>
      </c>
      <c r="J67" s="435">
        <v>43341</v>
      </c>
      <c r="K67" s="182">
        <v>13</v>
      </c>
      <c r="L67" s="182">
        <v>8</v>
      </c>
      <c r="M67" s="413"/>
    </row>
    <row r="68" spans="1:13" s="117" customFormat="1" ht="16.899999999999999" customHeight="1">
      <c r="A68" s="182">
        <v>51</v>
      </c>
      <c r="B68" s="182" t="s">
        <v>136</v>
      </c>
      <c r="C68" s="434" t="s">
        <v>181</v>
      </c>
      <c r="D68" s="202">
        <v>2643.6351887646001</v>
      </c>
      <c r="E68" s="202">
        <v>2643.6351887646001</v>
      </c>
      <c r="F68" s="202"/>
      <c r="G68" s="202">
        <v>2643.6351887646001</v>
      </c>
      <c r="H68" s="435">
        <v>38187</v>
      </c>
      <c r="I68" s="435">
        <v>39798</v>
      </c>
      <c r="J68" s="435">
        <v>42643</v>
      </c>
      <c r="K68" s="182">
        <v>11</v>
      </c>
      <c r="L68" s="182">
        <v>8</v>
      </c>
      <c r="M68" s="413"/>
    </row>
    <row r="69" spans="1:13" s="117" customFormat="1" ht="16.899999999999999" customHeight="1">
      <c r="A69" s="182">
        <v>52</v>
      </c>
      <c r="B69" s="182" t="s">
        <v>136</v>
      </c>
      <c r="C69" s="434" t="s">
        <v>182</v>
      </c>
      <c r="D69" s="202">
        <v>1091.3625897407999</v>
      </c>
      <c r="E69" s="202">
        <v>1091.3625897407999</v>
      </c>
      <c r="F69" s="202"/>
      <c r="G69" s="202">
        <v>1091.3625897407999</v>
      </c>
      <c r="H69" s="435">
        <v>38200</v>
      </c>
      <c r="I69" s="435">
        <v>38327</v>
      </c>
      <c r="J69" s="435">
        <v>43341</v>
      </c>
      <c r="K69" s="182">
        <v>13</v>
      </c>
      <c r="L69" s="182">
        <v>5</v>
      </c>
      <c r="M69" s="413"/>
    </row>
    <row r="70" spans="1:13" s="117" customFormat="1" ht="16.899999999999999" customHeight="1">
      <c r="A70" s="182">
        <v>53</v>
      </c>
      <c r="B70" s="182" t="s">
        <v>136</v>
      </c>
      <c r="C70" s="434" t="s">
        <v>183</v>
      </c>
      <c r="D70" s="202">
        <v>682.15581420899991</v>
      </c>
      <c r="E70" s="202">
        <v>682.15581420899991</v>
      </c>
      <c r="F70" s="202"/>
      <c r="G70" s="202">
        <v>682.15581420899991</v>
      </c>
      <c r="H70" s="435">
        <v>38353</v>
      </c>
      <c r="I70" s="435">
        <v>38504</v>
      </c>
      <c r="J70" s="435">
        <v>42626</v>
      </c>
      <c r="K70" s="182">
        <v>11</v>
      </c>
      <c r="L70" s="182">
        <v>6</v>
      </c>
      <c r="M70" s="413"/>
    </row>
    <row r="71" spans="1:13" s="117" customFormat="1" ht="16.899999999999999" customHeight="1">
      <c r="A71" s="182">
        <v>54</v>
      </c>
      <c r="B71" s="182" t="s">
        <v>136</v>
      </c>
      <c r="C71" s="434" t="s">
        <v>184</v>
      </c>
      <c r="D71" s="202">
        <v>749.52198213659995</v>
      </c>
      <c r="E71" s="202">
        <v>749.52198213659995</v>
      </c>
      <c r="F71" s="202"/>
      <c r="G71" s="202">
        <v>749.52198213659995</v>
      </c>
      <c r="H71" s="435">
        <v>38279</v>
      </c>
      <c r="I71" s="435">
        <v>38777</v>
      </c>
      <c r="J71" s="435">
        <v>42479</v>
      </c>
      <c r="K71" s="182">
        <v>11</v>
      </c>
      <c r="L71" s="182">
        <v>6</v>
      </c>
      <c r="M71" s="413"/>
    </row>
    <row r="72" spans="1:13" s="117" customFormat="1" ht="16.899999999999999" customHeight="1">
      <c r="A72" s="182">
        <v>55</v>
      </c>
      <c r="B72" s="182" t="s">
        <v>136</v>
      </c>
      <c r="C72" s="434" t="s">
        <v>185</v>
      </c>
      <c r="D72" s="202">
        <v>206.31085548600001</v>
      </c>
      <c r="E72" s="202">
        <v>206.31085548600001</v>
      </c>
      <c r="F72" s="202"/>
      <c r="G72" s="202">
        <v>206.31085548600001</v>
      </c>
      <c r="H72" s="435">
        <v>38026</v>
      </c>
      <c r="I72" s="435">
        <v>38026</v>
      </c>
      <c r="J72" s="435">
        <v>41703</v>
      </c>
      <c r="K72" s="182">
        <v>10</v>
      </c>
      <c r="L72" s="182">
        <v>1</v>
      </c>
      <c r="M72" s="413"/>
    </row>
    <row r="73" spans="1:13" s="121" customFormat="1" ht="16.899999999999999" customHeight="1">
      <c r="A73" s="182">
        <v>57</v>
      </c>
      <c r="B73" s="182" t="s">
        <v>136</v>
      </c>
      <c r="C73" s="434" t="s">
        <v>186</v>
      </c>
      <c r="D73" s="202">
        <v>488.84478356639994</v>
      </c>
      <c r="E73" s="202">
        <v>488.84478356639994</v>
      </c>
      <c r="F73" s="202"/>
      <c r="G73" s="202">
        <v>488.84478356639994</v>
      </c>
      <c r="H73" s="435">
        <v>39692</v>
      </c>
      <c r="I73" s="435">
        <v>39677</v>
      </c>
      <c r="J73" s="435">
        <v>43111</v>
      </c>
      <c r="K73" s="182">
        <v>9</v>
      </c>
      <c r="L73" s="182">
        <v>0</v>
      </c>
      <c r="M73" s="315"/>
    </row>
    <row r="74" spans="1:13" s="121" customFormat="1" ht="16.899999999999999" customHeight="1">
      <c r="A74" s="182">
        <v>58</v>
      </c>
      <c r="B74" s="182" t="s">
        <v>140</v>
      </c>
      <c r="C74" s="434" t="s">
        <v>811</v>
      </c>
      <c r="D74" s="202">
        <v>3773.5388591844003</v>
      </c>
      <c r="E74" s="202">
        <v>3773.5388591844003</v>
      </c>
      <c r="F74" s="202"/>
      <c r="G74" s="202">
        <v>3773.5388591844003</v>
      </c>
      <c r="H74" s="435">
        <v>38037</v>
      </c>
      <c r="I74" s="435">
        <v>38037</v>
      </c>
      <c r="J74" s="435">
        <v>43341</v>
      </c>
      <c r="K74" s="182">
        <v>14</v>
      </c>
      <c r="L74" s="182">
        <v>4</v>
      </c>
      <c r="M74" s="315"/>
    </row>
    <row r="75" spans="1:13" s="121" customFormat="1" ht="16.899999999999999" customHeight="1">
      <c r="A75" s="182">
        <v>59</v>
      </c>
      <c r="B75" s="182" t="s">
        <v>140</v>
      </c>
      <c r="C75" s="434" t="s">
        <v>188</v>
      </c>
      <c r="D75" s="202">
        <v>1135.9926483659999</v>
      </c>
      <c r="E75" s="202">
        <v>1135.9926483659999</v>
      </c>
      <c r="F75" s="202"/>
      <c r="G75" s="202">
        <v>1135.9926483659999</v>
      </c>
      <c r="H75" s="435">
        <v>38650</v>
      </c>
      <c r="I75" s="435">
        <v>39188</v>
      </c>
      <c r="J75" s="435">
        <v>42626</v>
      </c>
      <c r="K75" s="182">
        <v>10</v>
      </c>
      <c r="L75" s="182">
        <v>6</v>
      </c>
      <c r="M75" s="315"/>
    </row>
    <row r="76" spans="1:13" s="121" customFormat="1" ht="16.899999999999999" customHeight="1">
      <c r="A76" s="182">
        <v>60</v>
      </c>
      <c r="B76" s="182" t="s">
        <v>189</v>
      </c>
      <c r="C76" s="434" t="s">
        <v>190</v>
      </c>
      <c r="D76" s="202">
        <v>7358.2963365684</v>
      </c>
      <c r="E76" s="202">
        <v>7358.2963365684</v>
      </c>
      <c r="F76" s="202"/>
      <c r="G76" s="202">
        <v>7358.2963365684</v>
      </c>
      <c r="H76" s="435">
        <v>38163</v>
      </c>
      <c r="I76" s="435">
        <v>39783</v>
      </c>
      <c r="J76" s="435">
        <v>42643</v>
      </c>
      <c r="K76" s="182">
        <v>10</v>
      </c>
      <c r="L76" s="182">
        <v>9</v>
      </c>
      <c r="M76" s="315"/>
    </row>
    <row r="77" spans="1:13" s="121" customFormat="1" ht="16.899999999999999" customHeight="1">
      <c r="A77" s="394" t="s">
        <v>812</v>
      </c>
      <c r="B77" s="394"/>
      <c r="C77" s="394"/>
      <c r="D77" s="201">
        <f>SUM(D78:D115)</f>
        <v>115450.53211385096</v>
      </c>
      <c r="E77" s="201">
        <f>SUM(E78:E115)</f>
        <v>115450.53211385096</v>
      </c>
      <c r="F77" s="201"/>
      <c r="G77" s="201">
        <f>SUM(G78:G115)</f>
        <v>115450.53211385096</v>
      </c>
      <c r="H77" s="436"/>
      <c r="I77" s="436"/>
      <c r="J77" s="436"/>
      <c r="K77" s="182"/>
      <c r="L77" s="182"/>
      <c r="M77" s="315"/>
    </row>
    <row r="78" spans="1:13" s="121" customFormat="1" ht="16.899999999999999" customHeight="1">
      <c r="A78" s="182">
        <v>61</v>
      </c>
      <c r="B78" s="182" t="s">
        <v>126</v>
      </c>
      <c r="C78" s="434" t="s">
        <v>191</v>
      </c>
      <c r="D78" s="202">
        <v>9377.6728107456001</v>
      </c>
      <c r="E78" s="202">
        <v>9377.6728107456001</v>
      </c>
      <c r="F78" s="202"/>
      <c r="G78" s="202">
        <v>9377.6728107456001</v>
      </c>
      <c r="H78" s="435">
        <v>38598</v>
      </c>
      <c r="I78" s="435">
        <v>38598</v>
      </c>
      <c r="J78" s="435">
        <v>43279</v>
      </c>
      <c r="K78" s="182">
        <v>12</v>
      </c>
      <c r="L78" s="182">
        <v>3</v>
      </c>
      <c r="M78" s="315"/>
    </row>
    <row r="79" spans="1:13" s="121" customFormat="1" ht="16.899999999999999" customHeight="1">
      <c r="A79" s="182">
        <v>62</v>
      </c>
      <c r="B79" s="182" t="s">
        <v>192</v>
      </c>
      <c r="C79" s="434" t="s">
        <v>749</v>
      </c>
      <c r="D79" s="202">
        <v>28831.900002598803</v>
      </c>
      <c r="E79" s="202">
        <v>28831.900002598803</v>
      </c>
      <c r="F79" s="202"/>
      <c r="G79" s="202">
        <v>28831.900002598803</v>
      </c>
      <c r="H79" s="435">
        <v>40258</v>
      </c>
      <c r="I79" s="435">
        <v>40258</v>
      </c>
      <c r="J79" s="435">
        <v>44727</v>
      </c>
      <c r="K79" s="182">
        <v>11</v>
      </c>
      <c r="L79" s="182">
        <v>10</v>
      </c>
      <c r="M79" s="315"/>
    </row>
    <row r="80" spans="1:13" s="121" customFormat="1" ht="16.899999999999999" customHeight="1">
      <c r="A80" s="182">
        <v>63</v>
      </c>
      <c r="B80" s="182" t="s">
        <v>155</v>
      </c>
      <c r="C80" s="434" t="s">
        <v>750</v>
      </c>
      <c r="D80" s="202">
        <v>6140.1617014043995</v>
      </c>
      <c r="E80" s="202">
        <v>6140.1617014043995</v>
      </c>
      <c r="F80" s="202"/>
      <c r="G80" s="202">
        <v>6140.1617014043995</v>
      </c>
      <c r="H80" s="435">
        <v>39141</v>
      </c>
      <c r="I80" s="435">
        <v>39325</v>
      </c>
      <c r="J80" s="435">
        <v>50024</v>
      </c>
      <c r="K80" s="182">
        <v>29</v>
      </c>
      <c r="L80" s="182">
        <v>7</v>
      </c>
      <c r="M80" s="315"/>
    </row>
    <row r="81" spans="1:13" s="121" customFormat="1" ht="16.899999999999999" customHeight="1">
      <c r="A81" s="182">
        <v>64</v>
      </c>
      <c r="B81" s="182" t="s">
        <v>136</v>
      </c>
      <c r="C81" s="434" t="s">
        <v>813</v>
      </c>
      <c r="D81" s="202">
        <v>227.60498507460002</v>
      </c>
      <c r="E81" s="202">
        <v>227.60498507460002</v>
      </c>
      <c r="F81" s="202"/>
      <c r="G81" s="202">
        <v>227.60498507460002</v>
      </c>
      <c r="H81" s="435">
        <v>38922</v>
      </c>
      <c r="I81" s="435">
        <v>38901</v>
      </c>
      <c r="J81" s="435">
        <v>42384</v>
      </c>
      <c r="K81" s="182">
        <v>9</v>
      </c>
      <c r="L81" s="182">
        <v>10</v>
      </c>
      <c r="M81" s="315"/>
    </row>
    <row r="82" spans="1:13" s="121" customFormat="1" ht="16.899999999999999" customHeight="1">
      <c r="A82" s="182">
        <v>65</v>
      </c>
      <c r="B82" s="182" t="s">
        <v>136</v>
      </c>
      <c r="C82" s="434" t="s">
        <v>197</v>
      </c>
      <c r="D82" s="202">
        <v>1046.7022003776001</v>
      </c>
      <c r="E82" s="202">
        <v>1046.7022003776001</v>
      </c>
      <c r="F82" s="202"/>
      <c r="G82" s="202">
        <v>1046.7022003776001</v>
      </c>
      <c r="H82" s="435">
        <v>38905</v>
      </c>
      <c r="I82" s="435">
        <v>38946</v>
      </c>
      <c r="J82" s="435">
        <v>43341</v>
      </c>
      <c r="K82" s="182">
        <v>12</v>
      </c>
      <c r="L82" s="182">
        <v>1</v>
      </c>
      <c r="M82" s="315"/>
    </row>
    <row r="83" spans="1:13" s="121" customFormat="1" ht="16.899999999999999" customHeight="1">
      <c r="A83" s="182">
        <v>66</v>
      </c>
      <c r="B83" s="182" t="s">
        <v>136</v>
      </c>
      <c r="C83" s="434" t="s">
        <v>198</v>
      </c>
      <c r="D83" s="202">
        <v>6629.4736253604005</v>
      </c>
      <c r="E83" s="202">
        <v>6629.4736253604005</v>
      </c>
      <c r="F83" s="202"/>
      <c r="G83" s="202">
        <v>6629.4736253604005</v>
      </c>
      <c r="H83" s="435">
        <v>38544</v>
      </c>
      <c r="I83" s="435">
        <v>39141</v>
      </c>
      <c r="J83" s="435">
        <v>43341</v>
      </c>
      <c r="K83" s="182">
        <v>12</v>
      </c>
      <c r="L83" s="182">
        <v>11</v>
      </c>
      <c r="M83" s="315"/>
    </row>
    <row r="84" spans="1:13" s="121" customFormat="1" ht="16.899999999999999" customHeight="1">
      <c r="A84" s="182">
        <v>67</v>
      </c>
      <c r="B84" s="182" t="s">
        <v>136</v>
      </c>
      <c r="C84" s="434" t="s">
        <v>199</v>
      </c>
      <c r="D84" s="202">
        <v>2519.4111134310001</v>
      </c>
      <c r="E84" s="202">
        <v>2519.4111134310001</v>
      </c>
      <c r="F84" s="202"/>
      <c r="G84" s="202">
        <v>2519.4111134310001</v>
      </c>
      <c r="H84" s="435">
        <v>38288</v>
      </c>
      <c r="I84" s="435">
        <v>38288</v>
      </c>
      <c r="J84" s="435">
        <v>41899</v>
      </c>
      <c r="K84" s="182">
        <v>9</v>
      </c>
      <c r="L84" s="182">
        <v>5</v>
      </c>
      <c r="M84" s="315"/>
    </row>
    <row r="85" spans="1:13" s="121" customFormat="1" ht="16.899999999999999" customHeight="1">
      <c r="A85" s="182">
        <v>68</v>
      </c>
      <c r="B85" s="182" t="s">
        <v>136</v>
      </c>
      <c r="C85" s="434" t="s">
        <v>200</v>
      </c>
      <c r="D85" s="202">
        <v>3018.9483285816</v>
      </c>
      <c r="E85" s="202">
        <v>3018.9483285816</v>
      </c>
      <c r="F85" s="202"/>
      <c r="G85" s="202">
        <v>3018.9483285816</v>
      </c>
      <c r="H85" s="435">
        <v>40008</v>
      </c>
      <c r="I85" s="435">
        <v>41242</v>
      </c>
      <c r="J85" s="435">
        <v>45035</v>
      </c>
      <c r="K85" s="182">
        <v>13</v>
      </c>
      <c r="L85" s="182">
        <v>6</v>
      </c>
      <c r="M85" s="315"/>
    </row>
    <row r="86" spans="1:13" s="121" customFormat="1" ht="16.899999999999999" customHeight="1">
      <c r="A86" s="182">
        <v>69</v>
      </c>
      <c r="B86" s="182" t="s">
        <v>136</v>
      </c>
      <c r="C86" s="434" t="s">
        <v>201</v>
      </c>
      <c r="D86" s="202">
        <v>1841.0193908322001</v>
      </c>
      <c r="E86" s="202">
        <v>1841.0193908322001</v>
      </c>
      <c r="F86" s="202"/>
      <c r="G86" s="202">
        <v>1841.0193908322001</v>
      </c>
      <c r="H86" s="435">
        <v>38121</v>
      </c>
      <c r="I86" s="435">
        <v>38121</v>
      </c>
      <c r="J86" s="435">
        <v>41780</v>
      </c>
      <c r="K86" s="182">
        <v>10</v>
      </c>
      <c r="L86" s="182">
        <v>0</v>
      </c>
      <c r="M86" s="315"/>
    </row>
    <row r="87" spans="1:13" s="121" customFormat="1" ht="16.899999999999999" customHeight="1">
      <c r="A87" s="182">
        <v>70</v>
      </c>
      <c r="B87" s="182" t="s">
        <v>136</v>
      </c>
      <c r="C87" s="434" t="s">
        <v>202</v>
      </c>
      <c r="D87" s="202">
        <v>1616.3672559312001</v>
      </c>
      <c r="E87" s="202">
        <v>1616.3672559312001</v>
      </c>
      <c r="F87" s="202"/>
      <c r="G87" s="202">
        <v>1616.3672559312001</v>
      </c>
      <c r="H87" s="435">
        <v>38350</v>
      </c>
      <c r="I87" s="435">
        <v>38350</v>
      </c>
      <c r="J87" s="435">
        <v>43290</v>
      </c>
      <c r="K87" s="182">
        <v>13</v>
      </c>
      <c r="L87" s="182">
        <v>4</v>
      </c>
      <c r="M87" s="315"/>
    </row>
    <row r="88" spans="1:13" s="121" customFormat="1" ht="16.899999999999999" customHeight="1">
      <c r="A88" s="182">
        <v>71</v>
      </c>
      <c r="B88" s="182" t="s">
        <v>203</v>
      </c>
      <c r="C88" s="434" t="s">
        <v>204</v>
      </c>
      <c r="D88" s="202">
        <v>2080.4605819722001</v>
      </c>
      <c r="E88" s="202">
        <v>2080.4605819722001</v>
      </c>
      <c r="F88" s="202"/>
      <c r="G88" s="202">
        <v>2080.4605819722001</v>
      </c>
      <c r="H88" s="435">
        <v>38578</v>
      </c>
      <c r="I88" s="435">
        <v>38578</v>
      </c>
      <c r="J88" s="435">
        <v>42069</v>
      </c>
      <c r="K88" s="182">
        <v>9</v>
      </c>
      <c r="L88" s="182">
        <v>2</v>
      </c>
      <c r="M88" s="315"/>
    </row>
    <row r="89" spans="1:13" s="121" customFormat="1" ht="16.899999999999999" customHeight="1">
      <c r="A89" s="182">
        <v>72</v>
      </c>
      <c r="B89" s="182" t="s">
        <v>205</v>
      </c>
      <c r="C89" s="434" t="s">
        <v>206</v>
      </c>
      <c r="D89" s="202">
        <v>2104.3637193216</v>
      </c>
      <c r="E89" s="202">
        <v>2104.3637193216</v>
      </c>
      <c r="F89" s="202"/>
      <c r="G89" s="202">
        <v>2104.3637193216</v>
      </c>
      <c r="H89" s="435">
        <v>38507</v>
      </c>
      <c r="I89" s="435">
        <v>38650</v>
      </c>
      <c r="J89" s="435">
        <v>42069</v>
      </c>
      <c r="K89" s="182">
        <v>9</v>
      </c>
      <c r="L89" s="182">
        <v>9</v>
      </c>
      <c r="M89" s="315"/>
    </row>
    <row r="90" spans="1:13" s="121" customFormat="1" ht="16.899999999999999" customHeight="1">
      <c r="A90" s="182">
        <v>73</v>
      </c>
      <c r="B90" s="182" t="s">
        <v>205</v>
      </c>
      <c r="C90" s="434" t="s">
        <v>207</v>
      </c>
      <c r="D90" s="202">
        <v>4170.1406737595998</v>
      </c>
      <c r="E90" s="202">
        <v>4170.1406737595998</v>
      </c>
      <c r="F90" s="202"/>
      <c r="G90" s="202">
        <v>4170.1406737595998</v>
      </c>
      <c r="H90" s="435">
        <v>40186</v>
      </c>
      <c r="I90" s="435">
        <v>40186</v>
      </c>
      <c r="J90" s="435">
        <v>43672</v>
      </c>
      <c r="K90" s="182">
        <v>9</v>
      </c>
      <c r="L90" s="182">
        <v>5</v>
      </c>
      <c r="M90" s="315"/>
    </row>
    <row r="91" spans="1:13" s="121" customFormat="1" ht="16.899999999999999" customHeight="1">
      <c r="A91" s="182">
        <v>74</v>
      </c>
      <c r="B91" s="182" t="s">
        <v>205</v>
      </c>
      <c r="C91" s="434" t="s">
        <v>208</v>
      </c>
      <c r="D91" s="202">
        <v>347.63194461059999</v>
      </c>
      <c r="E91" s="202">
        <v>347.63194461059999</v>
      </c>
      <c r="F91" s="202"/>
      <c r="G91" s="202">
        <v>347.63194461059999</v>
      </c>
      <c r="H91" s="435">
        <v>38457</v>
      </c>
      <c r="I91" s="435">
        <v>38457</v>
      </c>
      <c r="J91" s="435">
        <v>43341</v>
      </c>
      <c r="K91" s="182">
        <v>12</v>
      </c>
      <c r="L91" s="182">
        <v>8</v>
      </c>
      <c r="M91" s="315"/>
    </row>
    <row r="92" spans="1:13" s="121" customFormat="1" ht="16.899999999999999" customHeight="1">
      <c r="A92" s="182">
        <v>75</v>
      </c>
      <c r="B92" s="182" t="s">
        <v>205</v>
      </c>
      <c r="C92" s="434" t="s">
        <v>209</v>
      </c>
      <c r="D92" s="202">
        <v>2969.3537394629998</v>
      </c>
      <c r="E92" s="202">
        <v>2969.3537394629998</v>
      </c>
      <c r="F92" s="202"/>
      <c r="G92" s="202">
        <v>2969.3537394629998</v>
      </c>
      <c r="H92" s="435">
        <v>38290</v>
      </c>
      <c r="I92" s="435">
        <v>38404</v>
      </c>
      <c r="J92" s="435">
        <v>43341</v>
      </c>
      <c r="K92" s="182">
        <v>13</v>
      </c>
      <c r="L92" s="182">
        <v>10</v>
      </c>
      <c r="M92" s="315"/>
    </row>
    <row r="93" spans="1:13" s="121" customFormat="1" ht="16.899999999999999" customHeight="1">
      <c r="A93" s="182">
        <v>76</v>
      </c>
      <c r="B93" s="182" t="s">
        <v>205</v>
      </c>
      <c r="C93" s="434" t="s">
        <v>210</v>
      </c>
      <c r="D93" s="202">
        <v>962.67643962780005</v>
      </c>
      <c r="E93" s="202">
        <v>962.67643962780005</v>
      </c>
      <c r="F93" s="202"/>
      <c r="G93" s="202">
        <v>962.67643962780005</v>
      </c>
      <c r="H93" s="435">
        <v>38596</v>
      </c>
      <c r="I93" s="435">
        <v>38714</v>
      </c>
      <c r="J93" s="435">
        <v>42384</v>
      </c>
      <c r="K93" s="182">
        <v>9</v>
      </c>
      <c r="L93" s="182">
        <v>4</v>
      </c>
      <c r="M93" s="315"/>
    </row>
    <row r="94" spans="1:13" s="121" customFormat="1" ht="16.899999999999999" customHeight="1">
      <c r="A94" s="182">
        <v>77</v>
      </c>
      <c r="B94" s="182" t="s">
        <v>205</v>
      </c>
      <c r="C94" s="434" t="s">
        <v>211</v>
      </c>
      <c r="D94" s="202">
        <v>3182.1371509260002</v>
      </c>
      <c r="E94" s="202">
        <v>3182.1371509260002</v>
      </c>
      <c r="F94" s="202"/>
      <c r="G94" s="202">
        <v>3182.1371509260002</v>
      </c>
      <c r="H94" s="435">
        <v>38449</v>
      </c>
      <c r="I94" s="435">
        <v>38449</v>
      </c>
      <c r="J94" s="435">
        <v>43341</v>
      </c>
      <c r="K94" s="182">
        <v>12</v>
      </c>
      <c r="L94" s="182">
        <v>8</v>
      </c>
      <c r="M94" s="315"/>
    </row>
    <row r="95" spans="1:13" s="121" customFormat="1" ht="16.899999999999999" customHeight="1">
      <c r="A95" s="182">
        <v>78</v>
      </c>
      <c r="B95" s="182" t="s">
        <v>205</v>
      </c>
      <c r="C95" s="434" t="s">
        <v>212</v>
      </c>
      <c r="D95" s="202">
        <v>251.91608260620001</v>
      </c>
      <c r="E95" s="202">
        <v>251.91608260620001</v>
      </c>
      <c r="F95" s="202"/>
      <c r="G95" s="202">
        <v>251.91608260620001</v>
      </c>
      <c r="H95" s="435">
        <v>38088</v>
      </c>
      <c r="I95" s="435">
        <v>38088</v>
      </c>
      <c r="J95" s="435">
        <v>41780</v>
      </c>
      <c r="K95" s="182">
        <v>10</v>
      </c>
      <c r="L95" s="182">
        <v>1</v>
      </c>
      <c r="M95" s="315"/>
    </row>
    <row r="96" spans="1:13" s="121" customFormat="1" ht="16.899999999999999" customHeight="1">
      <c r="A96" s="182">
        <v>79</v>
      </c>
      <c r="B96" s="182" t="s">
        <v>205</v>
      </c>
      <c r="C96" s="434" t="s">
        <v>214</v>
      </c>
      <c r="D96" s="202">
        <v>6473.5431367169995</v>
      </c>
      <c r="E96" s="202">
        <v>6473.5431367169995</v>
      </c>
      <c r="F96" s="202"/>
      <c r="G96" s="202">
        <v>6473.5431367169995</v>
      </c>
      <c r="H96" s="435">
        <v>39588</v>
      </c>
      <c r="I96" s="435">
        <v>39272</v>
      </c>
      <c r="J96" s="435">
        <v>43341</v>
      </c>
      <c r="K96" s="182">
        <v>10</v>
      </c>
      <c r="L96" s="182">
        <v>3</v>
      </c>
      <c r="M96" s="315"/>
    </row>
    <row r="97" spans="1:13" s="121" customFormat="1" ht="16.899999999999999" customHeight="1">
      <c r="A97" s="182">
        <v>80</v>
      </c>
      <c r="B97" s="182" t="s">
        <v>205</v>
      </c>
      <c r="C97" s="434" t="s">
        <v>215</v>
      </c>
      <c r="D97" s="202">
        <v>2232.8454308555997</v>
      </c>
      <c r="E97" s="202">
        <v>2232.8454308555997</v>
      </c>
      <c r="F97" s="202"/>
      <c r="G97" s="202">
        <v>2232.8454308555997</v>
      </c>
      <c r="H97" s="435">
        <v>38579</v>
      </c>
      <c r="I97" s="435">
        <v>39030</v>
      </c>
      <c r="J97" s="435">
        <v>42475</v>
      </c>
      <c r="K97" s="182">
        <v>10</v>
      </c>
      <c r="L97" s="182">
        <v>8</v>
      </c>
      <c r="M97" s="315"/>
    </row>
    <row r="98" spans="1:13" s="121" customFormat="1" ht="16.899999999999999" customHeight="1">
      <c r="A98" s="182">
        <v>82</v>
      </c>
      <c r="B98" s="182" t="s">
        <v>205</v>
      </c>
      <c r="C98" s="434" t="s">
        <v>216</v>
      </c>
      <c r="D98" s="202">
        <v>228.32210717460001</v>
      </c>
      <c r="E98" s="202">
        <v>228.32210717460001</v>
      </c>
      <c r="F98" s="202"/>
      <c r="G98" s="202">
        <v>228.32210717460001</v>
      </c>
      <c r="H98" s="435">
        <v>38659</v>
      </c>
      <c r="I98" s="435">
        <v>38659</v>
      </c>
      <c r="J98" s="435">
        <v>42069</v>
      </c>
      <c r="K98" s="182">
        <v>9</v>
      </c>
      <c r="L98" s="182">
        <v>0</v>
      </c>
      <c r="M98" s="315"/>
    </row>
    <row r="99" spans="1:13" s="121" customFormat="1" ht="16.899999999999999" customHeight="1">
      <c r="A99" s="182">
        <v>83</v>
      </c>
      <c r="B99" s="182" t="s">
        <v>205</v>
      </c>
      <c r="C99" s="434" t="s">
        <v>217</v>
      </c>
      <c r="D99" s="202">
        <v>69.343685020799995</v>
      </c>
      <c r="E99" s="202">
        <v>69.343685020799995</v>
      </c>
      <c r="F99" s="202"/>
      <c r="G99" s="202">
        <v>69.343685020799995</v>
      </c>
      <c r="H99" s="435">
        <v>38589</v>
      </c>
      <c r="I99" s="435">
        <v>38589</v>
      </c>
      <c r="J99" s="435">
        <v>43341</v>
      </c>
      <c r="K99" s="182">
        <v>12</v>
      </c>
      <c r="L99" s="182">
        <v>8</v>
      </c>
      <c r="M99" s="315"/>
    </row>
    <row r="100" spans="1:13" s="121" customFormat="1" ht="16.899999999999999" customHeight="1">
      <c r="A100" s="182">
        <v>84</v>
      </c>
      <c r="B100" s="182" t="s">
        <v>205</v>
      </c>
      <c r="C100" s="434" t="s">
        <v>218</v>
      </c>
      <c r="D100" s="202">
        <v>1686.7710590255999</v>
      </c>
      <c r="E100" s="202">
        <v>1686.7710590255999</v>
      </c>
      <c r="F100" s="202"/>
      <c r="G100" s="202">
        <v>1686.7710590255999</v>
      </c>
      <c r="H100" s="435">
        <v>39114</v>
      </c>
      <c r="I100" s="435">
        <v>39114</v>
      </c>
      <c r="J100" s="435">
        <v>42475</v>
      </c>
      <c r="K100" s="182">
        <v>9</v>
      </c>
      <c r="L100" s="182">
        <v>1</v>
      </c>
      <c r="M100" s="315"/>
    </row>
    <row r="101" spans="1:13" s="121" customFormat="1" ht="16.899999999999999" customHeight="1">
      <c r="A101" s="182">
        <v>87</v>
      </c>
      <c r="B101" s="182" t="s">
        <v>205</v>
      </c>
      <c r="C101" s="434" t="s">
        <v>219</v>
      </c>
      <c r="D101" s="202">
        <v>3457.3139705532003</v>
      </c>
      <c r="E101" s="202">
        <v>3457.3139705532003</v>
      </c>
      <c r="F101" s="202"/>
      <c r="G101" s="202">
        <v>3457.3139705532003</v>
      </c>
      <c r="H101" s="435">
        <v>38488</v>
      </c>
      <c r="I101" s="435">
        <v>38703</v>
      </c>
      <c r="J101" s="435">
        <v>42069</v>
      </c>
      <c r="K101" s="182">
        <v>9</v>
      </c>
      <c r="L101" s="182">
        <v>6</v>
      </c>
      <c r="M101" s="315"/>
    </row>
    <row r="102" spans="1:13" s="121" customFormat="1" ht="16.899999999999999" customHeight="1">
      <c r="A102" s="182">
        <v>90</v>
      </c>
      <c r="B102" s="182" t="s">
        <v>205</v>
      </c>
      <c r="C102" s="434" t="s">
        <v>220</v>
      </c>
      <c r="D102" s="202">
        <v>688.86659579640002</v>
      </c>
      <c r="E102" s="202">
        <v>688.86659579640002</v>
      </c>
      <c r="F102" s="202"/>
      <c r="G102" s="202">
        <v>688.86659579640002</v>
      </c>
      <c r="H102" s="435">
        <v>38548</v>
      </c>
      <c r="I102" s="435">
        <v>38548</v>
      </c>
      <c r="J102" s="435">
        <v>42069</v>
      </c>
      <c r="K102" s="182">
        <v>9</v>
      </c>
      <c r="L102" s="182">
        <v>7</v>
      </c>
      <c r="M102" s="315"/>
    </row>
    <row r="103" spans="1:13" s="121" customFormat="1" ht="16.899999999999999" customHeight="1">
      <c r="A103" s="182">
        <v>91</v>
      </c>
      <c r="B103" s="182" t="s">
        <v>205</v>
      </c>
      <c r="C103" s="434" t="s">
        <v>221</v>
      </c>
      <c r="D103" s="202">
        <v>1039.3342057758</v>
      </c>
      <c r="E103" s="202">
        <v>1039.3342057758</v>
      </c>
      <c r="F103" s="202"/>
      <c r="G103" s="202">
        <v>1039.3342057758</v>
      </c>
      <c r="H103" s="435">
        <v>38862</v>
      </c>
      <c r="I103" s="435">
        <v>38872</v>
      </c>
      <c r="J103" s="435">
        <v>43341</v>
      </c>
      <c r="K103" s="182">
        <v>12</v>
      </c>
      <c r="L103" s="182">
        <v>1</v>
      </c>
      <c r="M103" s="315"/>
    </row>
    <row r="104" spans="1:13" s="121" customFormat="1" ht="16.899999999999999" customHeight="1">
      <c r="A104" s="182">
        <v>92</v>
      </c>
      <c r="B104" s="182" t="s">
        <v>205</v>
      </c>
      <c r="C104" s="434" t="s">
        <v>222</v>
      </c>
      <c r="D104" s="202">
        <v>1729.998520872</v>
      </c>
      <c r="E104" s="202">
        <v>1729.998520872</v>
      </c>
      <c r="F104" s="202"/>
      <c r="G104" s="202">
        <v>1729.998520872</v>
      </c>
      <c r="H104" s="435">
        <v>38510</v>
      </c>
      <c r="I104" s="435">
        <v>38700</v>
      </c>
      <c r="J104" s="435">
        <v>42384</v>
      </c>
      <c r="K104" s="182">
        <v>10</v>
      </c>
      <c r="L104" s="182">
        <v>4</v>
      </c>
      <c r="M104" s="315"/>
    </row>
    <row r="105" spans="1:13" s="121" customFormat="1" ht="16.899999999999999" customHeight="1">
      <c r="A105" s="182">
        <v>93</v>
      </c>
      <c r="B105" s="182" t="s">
        <v>205</v>
      </c>
      <c r="C105" s="434" t="s">
        <v>223</v>
      </c>
      <c r="D105" s="202">
        <v>1730.3550128484001</v>
      </c>
      <c r="E105" s="202">
        <v>1730.3550128484001</v>
      </c>
      <c r="F105" s="202"/>
      <c r="G105" s="202">
        <v>1730.3550128484001</v>
      </c>
      <c r="H105" s="435">
        <v>38651</v>
      </c>
      <c r="I105" s="435">
        <v>38651</v>
      </c>
      <c r="J105" s="435">
        <v>43341</v>
      </c>
      <c r="K105" s="182">
        <v>12</v>
      </c>
      <c r="L105" s="182">
        <v>9</v>
      </c>
      <c r="M105" s="315"/>
    </row>
    <row r="106" spans="1:13" s="121" customFormat="1" ht="16.899999999999999" customHeight="1">
      <c r="A106" s="182">
        <v>94</v>
      </c>
      <c r="B106" s="182" t="s">
        <v>205</v>
      </c>
      <c r="C106" s="434" t="s">
        <v>224</v>
      </c>
      <c r="D106" s="202">
        <v>762.60040826460011</v>
      </c>
      <c r="E106" s="202">
        <v>762.60040826460011</v>
      </c>
      <c r="F106" s="202"/>
      <c r="G106" s="202">
        <v>762.60040826460011</v>
      </c>
      <c r="H106" s="435">
        <v>38410</v>
      </c>
      <c r="I106" s="435">
        <v>38410</v>
      </c>
      <c r="J106" s="435">
        <v>42185</v>
      </c>
      <c r="K106" s="182">
        <v>10</v>
      </c>
      <c r="L106" s="182">
        <v>3</v>
      </c>
      <c r="M106" s="315"/>
    </row>
    <row r="107" spans="1:13" s="121" customFormat="1" ht="16.899999999999999" customHeight="1">
      <c r="A107" s="182">
        <v>95</v>
      </c>
      <c r="B107" s="182" t="s">
        <v>140</v>
      </c>
      <c r="C107" s="434" t="s">
        <v>225</v>
      </c>
      <c r="D107" s="202">
        <v>309.62809418940003</v>
      </c>
      <c r="E107" s="202">
        <v>309.62809418940003</v>
      </c>
      <c r="F107" s="202"/>
      <c r="G107" s="202">
        <v>309.62809418940003</v>
      </c>
      <c r="H107" s="435">
        <v>38628</v>
      </c>
      <c r="I107" s="435">
        <v>38628</v>
      </c>
      <c r="J107" s="435">
        <v>42069</v>
      </c>
      <c r="K107" s="182">
        <v>9</v>
      </c>
      <c r="L107" s="182">
        <v>0</v>
      </c>
      <c r="M107" s="315"/>
    </row>
    <row r="108" spans="1:13" s="121" customFormat="1" ht="16.899999999999999" customHeight="1">
      <c r="A108" s="182">
        <v>98</v>
      </c>
      <c r="B108" s="182" t="s">
        <v>140</v>
      </c>
      <c r="C108" s="434" t="s">
        <v>226</v>
      </c>
      <c r="D108" s="202">
        <v>198.8897938488</v>
      </c>
      <c r="E108" s="202">
        <v>198.8897938488</v>
      </c>
      <c r="F108" s="202"/>
      <c r="G108" s="202">
        <v>198.8897938488</v>
      </c>
      <c r="H108" s="435">
        <v>38554</v>
      </c>
      <c r="I108" s="435">
        <v>38564</v>
      </c>
      <c r="J108" s="435">
        <v>42069</v>
      </c>
      <c r="K108" s="182">
        <v>9</v>
      </c>
      <c r="L108" s="182">
        <v>7</v>
      </c>
      <c r="M108" s="315"/>
    </row>
    <row r="109" spans="1:13" s="121" customFormat="1" ht="16.899999999999999" customHeight="1">
      <c r="A109" s="182">
        <v>99</v>
      </c>
      <c r="B109" s="182" t="s">
        <v>140</v>
      </c>
      <c r="C109" s="434" t="s">
        <v>227</v>
      </c>
      <c r="D109" s="202">
        <v>1355.4868179041998</v>
      </c>
      <c r="E109" s="202">
        <v>1355.4868179041998</v>
      </c>
      <c r="F109" s="202"/>
      <c r="G109" s="202">
        <v>1355.4868179041998</v>
      </c>
      <c r="H109" s="435">
        <v>38512</v>
      </c>
      <c r="I109" s="435">
        <v>38562</v>
      </c>
      <c r="J109" s="435">
        <v>43279</v>
      </c>
      <c r="K109" s="182">
        <v>13</v>
      </c>
      <c r="L109" s="182">
        <v>0</v>
      </c>
      <c r="M109" s="315"/>
    </row>
    <row r="110" spans="1:13" s="121" customFormat="1" ht="16.899999999999999" customHeight="1">
      <c r="A110" s="182">
        <v>100</v>
      </c>
      <c r="B110" s="182" t="s">
        <v>228</v>
      </c>
      <c r="C110" s="434" t="s">
        <v>229</v>
      </c>
      <c r="D110" s="202">
        <v>2288.1826161899999</v>
      </c>
      <c r="E110" s="202">
        <v>2288.1826161899999</v>
      </c>
      <c r="F110" s="202"/>
      <c r="G110" s="202">
        <v>2288.1826161899999</v>
      </c>
      <c r="H110" s="435">
        <v>38981</v>
      </c>
      <c r="I110" s="435">
        <v>39559</v>
      </c>
      <c r="J110" s="435">
        <v>43341</v>
      </c>
      <c r="K110" s="182">
        <v>11</v>
      </c>
      <c r="L110" s="182">
        <v>10</v>
      </c>
      <c r="M110" s="315"/>
    </row>
    <row r="111" spans="1:13" s="121" customFormat="1" ht="16.899999999999999" customHeight="1">
      <c r="A111" s="182">
        <v>101</v>
      </c>
      <c r="B111" s="182" t="s">
        <v>228</v>
      </c>
      <c r="C111" s="434" t="s">
        <v>230</v>
      </c>
      <c r="D111" s="202">
        <v>1674.9727546266001</v>
      </c>
      <c r="E111" s="202">
        <v>1674.9727546266001</v>
      </c>
      <c r="F111" s="202"/>
      <c r="G111" s="202">
        <v>1674.9727546266001</v>
      </c>
      <c r="H111" s="435">
        <v>38837</v>
      </c>
      <c r="I111" s="435">
        <v>39958</v>
      </c>
      <c r="J111" s="435">
        <v>43572</v>
      </c>
      <c r="K111" s="182">
        <v>12</v>
      </c>
      <c r="L111" s="182">
        <v>6</v>
      </c>
      <c r="M111" s="315"/>
    </row>
    <row r="112" spans="1:13" s="121" customFormat="1" ht="16.899999999999999" customHeight="1">
      <c r="A112" s="182">
        <v>102</v>
      </c>
      <c r="B112" s="182" t="s">
        <v>228</v>
      </c>
      <c r="C112" s="434" t="s">
        <v>231</v>
      </c>
      <c r="D112" s="202">
        <v>940.27979946900007</v>
      </c>
      <c r="E112" s="202">
        <v>940.27979946900007</v>
      </c>
      <c r="F112" s="202"/>
      <c r="G112" s="202">
        <v>940.27979946900007</v>
      </c>
      <c r="H112" s="435">
        <v>38945</v>
      </c>
      <c r="I112" s="435">
        <v>39060</v>
      </c>
      <c r="J112" s="435">
        <v>42626</v>
      </c>
      <c r="K112" s="182">
        <v>9</v>
      </c>
      <c r="L112" s="182">
        <v>11</v>
      </c>
      <c r="M112" s="315"/>
    </row>
    <row r="113" spans="1:13" s="121" customFormat="1" ht="16.899999999999999" customHeight="1">
      <c r="A113" s="182">
        <v>103</v>
      </c>
      <c r="B113" s="182" t="s">
        <v>228</v>
      </c>
      <c r="C113" s="434" t="s">
        <v>232</v>
      </c>
      <c r="D113" s="202">
        <v>436.79055969360002</v>
      </c>
      <c r="E113" s="202">
        <v>436.79055969360002</v>
      </c>
      <c r="F113" s="202"/>
      <c r="G113" s="202">
        <v>436.79055969360002</v>
      </c>
      <c r="H113" s="435">
        <v>38594</v>
      </c>
      <c r="I113" s="435">
        <v>38593</v>
      </c>
      <c r="J113" s="435">
        <v>42069</v>
      </c>
      <c r="K113" s="182">
        <v>9</v>
      </c>
      <c r="L113" s="182">
        <v>5</v>
      </c>
      <c r="M113" s="315"/>
    </row>
    <row r="114" spans="1:13" s="121" customFormat="1" ht="16.899999999999999" customHeight="1">
      <c r="A114" s="182">
        <v>104</v>
      </c>
      <c r="B114" s="182" t="s">
        <v>228</v>
      </c>
      <c r="C114" s="434" t="s">
        <v>233</v>
      </c>
      <c r="D114" s="202">
        <v>7935.0937709676</v>
      </c>
      <c r="E114" s="202">
        <v>7935.0937709676</v>
      </c>
      <c r="F114" s="202"/>
      <c r="G114" s="202">
        <v>7935.0937709676</v>
      </c>
      <c r="H114" s="435">
        <v>38562</v>
      </c>
      <c r="I114" s="435">
        <v>42782</v>
      </c>
      <c r="J114" s="435">
        <v>49947</v>
      </c>
      <c r="K114" s="182">
        <v>31</v>
      </c>
      <c r="L114" s="182">
        <v>0</v>
      </c>
      <c r="M114" s="315"/>
    </row>
    <row r="115" spans="1:13" s="121" customFormat="1" ht="16.899999999999999" customHeight="1">
      <c r="A115" s="182">
        <v>105</v>
      </c>
      <c r="B115" s="182" t="s">
        <v>228</v>
      </c>
      <c r="C115" s="434" t="s">
        <v>752</v>
      </c>
      <c r="D115" s="202">
        <v>2893.9720274333999</v>
      </c>
      <c r="E115" s="202">
        <v>2893.9720274333999</v>
      </c>
      <c r="F115" s="202"/>
      <c r="G115" s="202">
        <v>2893.9720274333999</v>
      </c>
      <c r="H115" s="435">
        <v>38665</v>
      </c>
      <c r="I115" s="435">
        <v>38742</v>
      </c>
      <c r="J115" s="435">
        <v>43279</v>
      </c>
      <c r="K115" s="182">
        <v>12</v>
      </c>
      <c r="L115" s="182">
        <v>3</v>
      </c>
      <c r="M115" s="315"/>
    </row>
    <row r="116" spans="1:13" s="121" customFormat="1" ht="16.899999999999999" customHeight="1">
      <c r="A116" s="394" t="s">
        <v>814</v>
      </c>
      <c r="B116" s="394"/>
      <c r="C116" s="394"/>
      <c r="D116" s="201">
        <f>SUM(D117:D133)</f>
        <v>67892.995682753986</v>
      </c>
      <c r="E116" s="201">
        <f>SUM(E117:E133)</f>
        <v>67892.995682753986</v>
      </c>
      <c r="F116" s="201"/>
      <c r="G116" s="201">
        <f>SUM(G117:G133)</f>
        <v>67892.995682753986</v>
      </c>
      <c r="H116" s="182"/>
      <c r="I116" s="182"/>
      <c r="J116" s="436"/>
      <c r="K116" s="182"/>
      <c r="L116" s="182"/>
      <c r="M116" s="315"/>
    </row>
    <row r="117" spans="1:13" s="121" customFormat="1" ht="16.899999999999999" customHeight="1">
      <c r="A117" s="182">
        <v>106</v>
      </c>
      <c r="B117" s="182" t="s">
        <v>126</v>
      </c>
      <c r="C117" s="434" t="s">
        <v>815</v>
      </c>
      <c r="D117" s="202">
        <v>11601.717248945999</v>
      </c>
      <c r="E117" s="202">
        <v>11601.717248945999</v>
      </c>
      <c r="F117" s="202"/>
      <c r="G117" s="202">
        <v>11601.717248945999</v>
      </c>
      <c r="H117" s="435">
        <v>39052</v>
      </c>
      <c r="I117" s="435">
        <v>39052</v>
      </c>
      <c r="J117" s="435">
        <v>43341</v>
      </c>
      <c r="K117" s="182">
        <v>11</v>
      </c>
      <c r="L117" s="182">
        <v>5</v>
      </c>
      <c r="M117" s="315"/>
    </row>
    <row r="118" spans="1:13" s="121" customFormat="1" ht="16.899999999999999" customHeight="1">
      <c r="A118" s="182">
        <v>107</v>
      </c>
      <c r="B118" s="182" t="s">
        <v>128</v>
      </c>
      <c r="C118" s="434" t="s">
        <v>236</v>
      </c>
      <c r="D118" s="202">
        <v>717.97286544479994</v>
      </c>
      <c r="E118" s="202">
        <v>717.97286544479994</v>
      </c>
      <c r="F118" s="202"/>
      <c r="G118" s="202">
        <v>717.97286544479994</v>
      </c>
      <c r="H118" s="435">
        <v>39243</v>
      </c>
      <c r="I118" s="435">
        <v>39243</v>
      </c>
      <c r="J118" s="435">
        <v>43341</v>
      </c>
      <c r="K118" s="182">
        <v>10</v>
      </c>
      <c r="L118" s="182">
        <v>10</v>
      </c>
      <c r="M118" s="315"/>
    </row>
    <row r="119" spans="1:13" s="121" customFormat="1" ht="16.899999999999999" customHeight="1">
      <c r="A119" s="182">
        <v>108</v>
      </c>
      <c r="B119" s="182" t="s">
        <v>136</v>
      </c>
      <c r="C119" s="434" t="s">
        <v>237</v>
      </c>
      <c r="D119" s="202">
        <v>666.89366899380002</v>
      </c>
      <c r="E119" s="202">
        <v>666.89366899380002</v>
      </c>
      <c r="F119" s="202"/>
      <c r="G119" s="202">
        <v>666.89366899380002</v>
      </c>
      <c r="H119" s="435">
        <v>38754</v>
      </c>
      <c r="I119" s="435">
        <v>38814</v>
      </c>
      <c r="J119" s="435">
        <v>42384</v>
      </c>
      <c r="K119" s="182">
        <v>9</v>
      </c>
      <c r="L119" s="182">
        <v>10</v>
      </c>
      <c r="M119" s="315"/>
    </row>
    <row r="120" spans="1:13" s="121" customFormat="1" ht="16.899999999999999" customHeight="1">
      <c r="A120" s="182">
        <v>110</v>
      </c>
      <c r="B120" s="182" t="s">
        <v>205</v>
      </c>
      <c r="C120" s="434" t="s">
        <v>238</v>
      </c>
      <c r="D120" s="202">
        <v>597.92505058739994</v>
      </c>
      <c r="E120" s="202">
        <v>597.92505058739994</v>
      </c>
      <c r="F120" s="202"/>
      <c r="G120" s="202">
        <v>597.92505058739994</v>
      </c>
      <c r="H120" s="435">
        <v>39179</v>
      </c>
      <c r="I120" s="435">
        <v>39244</v>
      </c>
      <c r="J120" s="435">
        <v>42475</v>
      </c>
      <c r="K120" s="182">
        <v>9</v>
      </c>
      <c r="L120" s="182">
        <v>0</v>
      </c>
      <c r="M120" s="315"/>
    </row>
    <row r="121" spans="1:13" s="121" customFormat="1" ht="16.899999999999999" customHeight="1">
      <c r="A121" s="182">
        <v>111</v>
      </c>
      <c r="B121" s="182" t="s">
        <v>205</v>
      </c>
      <c r="C121" s="434" t="s">
        <v>239</v>
      </c>
      <c r="D121" s="202">
        <v>1615.4277319314001</v>
      </c>
      <c r="E121" s="202">
        <v>1615.4277319314001</v>
      </c>
      <c r="F121" s="202"/>
      <c r="G121" s="202">
        <v>1615.4277319314001</v>
      </c>
      <c r="H121" s="435">
        <v>40040</v>
      </c>
      <c r="I121" s="435">
        <v>40049</v>
      </c>
      <c r="J121" s="435">
        <v>43672</v>
      </c>
      <c r="K121" s="182">
        <v>9</v>
      </c>
      <c r="L121" s="182">
        <v>5</v>
      </c>
      <c r="M121" s="315"/>
    </row>
    <row r="122" spans="1:13" s="121" customFormat="1" ht="16.899999999999999" customHeight="1">
      <c r="A122" s="182">
        <v>112</v>
      </c>
      <c r="B122" s="182" t="s">
        <v>205</v>
      </c>
      <c r="C122" s="434" t="s">
        <v>240</v>
      </c>
      <c r="D122" s="202">
        <v>2707.4749028873998</v>
      </c>
      <c r="E122" s="202">
        <v>2707.4749028873998</v>
      </c>
      <c r="F122" s="202"/>
      <c r="G122" s="202">
        <v>2707.4749028873998</v>
      </c>
      <c r="H122" s="435">
        <v>38621</v>
      </c>
      <c r="I122" s="435">
        <v>40543</v>
      </c>
      <c r="J122" s="435">
        <v>43341</v>
      </c>
      <c r="K122" s="182">
        <v>12</v>
      </c>
      <c r="L122" s="182">
        <v>8</v>
      </c>
      <c r="M122" s="315"/>
    </row>
    <row r="123" spans="1:13" s="121" customFormat="1" ht="16.899999999999999" customHeight="1">
      <c r="A123" s="182">
        <v>113</v>
      </c>
      <c r="B123" s="182" t="s">
        <v>205</v>
      </c>
      <c r="C123" s="434" t="s">
        <v>241</v>
      </c>
      <c r="D123" s="202">
        <v>1881.0089876165998</v>
      </c>
      <c r="E123" s="202">
        <v>1881.0089876165998</v>
      </c>
      <c r="F123" s="202"/>
      <c r="G123" s="202">
        <v>1881.0089876165998</v>
      </c>
      <c r="H123" s="435">
        <v>39357</v>
      </c>
      <c r="I123" s="435">
        <v>39357</v>
      </c>
      <c r="J123" s="435">
        <v>42881</v>
      </c>
      <c r="K123" s="182">
        <v>9</v>
      </c>
      <c r="L123" s="182">
        <v>7</v>
      </c>
      <c r="M123" s="315"/>
    </row>
    <row r="124" spans="1:13" s="121" customFormat="1" ht="16.899999999999999" customHeight="1">
      <c r="A124" s="182">
        <v>114</v>
      </c>
      <c r="B124" s="182" t="s">
        <v>205</v>
      </c>
      <c r="C124" s="434" t="s">
        <v>242</v>
      </c>
      <c r="D124" s="202">
        <v>2247.9804926298002</v>
      </c>
      <c r="E124" s="202">
        <v>2247.9804926298002</v>
      </c>
      <c r="F124" s="202"/>
      <c r="G124" s="202">
        <v>2247.9804926298002</v>
      </c>
      <c r="H124" s="435">
        <v>38847</v>
      </c>
      <c r="I124" s="435">
        <v>38847</v>
      </c>
      <c r="J124" s="435">
        <v>43279</v>
      </c>
      <c r="K124" s="182">
        <v>11</v>
      </c>
      <c r="L124" s="182">
        <v>11</v>
      </c>
      <c r="M124" s="315"/>
    </row>
    <row r="125" spans="1:13" s="121" customFormat="1" ht="16.899999999999999" customHeight="1">
      <c r="A125" s="182">
        <v>117</v>
      </c>
      <c r="B125" s="182" t="s">
        <v>205</v>
      </c>
      <c r="C125" s="434" t="s">
        <v>243</v>
      </c>
      <c r="D125" s="202">
        <v>6203.8997252621994</v>
      </c>
      <c r="E125" s="202">
        <v>6203.8997252621994</v>
      </c>
      <c r="F125" s="202"/>
      <c r="G125" s="202">
        <v>6203.8997252621994</v>
      </c>
      <c r="H125" s="435">
        <v>39091</v>
      </c>
      <c r="I125" s="435">
        <v>39419</v>
      </c>
      <c r="J125" s="435">
        <v>43049</v>
      </c>
      <c r="K125" s="182">
        <v>10</v>
      </c>
      <c r="L125" s="182">
        <v>7</v>
      </c>
      <c r="M125" s="315"/>
    </row>
    <row r="126" spans="1:13" s="121" customFormat="1" ht="16.899999999999999" customHeight="1">
      <c r="A126" s="182">
        <v>118</v>
      </c>
      <c r="B126" s="182" t="s">
        <v>205</v>
      </c>
      <c r="C126" s="434" t="s">
        <v>244</v>
      </c>
      <c r="D126" s="202">
        <v>1945.302910419</v>
      </c>
      <c r="E126" s="202">
        <v>1945.302910419</v>
      </c>
      <c r="F126" s="202"/>
      <c r="G126" s="202">
        <v>1945.302910419</v>
      </c>
      <c r="H126" s="435">
        <v>39205</v>
      </c>
      <c r="I126" s="435">
        <v>39287</v>
      </c>
      <c r="J126" s="435">
        <v>42881</v>
      </c>
      <c r="K126" s="182">
        <v>9</v>
      </c>
      <c r="L126" s="182">
        <v>7</v>
      </c>
      <c r="M126" s="315"/>
    </row>
    <row r="127" spans="1:13" s="121" customFormat="1" ht="16.899999999999999" customHeight="1">
      <c r="A127" s="182">
        <v>122</v>
      </c>
      <c r="B127" s="182" t="s">
        <v>140</v>
      </c>
      <c r="C127" s="434" t="s">
        <v>245</v>
      </c>
      <c r="D127" s="202">
        <v>385.7161362192</v>
      </c>
      <c r="E127" s="202">
        <v>385.7161362192</v>
      </c>
      <c r="F127" s="202"/>
      <c r="G127" s="202">
        <v>385.7161362192</v>
      </c>
      <c r="H127" s="435">
        <v>38842</v>
      </c>
      <c r="I127" s="435">
        <v>38905</v>
      </c>
      <c r="J127" s="435">
        <v>42384</v>
      </c>
      <c r="K127" s="182">
        <v>9</v>
      </c>
      <c r="L127" s="182">
        <v>6</v>
      </c>
      <c r="M127" s="315"/>
    </row>
    <row r="128" spans="1:13" s="121" customFormat="1" ht="16.899999999999999" customHeight="1">
      <c r="A128" s="182">
        <v>123</v>
      </c>
      <c r="B128" s="182" t="s">
        <v>140</v>
      </c>
      <c r="C128" s="434" t="s">
        <v>247</v>
      </c>
      <c r="D128" s="202">
        <v>142.26265868580001</v>
      </c>
      <c r="E128" s="202">
        <v>142.26265868580001</v>
      </c>
      <c r="F128" s="202"/>
      <c r="G128" s="202">
        <v>142.26265868580001</v>
      </c>
      <c r="H128" s="435">
        <v>38946</v>
      </c>
      <c r="I128" s="435">
        <v>39031</v>
      </c>
      <c r="J128" s="435">
        <v>42475</v>
      </c>
      <c r="K128" s="182">
        <v>9</v>
      </c>
      <c r="L128" s="182">
        <v>6</v>
      </c>
      <c r="M128" s="315"/>
    </row>
    <row r="129" spans="1:13" s="121" customFormat="1" ht="16.899999999999999" customHeight="1">
      <c r="A129" s="182">
        <v>124</v>
      </c>
      <c r="B129" s="182" t="s">
        <v>140</v>
      </c>
      <c r="C129" s="434" t="s">
        <v>248</v>
      </c>
      <c r="D129" s="202">
        <v>2570.7381519821997</v>
      </c>
      <c r="E129" s="202">
        <v>2570.7381519821997</v>
      </c>
      <c r="F129" s="202"/>
      <c r="G129" s="202">
        <v>2570.7381519821997</v>
      </c>
      <c r="H129" s="435">
        <v>38922</v>
      </c>
      <c r="I129" s="435">
        <v>39077</v>
      </c>
      <c r="J129" s="435">
        <v>43111</v>
      </c>
      <c r="K129" s="182">
        <v>11</v>
      </c>
      <c r="L129" s="182">
        <v>3</v>
      </c>
      <c r="M129" s="315"/>
    </row>
    <row r="130" spans="1:13" s="121" customFormat="1" ht="16.899999999999999" customHeight="1">
      <c r="A130" s="182">
        <v>126</v>
      </c>
      <c r="B130" s="182" t="s">
        <v>228</v>
      </c>
      <c r="C130" s="434" t="s">
        <v>249</v>
      </c>
      <c r="D130" s="202">
        <v>4263.8601618863995</v>
      </c>
      <c r="E130" s="202">
        <v>4263.8601618863995</v>
      </c>
      <c r="F130" s="202"/>
      <c r="G130" s="202">
        <v>4263.8601618863995</v>
      </c>
      <c r="H130" s="435">
        <v>38968</v>
      </c>
      <c r="I130" s="435">
        <v>39423</v>
      </c>
      <c r="J130" s="435">
        <v>43341</v>
      </c>
      <c r="K130" s="182">
        <v>11</v>
      </c>
      <c r="L130" s="182">
        <v>10</v>
      </c>
      <c r="M130" s="315"/>
    </row>
    <row r="131" spans="1:13" s="121" customFormat="1" ht="16.899999999999999" customHeight="1">
      <c r="A131" s="182">
        <v>127</v>
      </c>
      <c r="B131" s="182" t="s">
        <v>228</v>
      </c>
      <c r="C131" s="434" t="s">
        <v>251</v>
      </c>
      <c r="D131" s="202">
        <v>3567.2836335636002</v>
      </c>
      <c r="E131" s="202">
        <v>3567.2836335636002</v>
      </c>
      <c r="F131" s="202"/>
      <c r="G131" s="202">
        <v>3567.2836335636002</v>
      </c>
      <c r="H131" s="435">
        <v>39214</v>
      </c>
      <c r="I131" s="435">
        <v>39279</v>
      </c>
      <c r="J131" s="435">
        <v>43341</v>
      </c>
      <c r="K131" s="182">
        <v>10</v>
      </c>
      <c r="L131" s="182">
        <v>11</v>
      </c>
      <c r="M131" s="315"/>
    </row>
    <row r="132" spans="1:13" s="121" customFormat="1" ht="16.899999999999999" customHeight="1">
      <c r="A132" s="182">
        <v>128</v>
      </c>
      <c r="B132" s="182" t="s">
        <v>228</v>
      </c>
      <c r="C132" s="434" t="s">
        <v>252</v>
      </c>
      <c r="D132" s="202">
        <v>3257.6702344992</v>
      </c>
      <c r="E132" s="202">
        <v>3257.6702344992</v>
      </c>
      <c r="F132" s="202"/>
      <c r="G132" s="202">
        <v>3257.6702344992</v>
      </c>
      <c r="H132" s="435">
        <v>38994</v>
      </c>
      <c r="I132" s="435">
        <v>39421</v>
      </c>
      <c r="J132" s="435">
        <v>43049</v>
      </c>
      <c r="K132" s="182">
        <v>11</v>
      </c>
      <c r="L132" s="182">
        <v>1</v>
      </c>
      <c r="M132" s="315"/>
    </row>
    <row r="133" spans="1:13" s="121" customFormat="1" ht="16.899999999999999" customHeight="1">
      <c r="A133" s="182">
        <v>130</v>
      </c>
      <c r="B133" s="182" t="s">
        <v>228</v>
      </c>
      <c r="C133" s="434" t="s">
        <v>253</v>
      </c>
      <c r="D133" s="202">
        <v>23519.861121199199</v>
      </c>
      <c r="E133" s="202">
        <v>23519.861121199199</v>
      </c>
      <c r="F133" s="202"/>
      <c r="G133" s="202">
        <v>23519.861121199199</v>
      </c>
      <c r="H133" s="435">
        <v>38806</v>
      </c>
      <c r="I133" s="435">
        <v>40477</v>
      </c>
      <c r="J133" s="435">
        <v>44010</v>
      </c>
      <c r="K133" s="182">
        <v>13</v>
      </c>
      <c r="L133" s="182">
        <v>11</v>
      </c>
      <c r="M133" s="315"/>
    </row>
    <row r="134" spans="1:13" s="117" customFormat="1" ht="16.899999999999999" customHeight="1">
      <c r="A134" s="394" t="s">
        <v>816</v>
      </c>
      <c r="B134" s="394"/>
      <c r="C134" s="394"/>
      <c r="D134" s="201">
        <f>SUM(D135:D143)</f>
        <v>9088.6702297133997</v>
      </c>
      <c r="E134" s="201">
        <f>SUM(E135:E143)</f>
        <v>9088.6702297133997</v>
      </c>
      <c r="F134" s="201"/>
      <c r="G134" s="201">
        <f>SUM(G135:G143)</f>
        <v>9088.6702297133997</v>
      </c>
      <c r="H134" s="435"/>
      <c r="I134" s="435"/>
      <c r="J134" s="435"/>
      <c r="K134" s="182"/>
      <c r="L134" s="182"/>
      <c r="M134" s="413"/>
    </row>
    <row r="135" spans="1:13" s="117" customFormat="1" ht="16.899999999999999" customHeight="1">
      <c r="A135" s="182">
        <v>132</v>
      </c>
      <c r="B135" s="182" t="s">
        <v>785</v>
      </c>
      <c r="C135" s="434" t="s">
        <v>255</v>
      </c>
      <c r="D135" s="202">
        <v>581.90564794679995</v>
      </c>
      <c r="E135" s="202">
        <v>581.90564794679995</v>
      </c>
      <c r="F135" s="202"/>
      <c r="G135" s="202">
        <v>581.90564794679995</v>
      </c>
      <c r="H135" s="435">
        <v>39087</v>
      </c>
      <c r="I135" s="435">
        <v>39087</v>
      </c>
      <c r="J135" s="435">
        <v>44580</v>
      </c>
      <c r="K135" s="182">
        <v>14</v>
      </c>
      <c r="L135" s="182">
        <v>6</v>
      </c>
      <c r="M135" s="413"/>
    </row>
    <row r="136" spans="1:13" s="117" customFormat="1" ht="16.899999999999999" customHeight="1">
      <c r="A136" s="182">
        <v>136</v>
      </c>
      <c r="B136" s="182" t="s">
        <v>136</v>
      </c>
      <c r="C136" s="434" t="s">
        <v>256</v>
      </c>
      <c r="D136" s="202">
        <v>113.65884475140001</v>
      </c>
      <c r="E136" s="202">
        <v>113.65884475140001</v>
      </c>
      <c r="F136" s="202"/>
      <c r="G136" s="202">
        <v>113.65884475140001</v>
      </c>
      <c r="H136" s="435">
        <v>39000</v>
      </c>
      <c r="I136" s="435">
        <v>39045</v>
      </c>
      <c r="J136" s="435">
        <v>42643</v>
      </c>
      <c r="K136" s="182">
        <v>9</v>
      </c>
      <c r="L136" s="182">
        <v>6</v>
      </c>
      <c r="M136" s="413"/>
    </row>
    <row r="137" spans="1:13" s="117" customFormat="1" ht="16.899999999999999" customHeight="1">
      <c r="A137" s="182">
        <v>138</v>
      </c>
      <c r="B137" s="182" t="s">
        <v>140</v>
      </c>
      <c r="C137" s="434" t="s">
        <v>257</v>
      </c>
      <c r="D137" s="202">
        <v>903.29877677219997</v>
      </c>
      <c r="E137" s="202">
        <v>903.29877677219997</v>
      </c>
      <c r="F137" s="202"/>
      <c r="G137" s="202">
        <v>903.29877677219997</v>
      </c>
      <c r="H137" s="435">
        <v>39275</v>
      </c>
      <c r="I137" s="435">
        <v>39275</v>
      </c>
      <c r="J137" s="435">
        <v>42789</v>
      </c>
      <c r="K137" s="182">
        <v>9</v>
      </c>
      <c r="L137" s="182">
        <v>5</v>
      </c>
      <c r="M137" s="413"/>
    </row>
    <row r="138" spans="1:13" s="117" customFormat="1" ht="16.899999999999999" customHeight="1">
      <c r="A138" s="182">
        <v>139</v>
      </c>
      <c r="B138" s="182" t="s">
        <v>140</v>
      </c>
      <c r="C138" s="434" t="s">
        <v>258</v>
      </c>
      <c r="D138" s="202">
        <v>255.0550083306</v>
      </c>
      <c r="E138" s="202">
        <v>255.0550083306</v>
      </c>
      <c r="F138" s="202"/>
      <c r="G138" s="202">
        <v>255.0550083306</v>
      </c>
      <c r="H138" s="435">
        <v>40015</v>
      </c>
      <c r="I138" s="435">
        <v>40527</v>
      </c>
      <c r="J138" s="435">
        <v>43572</v>
      </c>
      <c r="K138" s="182">
        <v>9</v>
      </c>
      <c r="L138" s="182">
        <v>9</v>
      </c>
      <c r="M138" s="413"/>
    </row>
    <row r="139" spans="1:13" s="117" customFormat="1" ht="16.899999999999999" customHeight="1">
      <c r="A139" s="182">
        <v>140</v>
      </c>
      <c r="B139" s="182" t="s">
        <v>140</v>
      </c>
      <c r="C139" s="434" t="s">
        <v>259</v>
      </c>
      <c r="D139" s="202">
        <v>1066.4966513136001</v>
      </c>
      <c r="E139" s="202">
        <v>1066.4966513136001</v>
      </c>
      <c r="F139" s="202"/>
      <c r="G139" s="202">
        <v>1066.4966513136001</v>
      </c>
      <c r="H139" s="435">
        <v>40270</v>
      </c>
      <c r="I139" s="435">
        <v>40336</v>
      </c>
      <c r="J139" s="435">
        <v>45548</v>
      </c>
      <c r="K139" s="182">
        <v>14</v>
      </c>
      <c r="L139" s="182">
        <v>3</v>
      </c>
      <c r="M139" s="413"/>
    </row>
    <row r="140" spans="1:13" s="117" customFormat="1" ht="16.899999999999999" customHeight="1">
      <c r="A140" s="182">
        <v>141</v>
      </c>
      <c r="B140" s="182" t="s">
        <v>140</v>
      </c>
      <c r="C140" s="434" t="s">
        <v>260</v>
      </c>
      <c r="D140" s="202">
        <v>344.47724219999998</v>
      </c>
      <c r="E140" s="202">
        <v>344.47724219999998</v>
      </c>
      <c r="F140" s="202"/>
      <c r="G140" s="202">
        <v>344.47724219999998</v>
      </c>
      <c r="H140" s="435">
        <v>39533</v>
      </c>
      <c r="I140" s="435">
        <v>39533</v>
      </c>
      <c r="J140" s="435">
        <v>43111</v>
      </c>
      <c r="K140" s="182">
        <v>9</v>
      </c>
      <c r="L140" s="182">
        <v>8</v>
      </c>
      <c r="M140" s="413"/>
    </row>
    <row r="141" spans="1:13" s="117" customFormat="1" ht="16.899999999999999" customHeight="1">
      <c r="A141" s="182">
        <v>142</v>
      </c>
      <c r="B141" s="182" t="s">
        <v>228</v>
      </c>
      <c r="C141" s="434" t="s">
        <v>261</v>
      </c>
      <c r="D141" s="202">
        <v>1684.0022153291998</v>
      </c>
      <c r="E141" s="202">
        <v>1684.0022153291998</v>
      </c>
      <c r="F141" s="202"/>
      <c r="G141" s="202">
        <v>1684.0022153291998</v>
      </c>
      <c r="H141" s="435">
        <v>39539</v>
      </c>
      <c r="I141" s="435">
        <v>39681</v>
      </c>
      <c r="J141" s="435">
        <v>43279</v>
      </c>
      <c r="K141" s="182">
        <v>9</v>
      </c>
      <c r="L141" s="182">
        <v>11</v>
      </c>
      <c r="M141" s="413"/>
    </row>
    <row r="142" spans="1:13" s="117" customFormat="1" ht="16.899999999999999" customHeight="1">
      <c r="A142" s="182">
        <v>143</v>
      </c>
      <c r="B142" s="182" t="s">
        <v>228</v>
      </c>
      <c r="C142" s="434" t="s">
        <v>262</v>
      </c>
      <c r="D142" s="202">
        <v>2028.1943015676</v>
      </c>
      <c r="E142" s="202">
        <v>2028.1943015676</v>
      </c>
      <c r="F142" s="202"/>
      <c r="G142" s="202">
        <v>2028.1943015676</v>
      </c>
      <c r="H142" s="435">
        <v>39149</v>
      </c>
      <c r="I142" s="435">
        <v>39353</v>
      </c>
      <c r="J142" s="435">
        <v>43341</v>
      </c>
      <c r="K142" s="182">
        <v>11</v>
      </c>
      <c r="L142" s="182">
        <v>4</v>
      </c>
      <c r="M142" s="413"/>
    </row>
    <row r="143" spans="1:13" s="117" customFormat="1" ht="16.899999999999999" customHeight="1">
      <c r="A143" s="182">
        <v>144</v>
      </c>
      <c r="B143" s="182" t="s">
        <v>228</v>
      </c>
      <c r="C143" s="434" t="s">
        <v>263</v>
      </c>
      <c r="D143" s="202">
        <v>2111.5815415020002</v>
      </c>
      <c r="E143" s="202">
        <v>2111.5815415020002</v>
      </c>
      <c r="F143" s="202"/>
      <c r="G143" s="202">
        <v>2111.5815415020002</v>
      </c>
      <c r="H143" s="435">
        <v>38954</v>
      </c>
      <c r="I143" s="435">
        <v>39191</v>
      </c>
      <c r="J143" s="435">
        <v>43341</v>
      </c>
      <c r="K143" s="182">
        <v>11</v>
      </c>
      <c r="L143" s="182">
        <v>10</v>
      </c>
      <c r="M143" s="413"/>
    </row>
    <row r="144" spans="1:13" s="117" customFormat="1" ht="16.899999999999999" customHeight="1">
      <c r="A144" s="394" t="s">
        <v>817</v>
      </c>
      <c r="B144" s="394"/>
      <c r="C144" s="394"/>
      <c r="D144" s="201">
        <f>SUM(D145:D165)</f>
        <v>77632.111857073221</v>
      </c>
      <c r="E144" s="201">
        <f>SUM(E145:E165)</f>
        <v>77632.111857073221</v>
      </c>
      <c r="F144" s="201"/>
      <c r="G144" s="201">
        <f>SUM(G145:G165)</f>
        <v>77632.111857073221</v>
      </c>
      <c r="H144" s="435"/>
      <c r="I144" s="435"/>
      <c r="J144" s="435"/>
      <c r="K144" s="182"/>
      <c r="L144" s="182"/>
      <c r="M144" s="413"/>
    </row>
    <row r="145" spans="1:13" s="117" customFormat="1" ht="16.899999999999999" customHeight="1">
      <c r="A145" s="182">
        <v>146</v>
      </c>
      <c r="B145" s="182" t="s">
        <v>155</v>
      </c>
      <c r="C145" s="434" t="s">
        <v>264</v>
      </c>
      <c r="D145" s="202">
        <v>6453.6006764820004</v>
      </c>
      <c r="E145" s="202">
        <v>6453.6006764820004</v>
      </c>
      <c r="F145" s="202"/>
      <c r="G145" s="202">
        <v>6453.6006764820004</v>
      </c>
      <c r="H145" s="435">
        <v>41197</v>
      </c>
      <c r="I145" s="435">
        <v>41968</v>
      </c>
      <c r="J145" s="435">
        <v>52096</v>
      </c>
      <c r="K145" s="182">
        <v>29</v>
      </c>
      <c r="L145" s="182">
        <v>5</v>
      </c>
      <c r="M145" s="413"/>
    </row>
    <row r="146" spans="1:13" s="117" customFormat="1" ht="16.899999999999999" customHeight="1">
      <c r="A146" s="182">
        <v>147</v>
      </c>
      <c r="B146" s="182" t="s">
        <v>192</v>
      </c>
      <c r="C146" s="434" t="s">
        <v>265</v>
      </c>
      <c r="D146" s="202">
        <v>3012.9509541665998</v>
      </c>
      <c r="E146" s="202">
        <v>3012.9509541665998</v>
      </c>
      <c r="F146" s="202"/>
      <c r="G146" s="202">
        <v>3012.9509541665998</v>
      </c>
      <c r="H146" s="435">
        <v>40008</v>
      </c>
      <c r="I146" s="435">
        <v>40008</v>
      </c>
      <c r="J146" s="435">
        <v>43572</v>
      </c>
      <c r="K146" s="182">
        <v>9</v>
      </c>
      <c r="L146" s="182">
        <v>6</v>
      </c>
      <c r="M146" s="413"/>
    </row>
    <row r="147" spans="1:13" s="117" customFormat="1" ht="16.899999999999999" customHeight="1">
      <c r="A147" s="182">
        <v>148</v>
      </c>
      <c r="B147" s="182" t="s">
        <v>266</v>
      </c>
      <c r="C147" s="434" t="s">
        <v>818</v>
      </c>
      <c r="D147" s="202">
        <v>1843.0092988547999</v>
      </c>
      <c r="E147" s="202">
        <v>1843.0092988547999</v>
      </c>
      <c r="F147" s="202"/>
      <c r="G147" s="202">
        <v>1843.0092988547999</v>
      </c>
      <c r="H147" s="435">
        <v>39282</v>
      </c>
      <c r="I147" s="435">
        <v>39282</v>
      </c>
      <c r="J147" s="435">
        <v>43672</v>
      </c>
      <c r="K147" s="182">
        <v>11</v>
      </c>
      <c r="L147" s="182">
        <v>10</v>
      </c>
      <c r="M147" s="413"/>
    </row>
    <row r="148" spans="1:13" s="117" customFormat="1" ht="16.899999999999999" customHeight="1">
      <c r="A148" s="182">
        <v>149</v>
      </c>
      <c r="B148" s="182" t="s">
        <v>266</v>
      </c>
      <c r="C148" s="434" t="s">
        <v>819</v>
      </c>
      <c r="D148" s="202">
        <v>3117.4248520368001</v>
      </c>
      <c r="E148" s="202">
        <v>3117.4248520368001</v>
      </c>
      <c r="F148" s="202"/>
      <c r="G148" s="202">
        <v>3117.4248520368001</v>
      </c>
      <c r="H148" s="435">
        <v>39087</v>
      </c>
      <c r="I148" s="435">
        <v>39086</v>
      </c>
      <c r="J148" s="435">
        <v>43290</v>
      </c>
      <c r="K148" s="182">
        <v>10</v>
      </c>
      <c r="L148" s="182">
        <v>10</v>
      </c>
      <c r="M148" s="413"/>
    </row>
    <row r="149" spans="1:13" s="117" customFormat="1" ht="16.899999999999999" customHeight="1">
      <c r="A149" s="182">
        <v>150</v>
      </c>
      <c r="B149" s="182" t="s">
        <v>266</v>
      </c>
      <c r="C149" s="434" t="s">
        <v>820</v>
      </c>
      <c r="D149" s="202">
        <v>2404.1535801527998</v>
      </c>
      <c r="E149" s="202">
        <v>2404.1535801527998</v>
      </c>
      <c r="F149" s="202"/>
      <c r="G149" s="202">
        <v>2404.1535801527998</v>
      </c>
      <c r="H149" s="435">
        <v>39273</v>
      </c>
      <c r="I149" s="435">
        <v>40479</v>
      </c>
      <c r="J149" s="435">
        <v>44153</v>
      </c>
      <c r="K149" s="182">
        <v>13</v>
      </c>
      <c r="L149" s="182">
        <v>2</v>
      </c>
      <c r="M149" s="413"/>
    </row>
    <row r="150" spans="1:13" s="117" customFormat="1" ht="16.899999999999999" customHeight="1">
      <c r="A150" s="182">
        <v>151</v>
      </c>
      <c r="B150" s="182" t="s">
        <v>140</v>
      </c>
      <c r="C150" s="434" t="s">
        <v>270</v>
      </c>
      <c r="D150" s="202">
        <v>3820.0130266800002</v>
      </c>
      <c r="E150" s="202">
        <v>3820.0130266800002</v>
      </c>
      <c r="F150" s="202"/>
      <c r="G150" s="202">
        <v>3820.0130266800002</v>
      </c>
      <c r="H150" s="435">
        <v>40556</v>
      </c>
      <c r="I150" s="435">
        <v>41139</v>
      </c>
      <c r="J150" s="435">
        <v>44727</v>
      </c>
      <c r="K150" s="182">
        <v>10</v>
      </c>
      <c r="L150" s="182">
        <v>10</v>
      </c>
      <c r="M150" s="413"/>
    </row>
    <row r="151" spans="1:13" s="117" customFormat="1" ht="16.899999999999999" customHeight="1">
      <c r="A151" s="182">
        <v>152</v>
      </c>
      <c r="B151" s="182" t="s">
        <v>140</v>
      </c>
      <c r="C151" s="434" t="s">
        <v>271</v>
      </c>
      <c r="D151" s="202">
        <v>3867.7744871255995</v>
      </c>
      <c r="E151" s="202">
        <v>3867.7744871255995</v>
      </c>
      <c r="F151" s="202"/>
      <c r="G151" s="202">
        <v>3867.7744871255995</v>
      </c>
      <c r="H151" s="435">
        <v>39784</v>
      </c>
      <c r="I151" s="435">
        <v>40553</v>
      </c>
      <c r="J151" s="435">
        <v>45548</v>
      </c>
      <c r="K151" s="182">
        <v>15</v>
      </c>
      <c r="L151" s="182">
        <v>8</v>
      </c>
      <c r="M151" s="413"/>
    </row>
    <row r="152" spans="1:13" s="117" customFormat="1" ht="16.899999999999999" customHeight="1">
      <c r="A152" s="182">
        <v>156</v>
      </c>
      <c r="B152" s="182" t="s">
        <v>205</v>
      </c>
      <c r="C152" s="434" t="s">
        <v>272</v>
      </c>
      <c r="D152" s="202">
        <v>578.88898566240005</v>
      </c>
      <c r="E152" s="202">
        <v>578.88898566240005</v>
      </c>
      <c r="F152" s="202"/>
      <c r="G152" s="202">
        <v>578.88898566240005</v>
      </c>
      <c r="H152" s="435">
        <v>39871</v>
      </c>
      <c r="I152" s="435">
        <v>40462</v>
      </c>
      <c r="J152" s="435">
        <v>44022</v>
      </c>
      <c r="K152" s="182">
        <v>11</v>
      </c>
      <c r="L152" s="182">
        <v>0</v>
      </c>
      <c r="M152" s="413"/>
    </row>
    <row r="153" spans="1:13" s="117" customFormat="1" ht="16.899999999999999" customHeight="1">
      <c r="A153" s="182">
        <v>157</v>
      </c>
      <c r="B153" s="182" t="s">
        <v>205</v>
      </c>
      <c r="C153" s="434" t="s">
        <v>273</v>
      </c>
      <c r="D153" s="202">
        <v>8333.6026130604005</v>
      </c>
      <c r="E153" s="202">
        <v>8333.6026130604005</v>
      </c>
      <c r="F153" s="202"/>
      <c r="G153" s="202">
        <v>8333.6026130604005</v>
      </c>
      <c r="H153" s="435">
        <v>40150</v>
      </c>
      <c r="I153" s="435">
        <v>40232</v>
      </c>
      <c r="J153" s="435">
        <v>43794</v>
      </c>
      <c r="K153" s="182">
        <v>9</v>
      </c>
      <c r="L153" s="182">
        <v>9</v>
      </c>
      <c r="M153" s="413"/>
    </row>
    <row r="154" spans="1:13" s="117" customFormat="1" ht="16.899999999999999" customHeight="1">
      <c r="A154" s="182">
        <v>158</v>
      </c>
      <c r="B154" s="182" t="s">
        <v>205</v>
      </c>
      <c r="C154" s="434" t="s">
        <v>274</v>
      </c>
      <c r="D154" s="202">
        <v>1142.313433092</v>
      </c>
      <c r="E154" s="202">
        <v>1142.313433092</v>
      </c>
      <c r="F154" s="202"/>
      <c r="G154" s="202">
        <v>1142.313433092</v>
      </c>
      <c r="H154" s="435">
        <v>39058</v>
      </c>
      <c r="I154" s="435">
        <v>39058</v>
      </c>
      <c r="J154" s="435">
        <v>42643</v>
      </c>
      <c r="K154" s="182">
        <v>8</v>
      </c>
      <c r="L154" s="182">
        <v>9</v>
      </c>
      <c r="M154" s="413"/>
    </row>
    <row r="155" spans="1:13" s="117" customFormat="1" ht="16.899999999999999" customHeight="1">
      <c r="A155" s="182">
        <v>159</v>
      </c>
      <c r="B155" s="182" t="s">
        <v>205</v>
      </c>
      <c r="C155" s="434" t="s">
        <v>275</v>
      </c>
      <c r="D155" s="202">
        <v>66.448157590799994</v>
      </c>
      <c r="E155" s="202">
        <v>66.448157590799994</v>
      </c>
      <c r="F155" s="202"/>
      <c r="G155" s="202">
        <v>66.448157590799994</v>
      </c>
      <c r="H155" s="435">
        <v>39317</v>
      </c>
      <c r="I155" s="435">
        <v>39317</v>
      </c>
      <c r="J155" s="435">
        <v>42475</v>
      </c>
      <c r="K155" s="182">
        <v>8</v>
      </c>
      <c r="L155" s="182">
        <v>6</v>
      </c>
      <c r="M155" s="413"/>
    </row>
    <row r="156" spans="1:13" s="120" customFormat="1" ht="16.899999999999999" customHeight="1">
      <c r="A156" s="182">
        <v>160</v>
      </c>
      <c r="B156" s="182" t="s">
        <v>205</v>
      </c>
      <c r="C156" s="434" t="s">
        <v>276</v>
      </c>
      <c r="D156" s="202">
        <v>365.82533228760002</v>
      </c>
      <c r="E156" s="202">
        <v>365.82533228760002</v>
      </c>
      <c r="F156" s="202"/>
      <c r="G156" s="202">
        <v>365.82533228760002</v>
      </c>
      <c r="H156" s="435">
        <v>39190</v>
      </c>
      <c r="I156" s="435">
        <v>39190</v>
      </c>
      <c r="J156" s="435">
        <v>42475</v>
      </c>
      <c r="K156" s="182">
        <v>8</v>
      </c>
      <c r="L156" s="182">
        <v>6</v>
      </c>
      <c r="M156" s="417"/>
    </row>
    <row r="157" spans="1:13" s="117" customFormat="1" ht="16.899999999999999" customHeight="1">
      <c r="A157" s="182">
        <v>161</v>
      </c>
      <c r="B157" s="182" t="s">
        <v>205</v>
      </c>
      <c r="C157" s="434" t="s">
        <v>277</v>
      </c>
      <c r="D157" s="202">
        <v>640.42746672240003</v>
      </c>
      <c r="E157" s="202">
        <v>640.42746672240003</v>
      </c>
      <c r="F157" s="202"/>
      <c r="G157" s="202">
        <v>640.42746672240003</v>
      </c>
      <c r="H157" s="435">
        <v>39279</v>
      </c>
      <c r="I157" s="435">
        <v>39358</v>
      </c>
      <c r="J157" s="435">
        <v>43279</v>
      </c>
      <c r="K157" s="182">
        <v>10</v>
      </c>
      <c r="L157" s="182">
        <v>9</v>
      </c>
      <c r="M157" s="413"/>
    </row>
    <row r="158" spans="1:13" s="117" customFormat="1" ht="16.899999999999999" customHeight="1">
      <c r="A158" s="182">
        <v>162</v>
      </c>
      <c r="B158" s="182" t="s">
        <v>205</v>
      </c>
      <c r="C158" s="434" t="s">
        <v>821</v>
      </c>
      <c r="D158" s="202">
        <v>328.0910727516</v>
      </c>
      <c r="E158" s="202">
        <v>328.0910727516</v>
      </c>
      <c r="F158" s="202"/>
      <c r="G158" s="202">
        <v>328.0910727516</v>
      </c>
      <c r="H158" s="435">
        <v>39583</v>
      </c>
      <c r="I158" s="435">
        <v>39619</v>
      </c>
      <c r="J158" s="435">
        <v>43279</v>
      </c>
      <c r="K158" s="182">
        <v>9</v>
      </c>
      <c r="L158" s="182">
        <v>11</v>
      </c>
      <c r="M158" s="413"/>
    </row>
    <row r="159" spans="1:13" s="117" customFormat="1" ht="16.899999999999999" customHeight="1">
      <c r="A159" s="182">
        <v>163</v>
      </c>
      <c r="B159" s="182" t="s">
        <v>140</v>
      </c>
      <c r="C159" s="434" t="s">
        <v>279</v>
      </c>
      <c r="D159" s="202">
        <v>611.75631384719998</v>
      </c>
      <c r="E159" s="202">
        <v>611.75631384719998</v>
      </c>
      <c r="F159" s="202"/>
      <c r="G159" s="202">
        <v>611.75631384719998</v>
      </c>
      <c r="H159" s="435">
        <v>39162</v>
      </c>
      <c r="I159" s="435">
        <v>39162</v>
      </c>
      <c r="J159" s="435">
        <v>42475</v>
      </c>
      <c r="K159" s="182">
        <v>9</v>
      </c>
      <c r="L159" s="182">
        <v>0</v>
      </c>
      <c r="M159" s="413"/>
    </row>
    <row r="160" spans="1:13" s="117" customFormat="1" ht="16.899999999999999" customHeight="1">
      <c r="A160" s="182">
        <v>164</v>
      </c>
      <c r="B160" s="182" t="s">
        <v>140</v>
      </c>
      <c r="C160" s="434" t="s">
        <v>280</v>
      </c>
      <c r="D160" s="202">
        <v>7669.5492883632005</v>
      </c>
      <c r="E160" s="202">
        <v>7669.5492883632005</v>
      </c>
      <c r="F160" s="202"/>
      <c r="G160" s="202">
        <v>7669.5492883632005</v>
      </c>
      <c r="H160" s="435">
        <v>40739</v>
      </c>
      <c r="I160" s="435">
        <v>41465</v>
      </c>
      <c r="J160" s="435">
        <v>44669</v>
      </c>
      <c r="K160" s="182">
        <v>10</v>
      </c>
      <c r="L160" s="182">
        <v>8</v>
      </c>
      <c r="M160" s="413"/>
    </row>
    <row r="161" spans="1:13" s="117" customFormat="1" ht="16.899999999999999" customHeight="1">
      <c r="A161" s="182">
        <v>165</v>
      </c>
      <c r="B161" s="182" t="s">
        <v>136</v>
      </c>
      <c r="C161" s="434" t="s">
        <v>281</v>
      </c>
      <c r="D161" s="202">
        <v>1294.7930126292001</v>
      </c>
      <c r="E161" s="202">
        <v>1294.7930126292001</v>
      </c>
      <c r="F161" s="202"/>
      <c r="G161" s="202">
        <v>1294.7930126292001</v>
      </c>
      <c r="H161" s="435">
        <v>39476</v>
      </c>
      <c r="I161" s="435">
        <v>39476</v>
      </c>
      <c r="J161" s="435">
        <v>43111</v>
      </c>
      <c r="K161" s="182">
        <v>9</v>
      </c>
      <c r="L161" s="182">
        <v>11</v>
      </c>
      <c r="M161" s="413"/>
    </row>
    <row r="162" spans="1:13" s="117" customFormat="1" ht="16.899999999999999" customHeight="1">
      <c r="A162" s="182">
        <v>166</v>
      </c>
      <c r="B162" s="182" t="s">
        <v>228</v>
      </c>
      <c r="C162" s="434" t="s">
        <v>282</v>
      </c>
      <c r="D162" s="202">
        <v>1333.7478610038002</v>
      </c>
      <c r="E162" s="202">
        <v>1333.7478610038002</v>
      </c>
      <c r="F162" s="202"/>
      <c r="G162" s="202">
        <v>1333.7478610038002</v>
      </c>
      <c r="H162" s="435">
        <v>39395</v>
      </c>
      <c r="I162" s="435">
        <v>40203</v>
      </c>
      <c r="J162" s="435">
        <v>43794</v>
      </c>
      <c r="K162" s="182">
        <v>11</v>
      </c>
      <c r="L162" s="182">
        <v>9</v>
      </c>
      <c r="M162" s="413"/>
    </row>
    <row r="163" spans="1:13" s="117" customFormat="1" ht="16.899999999999999" customHeight="1">
      <c r="A163" s="182">
        <v>167</v>
      </c>
      <c r="B163" s="182" t="s">
        <v>126</v>
      </c>
      <c r="C163" s="434" t="s">
        <v>283</v>
      </c>
      <c r="D163" s="202">
        <v>26688.145518714602</v>
      </c>
      <c r="E163" s="202">
        <v>26688.145518714602</v>
      </c>
      <c r="F163" s="202"/>
      <c r="G163" s="202">
        <v>26688.145518714602</v>
      </c>
      <c r="H163" s="435">
        <v>40184</v>
      </c>
      <c r="I163" s="435">
        <v>40184</v>
      </c>
      <c r="J163" s="435">
        <v>45548</v>
      </c>
      <c r="K163" s="182">
        <v>14</v>
      </c>
      <c r="L163" s="182">
        <v>5</v>
      </c>
      <c r="M163" s="413"/>
    </row>
    <row r="164" spans="1:13" s="117" customFormat="1" ht="16.899999999999999" customHeight="1">
      <c r="A164" s="182">
        <v>168</v>
      </c>
      <c r="B164" s="182" t="s">
        <v>228</v>
      </c>
      <c r="C164" s="434" t="s">
        <v>822</v>
      </c>
      <c r="D164" s="202">
        <v>2512.3332593772002</v>
      </c>
      <c r="E164" s="202">
        <v>2512.3332593772002</v>
      </c>
      <c r="F164" s="202"/>
      <c r="G164" s="202">
        <v>2512.3332593772002</v>
      </c>
      <c r="H164" s="435">
        <v>39286</v>
      </c>
      <c r="I164" s="435">
        <v>39286</v>
      </c>
      <c r="J164" s="435">
        <v>42881</v>
      </c>
      <c r="K164" s="182">
        <v>9</v>
      </c>
      <c r="L164" s="182">
        <v>5</v>
      </c>
      <c r="M164" s="413"/>
    </row>
    <row r="165" spans="1:13" s="117" customFormat="1" ht="16.899999999999999" customHeight="1">
      <c r="A165" s="182">
        <v>170</v>
      </c>
      <c r="B165" s="182" t="s">
        <v>136</v>
      </c>
      <c r="C165" s="434" t="s">
        <v>285</v>
      </c>
      <c r="D165" s="202">
        <v>1547.2626664721997</v>
      </c>
      <c r="E165" s="202">
        <v>1547.2626664721997</v>
      </c>
      <c r="F165" s="202"/>
      <c r="G165" s="202">
        <v>1547.2626664721997</v>
      </c>
      <c r="H165" s="435">
        <v>40893</v>
      </c>
      <c r="I165" s="435">
        <v>41040</v>
      </c>
      <c r="J165" s="435">
        <v>44669</v>
      </c>
      <c r="K165" s="182">
        <v>9</v>
      </c>
      <c r="L165" s="182">
        <v>11</v>
      </c>
      <c r="M165" s="413"/>
    </row>
    <row r="166" spans="1:13" s="117" customFormat="1" ht="16.899999999999999" customHeight="1">
      <c r="A166" s="394" t="s">
        <v>823</v>
      </c>
      <c r="B166" s="394"/>
      <c r="C166" s="394"/>
      <c r="D166" s="201">
        <f>SUM(D167:D190)</f>
        <v>673824.84465668083</v>
      </c>
      <c r="E166" s="201">
        <f>SUM(E167:E190)</f>
        <v>673824.84465668083</v>
      </c>
      <c r="F166" s="201"/>
      <c r="G166" s="201">
        <f>SUM(G167:G190)</f>
        <v>673824.84465668083</v>
      </c>
      <c r="H166" s="435"/>
      <c r="I166" s="435"/>
      <c r="J166" s="435"/>
      <c r="K166" s="182"/>
      <c r="L166" s="182"/>
      <c r="M166" s="413"/>
    </row>
    <row r="167" spans="1:13" s="117" customFormat="1" ht="16.899999999999999" customHeight="1">
      <c r="A167" s="182">
        <v>171</v>
      </c>
      <c r="B167" s="182" t="s">
        <v>126</v>
      </c>
      <c r="C167" s="434" t="s">
        <v>286</v>
      </c>
      <c r="D167" s="202">
        <v>489544.30118879635</v>
      </c>
      <c r="E167" s="202">
        <v>489544.30118879635</v>
      </c>
      <c r="F167" s="202"/>
      <c r="G167" s="202">
        <v>489544.30118879635</v>
      </c>
      <c r="H167" s="435">
        <v>42636</v>
      </c>
      <c r="I167" s="435">
        <v>44180</v>
      </c>
      <c r="J167" s="435">
        <v>51402</v>
      </c>
      <c r="K167" s="182">
        <v>24</v>
      </c>
      <c r="L167" s="182">
        <v>0</v>
      </c>
      <c r="M167" s="413"/>
    </row>
    <row r="168" spans="1:13" s="117" customFormat="1" ht="16.899999999999999" customHeight="1">
      <c r="A168" s="182">
        <v>176</v>
      </c>
      <c r="B168" s="182" t="s">
        <v>136</v>
      </c>
      <c r="C168" s="434" t="s">
        <v>287</v>
      </c>
      <c r="D168" s="202">
        <v>2232.5123805426001</v>
      </c>
      <c r="E168" s="202">
        <v>2232.5123805426001</v>
      </c>
      <c r="F168" s="202"/>
      <c r="G168" s="202">
        <v>2232.5123805426001</v>
      </c>
      <c r="H168" s="435">
        <v>41202</v>
      </c>
      <c r="I168" s="435">
        <v>41404</v>
      </c>
      <c r="J168" s="435">
        <v>44727</v>
      </c>
      <c r="K168" s="182">
        <v>9</v>
      </c>
      <c r="L168" s="182">
        <v>6</v>
      </c>
      <c r="M168" s="413"/>
    </row>
    <row r="169" spans="1:13" s="117" customFormat="1" ht="16.899999999999999" customHeight="1">
      <c r="A169" s="182">
        <v>177</v>
      </c>
      <c r="B169" s="182" t="s">
        <v>136</v>
      </c>
      <c r="C169" s="434" t="s">
        <v>288</v>
      </c>
      <c r="D169" s="202">
        <v>147.54987061200001</v>
      </c>
      <c r="E169" s="202">
        <v>147.54987061200001</v>
      </c>
      <c r="F169" s="202"/>
      <c r="G169" s="202">
        <v>147.54987061200001</v>
      </c>
      <c r="H169" s="435">
        <v>40297</v>
      </c>
      <c r="I169" s="435">
        <v>40296</v>
      </c>
      <c r="J169" s="435">
        <v>43794</v>
      </c>
      <c r="K169" s="182">
        <v>9</v>
      </c>
      <c r="L169" s="182">
        <v>5</v>
      </c>
      <c r="M169" s="413"/>
    </row>
    <row r="170" spans="1:13" s="117" customFormat="1" ht="16.899999999999999" customHeight="1">
      <c r="A170" s="182">
        <v>181</v>
      </c>
      <c r="B170" s="182" t="s">
        <v>205</v>
      </c>
      <c r="C170" s="434" t="s">
        <v>289</v>
      </c>
      <c r="D170" s="202">
        <v>17917.540665624001</v>
      </c>
      <c r="E170" s="202">
        <v>17917.540665624001</v>
      </c>
      <c r="F170" s="202"/>
      <c r="G170" s="202">
        <v>17917.540665624001</v>
      </c>
      <c r="H170" s="435">
        <v>40631</v>
      </c>
      <c r="I170" s="435">
        <v>40764</v>
      </c>
      <c r="J170" s="435">
        <v>47340</v>
      </c>
      <c r="K170" s="182">
        <v>17</v>
      </c>
      <c r="L170" s="182">
        <v>11</v>
      </c>
      <c r="M170" s="413"/>
    </row>
    <row r="171" spans="1:13" s="117" customFormat="1" ht="16.899999999999999" customHeight="1">
      <c r="A171" s="182">
        <v>182</v>
      </c>
      <c r="B171" s="182" t="s">
        <v>205</v>
      </c>
      <c r="C171" s="434" t="s">
        <v>290</v>
      </c>
      <c r="D171" s="202">
        <v>2991.8365753469998</v>
      </c>
      <c r="E171" s="202">
        <v>2991.8365753469998</v>
      </c>
      <c r="F171" s="202"/>
      <c r="G171" s="202">
        <v>2991.8365753469998</v>
      </c>
      <c r="H171" s="435">
        <v>39713</v>
      </c>
      <c r="I171" s="435">
        <v>39710</v>
      </c>
      <c r="J171" s="435">
        <v>43111</v>
      </c>
      <c r="K171" s="182">
        <v>9</v>
      </c>
      <c r="L171" s="182">
        <v>6</v>
      </c>
      <c r="M171" s="413"/>
    </row>
    <row r="172" spans="1:13" s="117" customFormat="1" ht="16.899999999999999" customHeight="1">
      <c r="A172" s="182">
        <v>183</v>
      </c>
      <c r="B172" s="182" t="s">
        <v>205</v>
      </c>
      <c r="C172" s="434" t="s">
        <v>291</v>
      </c>
      <c r="D172" s="202">
        <v>534.55630934279998</v>
      </c>
      <c r="E172" s="202">
        <v>534.55630934279998</v>
      </c>
      <c r="F172" s="202"/>
      <c r="G172" s="202">
        <v>534.55630934279998</v>
      </c>
      <c r="H172" s="435">
        <v>39517</v>
      </c>
      <c r="I172" s="435">
        <v>39513</v>
      </c>
      <c r="J172" s="435">
        <v>43279</v>
      </c>
      <c r="K172" s="182">
        <v>9</v>
      </c>
      <c r="L172" s="182">
        <v>11</v>
      </c>
      <c r="M172" s="413"/>
    </row>
    <row r="173" spans="1:13" s="117" customFormat="1" ht="16.899999999999999" customHeight="1">
      <c r="A173" s="182">
        <v>185</v>
      </c>
      <c r="B173" s="182" t="s">
        <v>140</v>
      </c>
      <c r="C173" s="434" t="s">
        <v>292</v>
      </c>
      <c r="D173" s="202">
        <v>2589.4135867836003</v>
      </c>
      <c r="E173" s="202">
        <v>2589.4135867836003</v>
      </c>
      <c r="F173" s="202"/>
      <c r="G173" s="202">
        <v>2589.4135867836003</v>
      </c>
      <c r="H173" s="435">
        <v>40595</v>
      </c>
      <c r="I173" s="435">
        <v>41718</v>
      </c>
      <c r="J173" s="435">
        <v>44669</v>
      </c>
      <c r="K173" s="182">
        <v>10</v>
      </c>
      <c r="L173" s="182">
        <v>9</v>
      </c>
      <c r="M173" s="413"/>
    </row>
    <row r="174" spans="1:13" s="117" customFormat="1" ht="16.899999999999999" customHeight="1">
      <c r="A174" s="182">
        <v>188</v>
      </c>
      <c r="B174" s="182" t="s">
        <v>140</v>
      </c>
      <c r="C174" s="434" t="s">
        <v>293</v>
      </c>
      <c r="D174" s="202">
        <v>21571.247763556799</v>
      </c>
      <c r="E174" s="202">
        <v>21571.247763556799</v>
      </c>
      <c r="F174" s="202"/>
      <c r="G174" s="202">
        <v>21571.247763556799</v>
      </c>
      <c r="H174" s="435">
        <v>39935</v>
      </c>
      <c r="I174" s="435">
        <v>44119</v>
      </c>
      <c r="J174" s="435">
        <v>51274</v>
      </c>
      <c r="K174" s="182">
        <v>31</v>
      </c>
      <c r="L174" s="182">
        <v>0</v>
      </c>
      <c r="M174" s="413"/>
    </row>
    <row r="175" spans="1:13" s="117" customFormat="1" ht="16.899999999999999" customHeight="1">
      <c r="A175" s="182">
        <v>189</v>
      </c>
      <c r="B175" s="182" t="s">
        <v>140</v>
      </c>
      <c r="C175" s="434" t="s">
        <v>294</v>
      </c>
      <c r="D175" s="202">
        <v>1223.3185109712001</v>
      </c>
      <c r="E175" s="202">
        <v>1223.3185109712001</v>
      </c>
      <c r="F175" s="202"/>
      <c r="G175" s="202">
        <v>1223.3185109712001</v>
      </c>
      <c r="H175" s="435">
        <v>40631</v>
      </c>
      <c r="I175" s="435">
        <v>40946</v>
      </c>
      <c r="J175" s="435">
        <v>44606</v>
      </c>
      <c r="K175" s="182">
        <v>10</v>
      </c>
      <c r="L175" s="182">
        <v>7</v>
      </c>
      <c r="M175" s="413"/>
    </row>
    <row r="176" spans="1:13" s="117" customFormat="1" ht="16.899999999999999" customHeight="1">
      <c r="A176" s="182">
        <v>190</v>
      </c>
      <c r="B176" s="182" t="s">
        <v>140</v>
      </c>
      <c r="C176" s="434" t="s">
        <v>295</v>
      </c>
      <c r="D176" s="202">
        <v>6988.8748132908004</v>
      </c>
      <c r="E176" s="202">
        <v>6988.8748132908004</v>
      </c>
      <c r="F176" s="202"/>
      <c r="G176" s="202">
        <v>6988.8748132908004</v>
      </c>
      <c r="H176" s="435">
        <v>40541</v>
      </c>
      <c r="I176" s="435">
        <v>42737</v>
      </c>
      <c r="J176" s="435">
        <v>49947</v>
      </c>
      <c r="K176" s="182">
        <v>25</v>
      </c>
      <c r="L176" s="182">
        <v>4</v>
      </c>
      <c r="M176" s="413"/>
    </row>
    <row r="177" spans="1:13" s="117" customFormat="1" ht="16.899999999999999" customHeight="1">
      <c r="A177" s="182">
        <v>191</v>
      </c>
      <c r="B177" s="182" t="s">
        <v>140</v>
      </c>
      <c r="C177" s="434" t="s">
        <v>296</v>
      </c>
      <c r="D177" s="202">
        <v>1404.3736192662</v>
      </c>
      <c r="E177" s="202">
        <v>1404.3736192662</v>
      </c>
      <c r="F177" s="202"/>
      <c r="G177" s="202">
        <v>1404.3736192662</v>
      </c>
      <c r="H177" s="435">
        <v>40246</v>
      </c>
      <c r="I177" s="435">
        <v>40756</v>
      </c>
      <c r="J177" s="435">
        <v>45548</v>
      </c>
      <c r="K177" s="182">
        <v>14</v>
      </c>
      <c r="L177" s="182">
        <v>5</v>
      </c>
      <c r="M177" s="413"/>
    </row>
    <row r="178" spans="1:13" s="117" customFormat="1" ht="16.899999999999999" customHeight="1">
      <c r="A178" s="182">
        <v>192</v>
      </c>
      <c r="B178" s="182" t="s">
        <v>140</v>
      </c>
      <c r="C178" s="434" t="s">
        <v>297</v>
      </c>
      <c r="D178" s="202">
        <v>11658.5894047452</v>
      </c>
      <c r="E178" s="202">
        <v>11658.5894047452</v>
      </c>
      <c r="F178" s="202"/>
      <c r="G178" s="202">
        <v>11658.5894047452</v>
      </c>
      <c r="H178" s="435">
        <v>40323</v>
      </c>
      <c r="I178" s="435">
        <v>42171</v>
      </c>
      <c r="J178" s="435">
        <v>45548</v>
      </c>
      <c r="K178" s="182">
        <v>14</v>
      </c>
      <c r="L178" s="182">
        <v>3</v>
      </c>
      <c r="M178" s="413"/>
    </row>
    <row r="179" spans="1:13" s="117" customFormat="1" ht="16.899999999999999" customHeight="1">
      <c r="A179" s="182">
        <v>193</v>
      </c>
      <c r="B179" s="182" t="s">
        <v>140</v>
      </c>
      <c r="C179" s="434" t="s">
        <v>298</v>
      </c>
      <c r="D179" s="202">
        <v>817.36326108959997</v>
      </c>
      <c r="E179" s="202">
        <v>817.36326108959997</v>
      </c>
      <c r="F179" s="202"/>
      <c r="G179" s="202">
        <v>817.36326108959997</v>
      </c>
      <c r="H179" s="435">
        <v>40423</v>
      </c>
      <c r="I179" s="435">
        <v>40423</v>
      </c>
      <c r="J179" s="435">
        <v>44022</v>
      </c>
      <c r="K179" s="182">
        <v>9</v>
      </c>
      <c r="L179" s="182">
        <v>6</v>
      </c>
      <c r="M179" s="413"/>
    </row>
    <row r="180" spans="1:13" s="117" customFormat="1" ht="16.899999999999999" customHeight="1">
      <c r="A180" s="182">
        <v>194</v>
      </c>
      <c r="B180" s="182" t="s">
        <v>140</v>
      </c>
      <c r="C180" s="434" t="s">
        <v>299</v>
      </c>
      <c r="D180" s="202">
        <v>19443.703295718598</v>
      </c>
      <c r="E180" s="202">
        <v>19443.703295718598</v>
      </c>
      <c r="F180" s="202"/>
      <c r="G180" s="202">
        <v>19443.703295718598</v>
      </c>
      <c r="H180" s="435">
        <v>40631</v>
      </c>
      <c r="I180" s="435">
        <v>41261</v>
      </c>
      <c r="J180" s="435">
        <v>44669</v>
      </c>
      <c r="K180" s="182">
        <v>10</v>
      </c>
      <c r="L180" s="182">
        <v>9</v>
      </c>
      <c r="M180" s="413"/>
    </row>
    <row r="181" spans="1:13" s="117" customFormat="1" ht="16.899999999999999" customHeight="1">
      <c r="A181" s="182">
        <v>195</v>
      </c>
      <c r="B181" s="182" t="s">
        <v>140</v>
      </c>
      <c r="C181" s="434" t="s">
        <v>300</v>
      </c>
      <c r="D181" s="202">
        <v>9192.2701791096006</v>
      </c>
      <c r="E181" s="202">
        <v>9192.2701791096006</v>
      </c>
      <c r="F181" s="202"/>
      <c r="G181" s="202">
        <v>9192.2701791096006</v>
      </c>
      <c r="H181" s="435">
        <v>39958</v>
      </c>
      <c r="I181" s="435">
        <v>41242</v>
      </c>
      <c r="J181" s="435">
        <v>44669</v>
      </c>
      <c r="K181" s="182">
        <v>12</v>
      </c>
      <c r="L181" s="182">
        <v>9</v>
      </c>
      <c r="M181" s="413"/>
    </row>
    <row r="182" spans="1:13" s="117" customFormat="1" ht="16.899999999999999" customHeight="1">
      <c r="A182" s="182">
        <v>197</v>
      </c>
      <c r="B182" s="182" t="s">
        <v>140</v>
      </c>
      <c r="C182" s="434" t="s">
        <v>301</v>
      </c>
      <c r="D182" s="202">
        <v>1226.1926893236</v>
      </c>
      <c r="E182" s="202">
        <v>1226.1926893236</v>
      </c>
      <c r="F182" s="202"/>
      <c r="G182" s="202">
        <v>1226.1926893236</v>
      </c>
      <c r="H182" s="435">
        <v>40487</v>
      </c>
      <c r="I182" s="435">
        <v>40548</v>
      </c>
      <c r="J182" s="435">
        <v>44153</v>
      </c>
      <c r="K182" s="182">
        <v>9</v>
      </c>
      <c r="L182" s="182">
        <v>11</v>
      </c>
      <c r="M182" s="413"/>
    </row>
    <row r="183" spans="1:13" s="117" customFormat="1" ht="16.899999999999999" customHeight="1">
      <c r="A183" s="182">
        <v>198</v>
      </c>
      <c r="B183" s="182" t="s">
        <v>140</v>
      </c>
      <c r="C183" s="434" t="s">
        <v>302</v>
      </c>
      <c r="D183" s="202">
        <v>9642.3830334695995</v>
      </c>
      <c r="E183" s="202">
        <v>9642.3830334695995</v>
      </c>
      <c r="F183" s="202"/>
      <c r="G183" s="202">
        <v>9642.3830334695995</v>
      </c>
      <c r="H183" s="435">
        <v>40826</v>
      </c>
      <c r="I183" s="435">
        <v>41540</v>
      </c>
      <c r="J183" s="435">
        <v>45035</v>
      </c>
      <c r="K183" s="182">
        <v>11</v>
      </c>
      <c r="L183" s="182">
        <v>3</v>
      </c>
      <c r="M183" s="413"/>
    </row>
    <row r="184" spans="1:13" s="117" customFormat="1" ht="16.899999999999999" customHeight="1">
      <c r="A184" s="182">
        <v>199</v>
      </c>
      <c r="B184" s="182" t="s">
        <v>140</v>
      </c>
      <c r="C184" s="434" t="s">
        <v>303</v>
      </c>
      <c r="D184" s="202">
        <v>901.99523689199998</v>
      </c>
      <c r="E184" s="202">
        <v>901.99523689199998</v>
      </c>
      <c r="F184" s="202"/>
      <c r="G184" s="202">
        <v>901.99523689199998</v>
      </c>
      <c r="H184" s="435">
        <v>39757</v>
      </c>
      <c r="I184" s="435">
        <v>40364</v>
      </c>
      <c r="J184" s="435">
        <v>45548</v>
      </c>
      <c r="K184" s="182">
        <v>15</v>
      </c>
      <c r="L184" s="182">
        <v>8</v>
      </c>
      <c r="M184" s="413"/>
    </row>
    <row r="185" spans="1:13" s="117" customFormat="1" ht="16.899999999999999" customHeight="1">
      <c r="A185" s="182">
        <v>200</v>
      </c>
      <c r="B185" s="182" t="s">
        <v>228</v>
      </c>
      <c r="C185" s="434" t="s">
        <v>304</v>
      </c>
      <c r="D185" s="202">
        <v>9014.2218814872012</v>
      </c>
      <c r="E185" s="202">
        <v>9014.2218814872012</v>
      </c>
      <c r="F185" s="202"/>
      <c r="G185" s="202">
        <v>9014.2218814872012</v>
      </c>
      <c r="H185" s="435">
        <v>40984</v>
      </c>
      <c r="I185" s="435">
        <v>41687</v>
      </c>
      <c r="J185" s="435">
        <v>45271</v>
      </c>
      <c r="K185" s="182">
        <v>11</v>
      </c>
      <c r="L185" s="182">
        <v>8</v>
      </c>
      <c r="M185" s="413"/>
    </row>
    <row r="186" spans="1:13" s="117" customFormat="1" ht="16.899999999999999" customHeight="1">
      <c r="A186" s="182">
        <v>201</v>
      </c>
      <c r="B186" s="182" t="s">
        <v>228</v>
      </c>
      <c r="C186" s="434" t="s">
        <v>305</v>
      </c>
      <c r="D186" s="202">
        <v>19204.787837370601</v>
      </c>
      <c r="E186" s="202">
        <v>19204.787837370601</v>
      </c>
      <c r="F186" s="202"/>
      <c r="G186" s="202">
        <v>19204.787837370601</v>
      </c>
      <c r="H186" s="435">
        <v>40092</v>
      </c>
      <c r="I186" s="435">
        <v>41802</v>
      </c>
      <c r="J186" s="435">
        <v>45411</v>
      </c>
      <c r="K186" s="182">
        <v>14</v>
      </c>
      <c r="L186" s="182">
        <v>2</v>
      </c>
      <c r="M186" s="413"/>
    </row>
    <row r="187" spans="1:13" s="117" customFormat="1" ht="16.899999999999999" customHeight="1">
      <c r="A187" s="182">
        <v>202</v>
      </c>
      <c r="B187" s="182" t="s">
        <v>228</v>
      </c>
      <c r="C187" s="434" t="s">
        <v>306</v>
      </c>
      <c r="D187" s="202">
        <v>23103.785538583801</v>
      </c>
      <c r="E187" s="202">
        <v>23103.785538583801</v>
      </c>
      <c r="F187" s="202"/>
      <c r="G187" s="202">
        <v>23103.785538583801</v>
      </c>
      <c r="H187" s="435">
        <v>41267</v>
      </c>
      <c r="I187" s="435">
        <v>42270</v>
      </c>
      <c r="J187" s="435">
        <v>45950</v>
      </c>
      <c r="K187" s="182">
        <v>12</v>
      </c>
      <c r="L187" s="182">
        <v>6</v>
      </c>
      <c r="M187" s="413"/>
    </row>
    <row r="188" spans="1:13" s="117" customFormat="1" ht="16.899999999999999" customHeight="1">
      <c r="A188" s="182">
        <v>203</v>
      </c>
      <c r="B188" s="182" t="s">
        <v>228</v>
      </c>
      <c r="C188" s="434" t="s">
        <v>307</v>
      </c>
      <c r="D188" s="202">
        <v>1798.1706870156002</v>
      </c>
      <c r="E188" s="202">
        <v>1798.1706870156002</v>
      </c>
      <c r="F188" s="202"/>
      <c r="G188" s="202">
        <v>1798.1706870156002</v>
      </c>
      <c r="H188" s="435">
        <v>39647</v>
      </c>
      <c r="I188" s="435">
        <v>40144</v>
      </c>
      <c r="J188" s="435">
        <v>45548</v>
      </c>
      <c r="K188" s="182">
        <v>16</v>
      </c>
      <c r="L188" s="182">
        <v>1</v>
      </c>
      <c r="M188" s="413"/>
    </row>
    <row r="189" spans="1:13" s="117" customFormat="1" ht="16.899999999999999" customHeight="1">
      <c r="A189" s="182">
        <v>204</v>
      </c>
      <c r="B189" s="182" t="s">
        <v>228</v>
      </c>
      <c r="C189" s="434" t="s">
        <v>308</v>
      </c>
      <c r="D189" s="202">
        <v>16628.211700177199</v>
      </c>
      <c r="E189" s="202">
        <v>16628.211700177199</v>
      </c>
      <c r="F189" s="202"/>
      <c r="G189" s="202">
        <v>16628.211700177199</v>
      </c>
      <c r="H189" s="435">
        <v>40385</v>
      </c>
      <c r="I189" s="435">
        <v>40508</v>
      </c>
      <c r="J189" s="435">
        <v>44153</v>
      </c>
      <c r="K189" s="182">
        <v>9</v>
      </c>
      <c r="L189" s="182">
        <v>11</v>
      </c>
      <c r="M189" s="413"/>
    </row>
    <row r="190" spans="1:13" s="117" customFormat="1" ht="16.899999999999999" customHeight="1">
      <c r="A190" s="182">
        <v>205</v>
      </c>
      <c r="B190" s="182" t="s">
        <v>189</v>
      </c>
      <c r="C190" s="434" t="s">
        <v>309</v>
      </c>
      <c r="D190" s="202">
        <v>4047.6446275650001</v>
      </c>
      <c r="E190" s="202">
        <v>4047.6446275650001</v>
      </c>
      <c r="F190" s="202"/>
      <c r="G190" s="202">
        <v>4047.6446275650001</v>
      </c>
      <c r="H190" s="435">
        <v>39917</v>
      </c>
      <c r="I190" s="435">
        <v>40449</v>
      </c>
      <c r="J190" s="435">
        <v>44022</v>
      </c>
      <c r="K190" s="182">
        <v>11</v>
      </c>
      <c r="L190" s="182">
        <v>0</v>
      </c>
      <c r="M190" s="413"/>
    </row>
    <row r="191" spans="1:13" s="117" customFormat="1" ht="16.899999999999999" customHeight="1">
      <c r="A191" s="437" t="s">
        <v>824</v>
      </c>
      <c r="B191" s="437"/>
      <c r="C191" s="437"/>
      <c r="D191" s="201">
        <f>SUM(D192:D212)</f>
        <v>140056.53021482879</v>
      </c>
      <c r="E191" s="201">
        <f>SUM(E192:E212)</f>
        <v>140056.53021482879</v>
      </c>
      <c r="F191" s="201"/>
      <c r="G191" s="201">
        <f>SUM(G192:G212)</f>
        <v>140056.53021482879</v>
      </c>
      <c r="H191" s="435"/>
      <c r="I191" s="435"/>
      <c r="J191" s="435"/>
      <c r="K191" s="182"/>
      <c r="L191" s="182"/>
      <c r="M191" s="413"/>
    </row>
    <row r="192" spans="1:13" s="117" customFormat="1" ht="16.899999999999999" customHeight="1">
      <c r="A192" s="182">
        <v>206</v>
      </c>
      <c r="B192" s="182" t="s">
        <v>140</v>
      </c>
      <c r="C192" s="434" t="s">
        <v>825</v>
      </c>
      <c r="D192" s="202">
        <v>1266.7530212508</v>
      </c>
      <c r="E192" s="202">
        <v>1266.7530212508</v>
      </c>
      <c r="F192" s="202"/>
      <c r="G192" s="202">
        <v>1266.7530212508</v>
      </c>
      <c r="H192" s="435">
        <v>39936</v>
      </c>
      <c r="I192" s="435">
        <v>39936</v>
      </c>
      <c r="J192" s="435">
        <v>43572</v>
      </c>
      <c r="K192" s="182">
        <v>9</v>
      </c>
      <c r="L192" s="182">
        <v>6</v>
      </c>
      <c r="M192" s="413"/>
    </row>
    <row r="193" spans="1:16" s="117" customFormat="1" ht="16.899999999999999" customHeight="1">
      <c r="A193" s="182">
        <v>207</v>
      </c>
      <c r="B193" s="182" t="s">
        <v>140</v>
      </c>
      <c r="C193" s="434" t="s">
        <v>826</v>
      </c>
      <c r="D193" s="202">
        <v>2152.3481694719999</v>
      </c>
      <c r="E193" s="202">
        <v>2152.3481694719999</v>
      </c>
      <c r="F193" s="202"/>
      <c r="G193" s="202">
        <v>2152.3481694719999</v>
      </c>
      <c r="H193" s="435">
        <v>40022</v>
      </c>
      <c r="I193" s="435">
        <v>40693</v>
      </c>
      <c r="J193" s="435">
        <v>45548</v>
      </c>
      <c r="K193" s="182">
        <v>14</v>
      </c>
      <c r="L193" s="182">
        <v>11</v>
      </c>
      <c r="M193" s="413"/>
    </row>
    <row r="194" spans="1:16" s="117" customFormat="1" ht="16.899999999999999" customHeight="1">
      <c r="A194" s="182">
        <v>208</v>
      </c>
      <c r="B194" s="182" t="s">
        <v>140</v>
      </c>
      <c r="C194" s="434" t="s">
        <v>312</v>
      </c>
      <c r="D194" s="202">
        <v>897.35964207660004</v>
      </c>
      <c r="E194" s="202">
        <v>897.35964207660004</v>
      </c>
      <c r="F194" s="202"/>
      <c r="G194" s="202">
        <v>897.35964207660004</v>
      </c>
      <c r="H194" s="435">
        <v>40144</v>
      </c>
      <c r="I194" s="435">
        <v>40144</v>
      </c>
      <c r="J194" s="435">
        <v>45548</v>
      </c>
      <c r="K194" s="182">
        <v>14</v>
      </c>
      <c r="L194" s="182">
        <v>5</v>
      </c>
      <c r="M194" s="413"/>
    </row>
    <row r="195" spans="1:16" s="117" customFormat="1" ht="16.899999999999999" customHeight="1">
      <c r="A195" s="182">
        <v>209</v>
      </c>
      <c r="B195" s="182" t="s">
        <v>140</v>
      </c>
      <c r="C195" s="434" t="s">
        <v>313</v>
      </c>
      <c r="D195" s="202">
        <v>2654.8552341168001</v>
      </c>
      <c r="E195" s="202">
        <v>2654.8552341168001</v>
      </c>
      <c r="F195" s="202"/>
      <c r="G195" s="202">
        <v>2654.8552341168001</v>
      </c>
      <c r="H195" s="435">
        <v>40532</v>
      </c>
      <c r="I195" s="435">
        <v>45275</v>
      </c>
      <c r="J195" s="435">
        <v>54423</v>
      </c>
      <c r="K195" s="182">
        <v>37</v>
      </c>
      <c r="L195" s="182">
        <v>11</v>
      </c>
      <c r="M195" s="413"/>
    </row>
    <row r="196" spans="1:16" s="117" customFormat="1" ht="16.899999999999999" customHeight="1">
      <c r="A196" s="182">
        <v>210</v>
      </c>
      <c r="B196" s="182" t="s">
        <v>228</v>
      </c>
      <c r="C196" s="434" t="s">
        <v>314</v>
      </c>
      <c r="D196" s="202">
        <v>11886.483660416401</v>
      </c>
      <c r="E196" s="202">
        <v>11886.483660416401</v>
      </c>
      <c r="F196" s="202"/>
      <c r="G196" s="202">
        <v>11886.483660416401</v>
      </c>
      <c r="H196" s="435">
        <v>40497</v>
      </c>
      <c r="I196" s="435">
        <v>40758</v>
      </c>
      <c r="J196" s="435">
        <v>44153</v>
      </c>
      <c r="K196" s="182">
        <v>9</v>
      </c>
      <c r="L196" s="182">
        <v>11</v>
      </c>
      <c r="M196" s="413"/>
    </row>
    <row r="197" spans="1:16" s="117" customFormat="1" ht="16.899999999999999" customHeight="1">
      <c r="A197" s="182">
        <v>211</v>
      </c>
      <c r="B197" s="182" t="s">
        <v>228</v>
      </c>
      <c r="C197" s="434" t="s">
        <v>315</v>
      </c>
      <c r="D197" s="202">
        <v>17630.173193516399</v>
      </c>
      <c r="E197" s="202">
        <v>17630.173193516399</v>
      </c>
      <c r="F197" s="202"/>
      <c r="G197" s="202">
        <v>17630.173193516399</v>
      </c>
      <c r="H197" s="435">
        <v>40343</v>
      </c>
      <c r="I197" s="435">
        <v>41921</v>
      </c>
      <c r="J197" s="435">
        <v>45504</v>
      </c>
      <c r="K197" s="182">
        <v>13</v>
      </c>
      <c r="L197" s="182">
        <v>11</v>
      </c>
      <c r="M197" s="413"/>
    </row>
    <row r="198" spans="1:16" s="117" customFormat="1" ht="16.899999999999999" customHeight="1">
      <c r="A198" s="182">
        <v>212</v>
      </c>
      <c r="B198" s="182" t="s">
        <v>140</v>
      </c>
      <c r="C198" s="434" t="s">
        <v>316</v>
      </c>
      <c r="D198" s="202">
        <v>6013.0736285009998</v>
      </c>
      <c r="E198" s="202">
        <v>6013.0736285009998</v>
      </c>
      <c r="F198" s="202"/>
      <c r="G198" s="202">
        <v>6013.0736285009998</v>
      </c>
      <c r="H198" s="435">
        <v>40471</v>
      </c>
      <c r="I198" s="435">
        <v>42278</v>
      </c>
      <c r="J198" s="435">
        <v>51439</v>
      </c>
      <c r="K198" s="182">
        <v>30</v>
      </c>
      <c r="L198" s="182">
        <v>0</v>
      </c>
      <c r="M198" s="413"/>
    </row>
    <row r="199" spans="1:16" s="117" customFormat="1" ht="16.899999999999999" customHeight="1">
      <c r="A199" s="182">
        <v>213</v>
      </c>
      <c r="B199" s="182" t="s">
        <v>140</v>
      </c>
      <c r="C199" s="434" t="s">
        <v>317</v>
      </c>
      <c r="D199" s="202">
        <v>17833.333649324399</v>
      </c>
      <c r="E199" s="202">
        <v>17833.333649324399</v>
      </c>
      <c r="F199" s="202"/>
      <c r="G199" s="202">
        <v>17833.333649324399</v>
      </c>
      <c r="H199" s="435">
        <v>40448</v>
      </c>
      <c r="I199" s="435">
        <v>43070</v>
      </c>
      <c r="J199" s="435">
        <v>53885</v>
      </c>
      <c r="K199" s="182">
        <v>36</v>
      </c>
      <c r="L199" s="182">
        <v>7</v>
      </c>
      <c r="M199" s="413"/>
    </row>
    <row r="200" spans="1:16" s="117" customFormat="1" ht="16.899999999999999" customHeight="1">
      <c r="A200" s="182">
        <v>214</v>
      </c>
      <c r="B200" s="182" t="s">
        <v>140</v>
      </c>
      <c r="C200" s="434" t="s">
        <v>318</v>
      </c>
      <c r="D200" s="202">
        <v>5202.9991494114001</v>
      </c>
      <c r="E200" s="202">
        <v>5202.9991494114001</v>
      </c>
      <c r="F200" s="202"/>
      <c r="G200" s="202">
        <v>5202.9991494114001</v>
      </c>
      <c r="H200" s="435">
        <v>40548</v>
      </c>
      <c r="I200" s="435">
        <v>45153</v>
      </c>
      <c r="J200" s="435">
        <v>48441</v>
      </c>
      <c r="K200" s="182">
        <v>21</v>
      </c>
      <c r="L200" s="182">
        <v>1</v>
      </c>
      <c r="M200" s="415"/>
      <c r="N200" s="118"/>
      <c r="O200" s="122"/>
      <c r="P200" s="122"/>
    </row>
    <row r="201" spans="1:16" s="117" customFormat="1" ht="16.899999999999999" customHeight="1">
      <c r="A201" s="182">
        <v>215</v>
      </c>
      <c r="B201" s="182" t="s">
        <v>228</v>
      </c>
      <c r="C201" s="434" t="s">
        <v>319</v>
      </c>
      <c r="D201" s="202">
        <v>2620.5439041690001</v>
      </c>
      <c r="E201" s="202">
        <v>2620.5439041690001</v>
      </c>
      <c r="F201" s="202"/>
      <c r="G201" s="202">
        <v>2620.5439041690001</v>
      </c>
      <c r="H201" s="435">
        <v>40357</v>
      </c>
      <c r="I201" s="435">
        <v>43069</v>
      </c>
      <c r="J201" s="435">
        <v>53885</v>
      </c>
      <c r="K201" s="182">
        <v>36</v>
      </c>
      <c r="L201" s="182">
        <v>11</v>
      </c>
      <c r="M201" s="415"/>
      <c r="N201" s="118"/>
      <c r="O201" s="122"/>
      <c r="P201" s="122"/>
    </row>
    <row r="202" spans="1:16" s="117" customFormat="1" ht="16.899999999999999" customHeight="1">
      <c r="A202" s="182">
        <v>216</v>
      </c>
      <c r="B202" s="182" t="s">
        <v>205</v>
      </c>
      <c r="C202" s="434" t="s">
        <v>320</v>
      </c>
      <c r="D202" s="202">
        <v>3923.0037279497997</v>
      </c>
      <c r="E202" s="202">
        <v>3923.0037279497997</v>
      </c>
      <c r="F202" s="202"/>
      <c r="G202" s="202">
        <v>3923.0037279497997</v>
      </c>
      <c r="H202" s="435">
        <v>41264</v>
      </c>
      <c r="I202" s="435">
        <v>42612</v>
      </c>
      <c r="J202" s="435">
        <v>46139</v>
      </c>
      <c r="K202" s="182">
        <v>13</v>
      </c>
      <c r="L202" s="182">
        <v>0</v>
      </c>
      <c r="M202" s="415"/>
      <c r="N202" s="118"/>
      <c r="O202" s="122"/>
      <c r="P202" s="122"/>
    </row>
    <row r="203" spans="1:16" s="117" customFormat="1" ht="16.899999999999999" customHeight="1">
      <c r="A203" s="182">
        <v>217</v>
      </c>
      <c r="B203" s="182" t="s">
        <v>205</v>
      </c>
      <c r="C203" s="434" t="s">
        <v>321</v>
      </c>
      <c r="D203" s="202">
        <v>6003.3873780036001</v>
      </c>
      <c r="E203" s="202">
        <v>6003.3873780036001</v>
      </c>
      <c r="F203" s="202"/>
      <c r="G203" s="202">
        <v>6003.3873780036001</v>
      </c>
      <c r="H203" s="435">
        <v>41688</v>
      </c>
      <c r="I203" s="435">
        <v>41705</v>
      </c>
      <c r="J203" s="435">
        <v>48319</v>
      </c>
      <c r="K203" s="182">
        <v>17</v>
      </c>
      <c r="L203" s="182">
        <v>10</v>
      </c>
      <c r="M203" s="415"/>
      <c r="N203" s="118"/>
      <c r="O203" s="122"/>
      <c r="P203" s="122"/>
    </row>
    <row r="204" spans="1:16" s="117" customFormat="1" ht="16.899999999999999" customHeight="1">
      <c r="A204" s="182">
        <v>218</v>
      </c>
      <c r="B204" s="182" t="s">
        <v>136</v>
      </c>
      <c r="C204" s="434" t="s">
        <v>322</v>
      </c>
      <c r="D204" s="202">
        <v>903.4345832393999</v>
      </c>
      <c r="E204" s="202">
        <v>903.4345832393999</v>
      </c>
      <c r="F204" s="202"/>
      <c r="G204" s="202">
        <v>903.4345832393999</v>
      </c>
      <c r="H204" s="435">
        <v>40448</v>
      </c>
      <c r="I204" s="435">
        <v>40505</v>
      </c>
      <c r="J204" s="435">
        <v>44022</v>
      </c>
      <c r="K204" s="182">
        <v>9</v>
      </c>
      <c r="L204" s="182">
        <v>7</v>
      </c>
      <c r="M204" s="415"/>
      <c r="N204" s="118"/>
      <c r="O204" s="122"/>
      <c r="P204" s="122"/>
    </row>
    <row r="205" spans="1:16" s="117" customFormat="1" ht="16.899999999999999" customHeight="1">
      <c r="A205" s="182">
        <v>219</v>
      </c>
      <c r="B205" s="182" t="s">
        <v>228</v>
      </c>
      <c r="C205" s="434" t="s">
        <v>323</v>
      </c>
      <c r="D205" s="202">
        <v>7435.6275861731992</v>
      </c>
      <c r="E205" s="202">
        <v>7435.6275861731992</v>
      </c>
      <c r="F205" s="202"/>
      <c r="G205" s="202">
        <v>7435.6275861731992</v>
      </c>
      <c r="H205" s="435">
        <v>40973</v>
      </c>
      <c r="I205" s="435">
        <v>40973</v>
      </c>
      <c r="J205" s="435">
        <v>44481</v>
      </c>
      <c r="K205" s="182">
        <v>9</v>
      </c>
      <c r="L205" s="182">
        <v>6</v>
      </c>
      <c r="M205" s="415"/>
      <c r="N205" s="118"/>
      <c r="O205" s="122"/>
      <c r="P205" s="122"/>
    </row>
    <row r="206" spans="1:16" s="117" customFormat="1" ht="16.899999999999999" customHeight="1">
      <c r="A206" s="182">
        <v>222</v>
      </c>
      <c r="B206" s="182" t="s">
        <v>126</v>
      </c>
      <c r="C206" s="434" t="s">
        <v>324</v>
      </c>
      <c r="D206" s="202">
        <v>43407.866160511199</v>
      </c>
      <c r="E206" s="202">
        <v>43407.866160511199</v>
      </c>
      <c r="F206" s="202"/>
      <c r="G206" s="202">
        <v>43407.866160511199</v>
      </c>
      <c r="H206" s="435">
        <v>40826</v>
      </c>
      <c r="I206" s="435">
        <v>42705</v>
      </c>
      <c r="J206" s="435">
        <v>48319</v>
      </c>
      <c r="K206" s="182">
        <v>20</v>
      </c>
      <c r="L206" s="182">
        <v>0</v>
      </c>
      <c r="M206" s="415"/>
      <c r="N206" s="118"/>
      <c r="O206" s="122"/>
      <c r="P206" s="122"/>
    </row>
    <row r="207" spans="1:16" s="117" customFormat="1" ht="16.899999999999999" customHeight="1">
      <c r="A207" s="182">
        <v>223</v>
      </c>
      <c r="B207" s="182" t="s">
        <v>136</v>
      </c>
      <c r="C207" s="434" t="s">
        <v>325</v>
      </c>
      <c r="D207" s="202">
        <v>141.42656485380002</v>
      </c>
      <c r="E207" s="202">
        <v>141.42656485380002</v>
      </c>
      <c r="F207" s="202"/>
      <c r="G207" s="202">
        <v>141.42656485380002</v>
      </c>
      <c r="H207" s="435">
        <v>40850</v>
      </c>
      <c r="I207" s="435">
        <v>40913</v>
      </c>
      <c r="J207" s="435">
        <v>44022</v>
      </c>
      <c r="K207" s="182">
        <v>8</v>
      </c>
      <c r="L207" s="182">
        <v>6</v>
      </c>
      <c r="M207" s="415"/>
      <c r="N207" s="118"/>
      <c r="O207" s="122"/>
      <c r="P207" s="122"/>
    </row>
    <row r="208" spans="1:16" s="117" customFormat="1" ht="16.899999999999999" customHeight="1">
      <c r="A208" s="182">
        <v>225</v>
      </c>
      <c r="B208" s="182" t="s">
        <v>136</v>
      </c>
      <c r="C208" s="434" t="s">
        <v>755</v>
      </c>
      <c r="D208" s="202">
        <v>20.2578293736</v>
      </c>
      <c r="E208" s="202">
        <v>20.2578293736</v>
      </c>
      <c r="F208" s="202"/>
      <c r="G208" s="202">
        <v>20.2578293736</v>
      </c>
      <c r="H208" s="435">
        <v>40571</v>
      </c>
      <c r="I208" s="435">
        <v>40571</v>
      </c>
      <c r="J208" s="435">
        <v>44224</v>
      </c>
      <c r="K208" s="182">
        <v>9</v>
      </c>
      <c r="L208" s="182">
        <v>5</v>
      </c>
      <c r="M208" s="415"/>
      <c r="N208" s="118"/>
      <c r="O208" s="122"/>
      <c r="P208" s="122"/>
    </row>
    <row r="209" spans="1:16" s="117" customFormat="1" ht="16.899999999999999" customHeight="1">
      <c r="A209" s="182">
        <v>226</v>
      </c>
      <c r="B209" s="182" t="s">
        <v>128</v>
      </c>
      <c r="C209" s="434" t="s">
        <v>327</v>
      </c>
      <c r="D209" s="202">
        <v>588.22476330659993</v>
      </c>
      <c r="E209" s="202">
        <v>588.22476330659993</v>
      </c>
      <c r="F209" s="202"/>
      <c r="G209" s="202">
        <v>588.22476330659993</v>
      </c>
      <c r="H209" s="435">
        <v>42612</v>
      </c>
      <c r="I209" s="435">
        <v>42612</v>
      </c>
      <c r="J209" s="435">
        <v>46139</v>
      </c>
      <c r="K209" s="182">
        <v>9</v>
      </c>
      <c r="L209" s="182">
        <v>6</v>
      </c>
      <c r="M209" s="415"/>
      <c r="N209" s="118"/>
      <c r="O209" s="122"/>
      <c r="P209" s="122"/>
    </row>
    <row r="210" spans="1:16" s="117" customFormat="1" ht="16.899999999999999" customHeight="1">
      <c r="A210" s="182">
        <v>227</v>
      </c>
      <c r="B210" s="182" t="s">
        <v>124</v>
      </c>
      <c r="C210" s="434" t="s">
        <v>328</v>
      </c>
      <c r="D210" s="202">
        <v>3497.0352461112002</v>
      </c>
      <c r="E210" s="202">
        <v>3497.0352461112002</v>
      </c>
      <c r="F210" s="202"/>
      <c r="G210" s="202">
        <v>3497.0352461112002</v>
      </c>
      <c r="H210" s="435">
        <v>41254</v>
      </c>
      <c r="I210" s="435">
        <v>41360</v>
      </c>
      <c r="J210" s="435">
        <v>44669</v>
      </c>
      <c r="K210" s="182">
        <v>9</v>
      </c>
      <c r="L210" s="182">
        <v>0</v>
      </c>
      <c r="M210" s="415"/>
      <c r="N210" s="118"/>
      <c r="O210" s="122"/>
      <c r="P210" s="122"/>
    </row>
    <row r="211" spans="1:16" s="117" customFormat="1" ht="16.899999999999999" customHeight="1">
      <c r="A211" s="182">
        <v>228</v>
      </c>
      <c r="B211" s="182" t="s">
        <v>136</v>
      </c>
      <c r="C211" s="434" t="s">
        <v>329</v>
      </c>
      <c r="D211" s="202">
        <v>1933.1376511146</v>
      </c>
      <c r="E211" s="202">
        <v>1933.1376511146</v>
      </c>
      <c r="F211" s="202"/>
      <c r="G211" s="202">
        <v>1933.1376511146</v>
      </c>
      <c r="H211" s="435">
        <v>41227</v>
      </c>
      <c r="I211" s="435">
        <v>41243</v>
      </c>
      <c r="J211" s="435">
        <v>45035</v>
      </c>
      <c r="K211" s="182">
        <v>10</v>
      </c>
      <c r="L211" s="182">
        <v>0</v>
      </c>
      <c r="M211" s="415"/>
      <c r="N211" s="118"/>
      <c r="O211" s="122"/>
      <c r="P211" s="122"/>
    </row>
    <row r="212" spans="1:16" s="117" customFormat="1" ht="16.899999999999999" customHeight="1">
      <c r="A212" s="182">
        <v>229</v>
      </c>
      <c r="B212" s="182" t="s">
        <v>134</v>
      </c>
      <c r="C212" s="434" t="s">
        <v>330</v>
      </c>
      <c r="D212" s="202">
        <v>4045.2054719370003</v>
      </c>
      <c r="E212" s="202">
        <v>4045.2054719370003</v>
      </c>
      <c r="F212" s="202"/>
      <c r="G212" s="202">
        <v>4045.2054719370003</v>
      </c>
      <c r="H212" s="435">
        <v>41662</v>
      </c>
      <c r="I212" s="435">
        <v>41662</v>
      </c>
      <c r="J212" s="435">
        <v>45271</v>
      </c>
      <c r="K212" s="182">
        <v>9</v>
      </c>
      <c r="L212" s="182">
        <v>8</v>
      </c>
      <c r="M212" s="415"/>
      <c r="N212" s="118"/>
      <c r="O212" s="122"/>
      <c r="P212" s="122"/>
    </row>
    <row r="213" spans="1:16" s="117" customFormat="1" ht="16.899999999999999" customHeight="1">
      <c r="A213" s="437" t="s">
        <v>827</v>
      </c>
      <c r="B213" s="437"/>
      <c r="C213" s="437"/>
      <c r="D213" s="201">
        <f>SUM(D214:D223)</f>
        <v>60507.530693427005</v>
      </c>
      <c r="E213" s="201">
        <f>SUM(E214:E223)</f>
        <v>60507.530693427005</v>
      </c>
      <c r="F213" s="201"/>
      <c r="G213" s="201">
        <f>SUM(G214:G223)</f>
        <v>60507.530693427005</v>
      </c>
      <c r="H213" s="435"/>
      <c r="I213" s="435"/>
      <c r="J213" s="435"/>
      <c r="K213" s="182"/>
      <c r="L213" s="182"/>
      <c r="M213" s="415"/>
      <c r="N213" s="118"/>
      <c r="O213" s="122"/>
      <c r="P213" s="122"/>
    </row>
    <row r="214" spans="1:16" s="117" customFormat="1" ht="16.899999999999999" customHeight="1">
      <c r="A214" s="182">
        <v>231</v>
      </c>
      <c r="B214" s="182" t="s">
        <v>228</v>
      </c>
      <c r="C214" s="434" t="s">
        <v>331</v>
      </c>
      <c r="D214" s="202">
        <v>3243.9871216116003</v>
      </c>
      <c r="E214" s="202">
        <v>3243.9871216116003</v>
      </c>
      <c r="F214" s="202"/>
      <c r="G214" s="202">
        <v>3243.9871216116003</v>
      </c>
      <c r="H214" s="435">
        <v>40403</v>
      </c>
      <c r="I214" s="435">
        <v>40403</v>
      </c>
      <c r="J214" s="435">
        <v>44010</v>
      </c>
      <c r="K214" s="182">
        <v>9</v>
      </c>
      <c r="L214" s="182">
        <v>6</v>
      </c>
      <c r="M214" s="415"/>
      <c r="N214" s="118"/>
      <c r="O214" s="122"/>
      <c r="P214" s="122"/>
    </row>
    <row r="215" spans="1:16" s="117" customFormat="1" ht="16.899999999999999" customHeight="1">
      <c r="A215" s="182">
        <v>233</v>
      </c>
      <c r="B215" s="182" t="s">
        <v>228</v>
      </c>
      <c r="C215" s="434" t="s">
        <v>332</v>
      </c>
      <c r="D215" s="202">
        <v>713.60838980760002</v>
      </c>
      <c r="E215" s="202">
        <v>713.60838980760002</v>
      </c>
      <c r="F215" s="202"/>
      <c r="G215" s="202">
        <v>713.60838980760002</v>
      </c>
      <c r="H215" s="435">
        <v>40371</v>
      </c>
      <c r="I215" s="435">
        <v>40371</v>
      </c>
      <c r="J215" s="435">
        <v>44010</v>
      </c>
      <c r="K215" s="182">
        <v>9</v>
      </c>
      <c r="L215" s="182">
        <v>6</v>
      </c>
      <c r="M215" s="415"/>
      <c r="N215" s="118"/>
      <c r="O215" s="122"/>
      <c r="P215" s="122"/>
    </row>
    <row r="216" spans="1:16" s="117" customFormat="1" ht="16.899999999999999" customHeight="1">
      <c r="A216" s="182">
        <v>234</v>
      </c>
      <c r="B216" s="182" t="s">
        <v>228</v>
      </c>
      <c r="C216" s="434" t="s">
        <v>828</v>
      </c>
      <c r="D216" s="202">
        <v>4499.4984427740001</v>
      </c>
      <c r="E216" s="202">
        <v>4499.4984427740001</v>
      </c>
      <c r="F216" s="202"/>
      <c r="G216" s="202">
        <v>4499.4984427740001</v>
      </c>
      <c r="H216" s="435">
        <v>42936</v>
      </c>
      <c r="I216" s="435">
        <v>42977</v>
      </c>
      <c r="J216" s="435">
        <v>53885</v>
      </c>
      <c r="K216" s="182">
        <v>29</v>
      </c>
      <c r="L216" s="182">
        <v>6</v>
      </c>
      <c r="M216" s="415"/>
      <c r="N216" s="118"/>
      <c r="O216" s="122"/>
      <c r="P216" s="122"/>
    </row>
    <row r="217" spans="1:16" s="117" customFormat="1" ht="16.899999999999999" customHeight="1">
      <c r="A217" s="182">
        <v>235</v>
      </c>
      <c r="B217" s="182" t="s">
        <v>128</v>
      </c>
      <c r="C217" s="434" t="s">
        <v>334</v>
      </c>
      <c r="D217" s="202">
        <v>2349.9152374854002</v>
      </c>
      <c r="E217" s="202">
        <v>2349.9152374854002</v>
      </c>
      <c r="F217" s="202"/>
      <c r="G217" s="202">
        <v>2349.9152374854002</v>
      </c>
      <c r="H217" s="435">
        <v>41831</v>
      </c>
      <c r="I217" s="435">
        <v>41901</v>
      </c>
      <c r="J217" s="435">
        <v>45411</v>
      </c>
      <c r="K217" s="182">
        <v>9</v>
      </c>
      <c r="L217" s="182">
        <v>6</v>
      </c>
      <c r="M217" s="415"/>
      <c r="N217" s="118"/>
      <c r="O217" s="122"/>
      <c r="P217" s="122"/>
    </row>
    <row r="218" spans="1:16" s="117" customFormat="1" ht="16.899999999999999" customHeight="1">
      <c r="A218" s="182">
        <v>236</v>
      </c>
      <c r="B218" s="182" t="s">
        <v>128</v>
      </c>
      <c r="C218" s="434" t="s">
        <v>335</v>
      </c>
      <c r="D218" s="202">
        <v>1819.2955287642001</v>
      </c>
      <c r="E218" s="202">
        <v>1819.2955287642001</v>
      </c>
      <c r="F218" s="202"/>
      <c r="G218" s="202">
        <v>1819.2955287642001</v>
      </c>
      <c r="H218" s="435">
        <v>41217</v>
      </c>
      <c r="I218" s="435">
        <v>41217</v>
      </c>
      <c r="J218" s="435">
        <v>44727</v>
      </c>
      <c r="K218" s="182">
        <v>9</v>
      </c>
      <c r="L218" s="182">
        <v>6</v>
      </c>
      <c r="M218" s="415"/>
      <c r="N218" s="118"/>
      <c r="O218" s="122"/>
      <c r="P218" s="122"/>
    </row>
    <row r="219" spans="1:16" s="117" customFormat="1" ht="16.899999999999999" customHeight="1">
      <c r="A219" s="182">
        <v>237</v>
      </c>
      <c r="B219" s="182" t="s">
        <v>136</v>
      </c>
      <c r="C219" s="434" t="s">
        <v>336</v>
      </c>
      <c r="D219" s="202">
        <v>1428.3272608211998</v>
      </c>
      <c r="E219" s="202">
        <v>1428.3272608211998</v>
      </c>
      <c r="F219" s="202"/>
      <c r="G219" s="202">
        <v>1428.3272608211998</v>
      </c>
      <c r="H219" s="435">
        <v>42429</v>
      </c>
      <c r="I219" s="435">
        <v>42755</v>
      </c>
      <c r="J219" s="435">
        <v>46365</v>
      </c>
      <c r="K219" s="182">
        <v>10</v>
      </c>
      <c r="L219" s="182">
        <v>8</v>
      </c>
      <c r="M219" s="413"/>
    </row>
    <row r="220" spans="1:16" s="117" customFormat="1" ht="16.899999999999999" customHeight="1">
      <c r="A220" s="182">
        <v>242</v>
      </c>
      <c r="B220" s="182" t="s">
        <v>140</v>
      </c>
      <c r="C220" s="434" t="s">
        <v>829</v>
      </c>
      <c r="D220" s="202">
        <v>15850.437058813201</v>
      </c>
      <c r="E220" s="202">
        <v>15850.437058813201</v>
      </c>
      <c r="F220" s="202"/>
      <c r="G220" s="202">
        <v>15850.437058813201</v>
      </c>
      <c r="H220" s="435">
        <v>40716</v>
      </c>
      <c r="I220" s="435">
        <v>43277</v>
      </c>
      <c r="J220" s="435">
        <v>54128</v>
      </c>
      <c r="K220" s="182">
        <v>36</v>
      </c>
      <c r="L220" s="182">
        <v>2</v>
      </c>
      <c r="M220" s="413"/>
    </row>
    <row r="221" spans="1:16" s="117" customFormat="1" ht="16.899999999999999" customHeight="1">
      <c r="A221" s="182">
        <v>243</v>
      </c>
      <c r="B221" s="182" t="s">
        <v>140</v>
      </c>
      <c r="C221" s="434" t="s">
        <v>830</v>
      </c>
      <c r="D221" s="202">
        <v>12821.627266819798</v>
      </c>
      <c r="E221" s="202">
        <v>12821.627266819798</v>
      </c>
      <c r="F221" s="202"/>
      <c r="G221" s="202">
        <v>12821.627266819798</v>
      </c>
      <c r="H221" s="435">
        <v>40737</v>
      </c>
      <c r="I221" s="435">
        <v>42577</v>
      </c>
      <c r="J221" s="435">
        <v>46139</v>
      </c>
      <c r="K221" s="182">
        <v>14</v>
      </c>
      <c r="L221" s="182">
        <v>3</v>
      </c>
      <c r="M221" s="413"/>
    </row>
    <row r="222" spans="1:16" s="117" customFormat="1" ht="16.899999999999999" customHeight="1">
      <c r="A222" s="182">
        <v>244</v>
      </c>
      <c r="B222" s="182" t="s">
        <v>140</v>
      </c>
      <c r="C222" s="434" t="s">
        <v>831</v>
      </c>
      <c r="D222" s="202">
        <v>15893.707947693001</v>
      </c>
      <c r="E222" s="202">
        <v>15893.707947693001</v>
      </c>
      <c r="F222" s="202"/>
      <c r="G222" s="202">
        <v>15893.707947693001</v>
      </c>
      <c r="H222" s="435">
        <v>40420</v>
      </c>
      <c r="I222" s="435">
        <v>42516</v>
      </c>
      <c r="J222" s="435">
        <v>45950</v>
      </c>
      <c r="K222" s="182">
        <v>14</v>
      </c>
      <c r="L222" s="182">
        <v>9</v>
      </c>
      <c r="M222" s="413"/>
    </row>
    <row r="223" spans="1:16" s="117" customFormat="1" ht="16.899999999999999" customHeight="1">
      <c r="A223" s="182">
        <v>245</v>
      </c>
      <c r="B223" s="182" t="s">
        <v>140</v>
      </c>
      <c r="C223" s="434" t="s">
        <v>832</v>
      </c>
      <c r="D223" s="202">
        <v>1887.126438837</v>
      </c>
      <c r="E223" s="202">
        <v>1887.126438837</v>
      </c>
      <c r="F223" s="202"/>
      <c r="G223" s="202">
        <v>1887.126438837</v>
      </c>
      <c r="H223" s="435">
        <v>40805</v>
      </c>
      <c r="I223" s="435">
        <v>45153</v>
      </c>
      <c r="J223" s="435">
        <v>48175</v>
      </c>
      <c r="K223" s="182">
        <v>20</v>
      </c>
      <c r="L223" s="182">
        <v>1</v>
      </c>
      <c r="M223" s="413"/>
    </row>
    <row r="224" spans="1:16" s="117" customFormat="1" ht="16.899999999999999" customHeight="1">
      <c r="A224" s="437" t="s">
        <v>833</v>
      </c>
      <c r="B224" s="437"/>
      <c r="C224" s="437"/>
      <c r="D224" s="201">
        <f>SUM(D225:D233)</f>
        <v>45951.660365830197</v>
      </c>
      <c r="E224" s="201">
        <f>SUM(E225:E233)</f>
        <v>45951.660365830197</v>
      </c>
      <c r="F224" s="201"/>
      <c r="G224" s="201">
        <f>SUM(G225:G233)</f>
        <v>45951.660365830197</v>
      </c>
      <c r="H224" s="435"/>
      <c r="I224" s="435"/>
      <c r="J224" s="435"/>
      <c r="K224" s="182"/>
      <c r="L224" s="182"/>
      <c r="M224" s="413"/>
    </row>
    <row r="225" spans="1:13" s="117" customFormat="1" ht="16.899999999999999" customHeight="1">
      <c r="A225" s="182">
        <v>247</v>
      </c>
      <c r="B225" s="182" t="s">
        <v>228</v>
      </c>
      <c r="C225" s="434" t="s">
        <v>834</v>
      </c>
      <c r="D225" s="202">
        <v>4781.3146139250002</v>
      </c>
      <c r="E225" s="202">
        <v>4781.3146139250002</v>
      </c>
      <c r="F225" s="202"/>
      <c r="G225" s="202">
        <v>4781.3146139250002</v>
      </c>
      <c r="H225" s="435">
        <v>41401</v>
      </c>
      <c r="I225" s="435">
        <v>41796</v>
      </c>
      <c r="J225" s="435">
        <v>45411</v>
      </c>
      <c r="K225" s="182">
        <v>10</v>
      </c>
      <c r="L225" s="182">
        <v>9</v>
      </c>
      <c r="M225" s="413"/>
    </row>
    <row r="226" spans="1:13" s="117" customFormat="1" ht="16.899999999999999" customHeight="1">
      <c r="A226" s="182">
        <v>248</v>
      </c>
      <c r="B226" s="182" t="s">
        <v>228</v>
      </c>
      <c r="C226" s="434" t="s">
        <v>342</v>
      </c>
      <c r="D226" s="202">
        <v>5010.3817051566002</v>
      </c>
      <c r="E226" s="202">
        <v>5010.3817051566002</v>
      </c>
      <c r="F226" s="202"/>
      <c r="G226" s="202">
        <v>5010.3817051566002</v>
      </c>
      <c r="H226" s="435">
        <v>40876</v>
      </c>
      <c r="I226" s="435">
        <v>41197</v>
      </c>
      <c r="J226" s="435">
        <v>44727</v>
      </c>
      <c r="K226" s="182">
        <v>10</v>
      </c>
      <c r="L226" s="182">
        <v>1</v>
      </c>
      <c r="M226" s="413"/>
    </row>
    <row r="227" spans="1:13" s="117" customFormat="1" ht="16.899999999999999" customHeight="1">
      <c r="A227" s="182">
        <v>249</v>
      </c>
      <c r="B227" s="182" t="s">
        <v>228</v>
      </c>
      <c r="C227" s="434" t="s">
        <v>343</v>
      </c>
      <c r="D227" s="202">
        <v>5262.3110721557996</v>
      </c>
      <c r="E227" s="202">
        <v>5262.3110721557996</v>
      </c>
      <c r="F227" s="202"/>
      <c r="G227" s="202">
        <v>5262.3110721557996</v>
      </c>
      <c r="H227" s="435">
        <v>41700</v>
      </c>
      <c r="I227" s="435">
        <v>44180</v>
      </c>
      <c r="J227" s="435">
        <v>53051</v>
      </c>
      <c r="K227" s="182">
        <v>31</v>
      </c>
      <c r="L227" s="182">
        <v>0</v>
      </c>
      <c r="M227" s="413"/>
    </row>
    <row r="228" spans="1:13" s="117" customFormat="1" ht="16.899999999999999" customHeight="1">
      <c r="A228" s="182">
        <v>250</v>
      </c>
      <c r="B228" s="182" t="s">
        <v>228</v>
      </c>
      <c r="C228" s="434" t="s">
        <v>344</v>
      </c>
      <c r="D228" s="202">
        <v>2365.2242190029997</v>
      </c>
      <c r="E228" s="202">
        <v>2365.2242190029997</v>
      </c>
      <c r="F228" s="202"/>
      <c r="G228" s="202">
        <v>2365.2242190029997</v>
      </c>
      <c r="H228" s="435">
        <v>40822</v>
      </c>
      <c r="I228" s="435">
        <v>40928</v>
      </c>
      <c r="J228" s="435">
        <v>44481</v>
      </c>
      <c r="K228" s="182">
        <v>9</v>
      </c>
      <c r="L228" s="182">
        <v>6</v>
      </c>
      <c r="M228" s="413"/>
    </row>
    <row r="229" spans="1:13" s="117" customFormat="1" ht="16.899999999999999" customHeight="1">
      <c r="A229" s="182">
        <v>251</v>
      </c>
      <c r="B229" s="182" t="s">
        <v>140</v>
      </c>
      <c r="C229" s="434" t="s">
        <v>345</v>
      </c>
      <c r="D229" s="202">
        <v>8524.6687223591998</v>
      </c>
      <c r="E229" s="202">
        <v>8524.6687223591998</v>
      </c>
      <c r="F229" s="202"/>
      <c r="G229" s="202">
        <v>8524.6687223591998</v>
      </c>
      <c r="H229" s="435">
        <v>41472</v>
      </c>
      <c r="I229" s="435">
        <v>42689</v>
      </c>
      <c r="J229" s="435">
        <v>49947</v>
      </c>
      <c r="K229" s="182">
        <v>22</v>
      </c>
      <c r="L229" s="182">
        <v>11</v>
      </c>
      <c r="M229" s="413"/>
    </row>
    <row r="230" spans="1:13" s="117" customFormat="1" ht="16.899999999999999" customHeight="1">
      <c r="A230" s="182">
        <v>252</v>
      </c>
      <c r="B230" s="182" t="s">
        <v>140</v>
      </c>
      <c r="C230" s="434" t="s">
        <v>346</v>
      </c>
      <c r="D230" s="202">
        <v>121.73446252439999</v>
      </c>
      <c r="E230" s="202">
        <v>121.73446252439999</v>
      </c>
      <c r="F230" s="202"/>
      <c r="G230" s="202">
        <v>121.73446252439999</v>
      </c>
      <c r="H230" s="435">
        <v>40689</v>
      </c>
      <c r="I230" s="435">
        <v>40689</v>
      </c>
      <c r="J230" s="435">
        <v>44022</v>
      </c>
      <c r="K230" s="182">
        <v>9</v>
      </c>
      <c r="L230" s="182">
        <v>0</v>
      </c>
      <c r="M230" s="413"/>
    </row>
    <row r="231" spans="1:13" s="117" customFormat="1" ht="16.899999999999999" customHeight="1">
      <c r="A231" s="182">
        <v>253</v>
      </c>
      <c r="B231" s="182" t="s">
        <v>140</v>
      </c>
      <c r="C231" s="434" t="s">
        <v>347</v>
      </c>
      <c r="D231" s="202">
        <v>16392.645343109398</v>
      </c>
      <c r="E231" s="202">
        <v>16392.645343109398</v>
      </c>
      <c r="F231" s="202"/>
      <c r="G231" s="202">
        <v>16392.645343109398</v>
      </c>
      <c r="H231" s="435">
        <v>41320</v>
      </c>
      <c r="I231" s="435">
        <v>43234</v>
      </c>
      <c r="J231" s="435">
        <v>54128</v>
      </c>
      <c r="K231" s="182">
        <v>34</v>
      </c>
      <c r="L231" s="182">
        <v>8</v>
      </c>
      <c r="M231" s="413"/>
    </row>
    <row r="232" spans="1:13" s="117" customFormat="1" ht="16.899999999999999" customHeight="1">
      <c r="A232" s="182">
        <v>257</v>
      </c>
      <c r="B232" s="182" t="s">
        <v>128</v>
      </c>
      <c r="C232" s="434" t="s">
        <v>835</v>
      </c>
      <c r="D232" s="202">
        <v>1072.6893180618001</v>
      </c>
      <c r="E232" s="202">
        <v>1072.6893180618001</v>
      </c>
      <c r="F232" s="202"/>
      <c r="G232" s="202">
        <v>1072.6893180618001</v>
      </c>
      <c r="H232" s="435">
        <v>44409</v>
      </c>
      <c r="I232" s="435">
        <v>44951</v>
      </c>
      <c r="J232" s="435">
        <v>48271</v>
      </c>
      <c r="K232" s="182">
        <v>9</v>
      </c>
      <c r="L232" s="182">
        <v>0</v>
      </c>
      <c r="M232" s="413"/>
    </row>
    <row r="233" spans="1:13" s="117" customFormat="1" ht="16.899999999999999" customHeight="1">
      <c r="A233" s="182">
        <v>258</v>
      </c>
      <c r="B233" s="182" t="s">
        <v>205</v>
      </c>
      <c r="C233" s="434" t="s">
        <v>348</v>
      </c>
      <c r="D233" s="202">
        <v>2420.6909095349997</v>
      </c>
      <c r="E233" s="202">
        <v>2420.6909095349997</v>
      </c>
      <c r="F233" s="202"/>
      <c r="G233" s="202">
        <v>2420.6909095349997</v>
      </c>
      <c r="H233" s="435">
        <v>43891</v>
      </c>
      <c r="I233" s="435">
        <v>44196</v>
      </c>
      <c r="J233" s="435">
        <v>47879</v>
      </c>
      <c r="K233" s="182">
        <v>10</v>
      </c>
      <c r="L233" s="182">
        <v>0</v>
      </c>
      <c r="M233" s="413"/>
    </row>
    <row r="234" spans="1:13" s="117" customFormat="1" ht="16.899999999999999" customHeight="1">
      <c r="A234" s="438" t="s">
        <v>836</v>
      </c>
      <c r="B234" s="438"/>
      <c r="C234" s="438"/>
      <c r="D234" s="201">
        <f>SUM(D235:D237)</f>
        <v>58195.704655648799</v>
      </c>
      <c r="E234" s="201">
        <f>SUM(E235:E237)</f>
        <v>58195.704655648799</v>
      </c>
      <c r="F234" s="201"/>
      <c r="G234" s="201">
        <f>SUM(G235:G237)</f>
        <v>58195.704655648799</v>
      </c>
      <c r="H234" s="435"/>
      <c r="I234" s="435"/>
      <c r="J234" s="435"/>
      <c r="K234" s="182"/>
      <c r="L234" s="182"/>
      <c r="M234" s="413"/>
    </row>
    <row r="235" spans="1:13" s="117" customFormat="1" ht="16.899999999999999" customHeight="1">
      <c r="A235" s="182">
        <v>259</v>
      </c>
      <c r="B235" s="182" t="s">
        <v>140</v>
      </c>
      <c r="C235" s="434" t="s">
        <v>837</v>
      </c>
      <c r="D235" s="202">
        <v>34149.295245304798</v>
      </c>
      <c r="E235" s="202">
        <v>34149.295245304798</v>
      </c>
      <c r="F235" s="202"/>
      <c r="G235" s="202">
        <v>34149.295245304798</v>
      </c>
      <c r="H235" s="435">
        <v>41674</v>
      </c>
      <c r="I235" s="435">
        <v>43291</v>
      </c>
      <c r="J235" s="435">
        <v>54128</v>
      </c>
      <c r="K235" s="182">
        <v>33</v>
      </c>
      <c r="L235" s="182">
        <v>11</v>
      </c>
      <c r="M235" s="413"/>
    </row>
    <row r="236" spans="1:13" s="117" customFormat="1" ht="16.899999999999999" customHeight="1">
      <c r="A236" s="182">
        <v>260</v>
      </c>
      <c r="B236" s="182" t="s">
        <v>140</v>
      </c>
      <c r="C236" s="434" t="s">
        <v>838</v>
      </c>
      <c r="D236" s="202">
        <v>9235.8078844350002</v>
      </c>
      <c r="E236" s="202">
        <v>9235.8078844350002</v>
      </c>
      <c r="F236" s="202"/>
      <c r="G236" s="202">
        <v>9235.8078844350002</v>
      </c>
      <c r="H236" s="435">
        <v>41506</v>
      </c>
      <c r="I236" s="435">
        <v>43067</v>
      </c>
      <c r="J236" s="435">
        <v>53885</v>
      </c>
      <c r="K236" s="182">
        <v>33</v>
      </c>
      <c r="L236" s="182">
        <v>9</v>
      </c>
      <c r="M236" s="413"/>
    </row>
    <row r="237" spans="1:13" s="117" customFormat="1" ht="16.899999999999999" customHeight="1">
      <c r="A237" s="182">
        <v>261</v>
      </c>
      <c r="B237" s="182" t="s">
        <v>192</v>
      </c>
      <c r="C237" s="434" t="s">
        <v>351</v>
      </c>
      <c r="D237" s="202">
        <v>14810.601525909</v>
      </c>
      <c r="E237" s="202">
        <v>14810.601525909</v>
      </c>
      <c r="F237" s="202"/>
      <c r="G237" s="202">
        <v>14810.601525909</v>
      </c>
      <c r="H237" s="435">
        <v>42031</v>
      </c>
      <c r="I237" s="435">
        <v>44180</v>
      </c>
      <c r="J237" s="435">
        <v>53904</v>
      </c>
      <c r="K237" s="182">
        <v>32</v>
      </c>
      <c r="L237" s="182">
        <v>5</v>
      </c>
      <c r="M237" s="413"/>
    </row>
    <row r="238" spans="1:13" s="117" customFormat="1" ht="16.899999999999999" customHeight="1">
      <c r="A238" s="437" t="s">
        <v>839</v>
      </c>
      <c r="B238" s="437"/>
      <c r="C238" s="437"/>
      <c r="D238" s="201">
        <f>SUM(D239:D247)</f>
        <v>40995.971635240196</v>
      </c>
      <c r="E238" s="201">
        <f>SUM(E239:E247)</f>
        <v>40995.971635240196</v>
      </c>
      <c r="F238" s="201"/>
      <c r="G238" s="201">
        <f>SUM(G239:G247)</f>
        <v>40995.971635240196</v>
      </c>
      <c r="H238" s="435"/>
      <c r="I238" s="435"/>
      <c r="J238" s="435"/>
      <c r="K238" s="182"/>
      <c r="L238" s="182"/>
      <c r="M238" s="413"/>
    </row>
    <row r="239" spans="1:13" s="117" customFormat="1" ht="16.899999999999999" customHeight="1">
      <c r="A239" s="182">
        <v>262</v>
      </c>
      <c r="B239" s="182" t="s">
        <v>228</v>
      </c>
      <c r="C239" s="434" t="s">
        <v>352</v>
      </c>
      <c r="D239" s="202">
        <v>2459.0097764118</v>
      </c>
      <c r="E239" s="202">
        <v>2459.0097764118</v>
      </c>
      <c r="F239" s="202"/>
      <c r="G239" s="202">
        <v>2459.0097764118</v>
      </c>
      <c r="H239" s="435">
        <v>41290</v>
      </c>
      <c r="I239" s="435">
        <v>41761</v>
      </c>
      <c r="J239" s="435">
        <v>45271</v>
      </c>
      <c r="K239" s="182">
        <v>10</v>
      </c>
      <c r="L239" s="182">
        <v>8</v>
      </c>
      <c r="M239" s="413"/>
    </row>
    <row r="240" spans="1:13" s="117" customFormat="1" ht="16.899999999999999" customHeight="1">
      <c r="A240" s="182">
        <v>264</v>
      </c>
      <c r="B240" s="182" t="s">
        <v>126</v>
      </c>
      <c r="C240" s="434" t="s">
        <v>353</v>
      </c>
      <c r="D240" s="202">
        <v>13557.404110885198</v>
      </c>
      <c r="E240" s="202">
        <v>13557.404110885198</v>
      </c>
      <c r="F240" s="202"/>
      <c r="G240" s="202">
        <v>13557.404110885198</v>
      </c>
      <c r="H240" s="435">
        <v>42979</v>
      </c>
      <c r="I240" s="435">
        <v>44180</v>
      </c>
      <c r="J240" s="435">
        <v>53965</v>
      </c>
      <c r="K240" s="182">
        <v>30</v>
      </c>
      <c r="L240" s="182">
        <v>0</v>
      </c>
      <c r="M240" s="413"/>
    </row>
    <row r="241" spans="1:13" s="117" customFormat="1" ht="16.899999999999999" customHeight="1">
      <c r="A241" s="182">
        <v>266</v>
      </c>
      <c r="B241" s="182" t="s">
        <v>228</v>
      </c>
      <c r="C241" s="434" t="s">
        <v>354</v>
      </c>
      <c r="D241" s="202">
        <v>6070.6760732322009</v>
      </c>
      <c r="E241" s="202">
        <v>6070.6760732322009</v>
      </c>
      <c r="F241" s="202"/>
      <c r="G241" s="202">
        <v>6070.6760732322009</v>
      </c>
      <c r="H241" s="435">
        <v>43495</v>
      </c>
      <c r="I241" s="435">
        <v>44180</v>
      </c>
      <c r="J241" s="435">
        <v>54128</v>
      </c>
      <c r="K241" s="182">
        <v>29</v>
      </c>
      <c r="L241" s="182">
        <v>0</v>
      </c>
      <c r="M241" s="413"/>
    </row>
    <row r="242" spans="1:13" s="117" customFormat="1" ht="16.899999999999999" customHeight="1">
      <c r="A242" s="182">
        <v>267</v>
      </c>
      <c r="B242" s="182" t="s">
        <v>228</v>
      </c>
      <c r="C242" s="434" t="s">
        <v>355</v>
      </c>
      <c r="D242" s="202">
        <v>2974.6864474961999</v>
      </c>
      <c r="E242" s="202">
        <v>2974.6864474961999</v>
      </c>
      <c r="F242" s="202"/>
      <c r="G242" s="202">
        <v>2974.6864474961999</v>
      </c>
      <c r="H242" s="435">
        <v>41912</v>
      </c>
      <c r="I242" s="435">
        <v>42062</v>
      </c>
      <c r="J242" s="435">
        <v>45504</v>
      </c>
      <c r="K242" s="182">
        <v>9</v>
      </c>
      <c r="L242" s="182">
        <v>5</v>
      </c>
      <c r="M242" s="413"/>
    </row>
    <row r="243" spans="1:13" s="117" customFormat="1" ht="16.899999999999999" customHeight="1">
      <c r="A243" s="182">
        <v>268</v>
      </c>
      <c r="B243" s="182" t="s">
        <v>128</v>
      </c>
      <c r="C243" s="434" t="s">
        <v>356</v>
      </c>
      <c r="D243" s="202">
        <v>186.1382578374</v>
      </c>
      <c r="E243" s="202">
        <v>186.1382578374</v>
      </c>
      <c r="F243" s="202"/>
      <c r="G243" s="202">
        <v>186.1382578374</v>
      </c>
      <c r="H243" s="435">
        <v>43647</v>
      </c>
      <c r="I243" s="435">
        <v>44073</v>
      </c>
      <c r="J243" s="435">
        <v>50374</v>
      </c>
      <c r="K243" s="182">
        <v>18</v>
      </c>
      <c r="L243" s="182">
        <v>4</v>
      </c>
      <c r="M243" s="413"/>
    </row>
    <row r="244" spans="1:13" s="117" customFormat="1" ht="16.899999999999999" customHeight="1">
      <c r="A244" s="182">
        <v>269</v>
      </c>
      <c r="B244" s="182" t="s">
        <v>136</v>
      </c>
      <c r="C244" s="434" t="s">
        <v>357</v>
      </c>
      <c r="D244" s="202">
        <v>166.72813732259999</v>
      </c>
      <c r="E244" s="202">
        <v>166.72813732259999</v>
      </c>
      <c r="F244" s="202"/>
      <c r="G244" s="202">
        <v>166.72813732259999</v>
      </c>
      <c r="H244" s="435">
        <v>42136</v>
      </c>
      <c r="I244" s="435">
        <v>42136</v>
      </c>
      <c r="J244" s="435">
        <v>45504</v>
      </c>
      <c r="K244" s="182">
        <v>9</v>
      </c>
      <c r="L244" s="182">
        <v>0</v>
      </c>
      <c r="M244" s="413"/>
    </row>
    <row r="245" spans="1:13" s="117" customFormat="1" ht="16.899999999999999" customHeight="1">
      <c r="A245" s="182">
        <v>273</v>
      </c>
      <c r="B245" s="182" t="s">
        <v>140</v>
      </c>
      <c r="C245" s="434" t="s">
        <v>358</v>
      </c>
      <c r="D245" s="202">
        <v>2766.9707850846003</v>
      </c>
      <c r="E245" s="202">
        <v>2766.9707850846003</v>
      </c>
      <c r="F245" s="202"/>
      <c r="G245" s="202">
        <v>2766.9707850846003</v>
      </c>
      <c r="H245" s="435">
        <v>42170</v>
      </c>
      <c r="I245" s="435">
        <v>45097</v>
      </c>
      <c r="J245" s="435">
        <v>54057</v>
      </c>
      <c r="K245" s="182">
        <v>32</v>
      </c>
      <c r="L245" s="182">
        <v>5</v>
      </c>
      <c r="M245" s="413"/>
    </row>
    <row r="246" spans="1:13" s="117" customFormat="1" ht="16.899999999999999" customHeight="1">
      <c r="A246" s="182">
        <v>274</v>
      </c>
      <c r="B246" s="182" t="s">
        <v>140</v>
      </c>
      <c r="C246" s="434" t="s">
        <v>359</v>
      </c>
      <c r="D246" s="202">
        <v>6647.0877899903999</v>
      </c>
      <c r="E246" s="202">
        <v>6647.0877899903999</v>
      </c>
      <c r="F246" s="202"/>
      <c r="G246" s="202">
        <v>6647.0877899903999</v>
      </c>
      <c r="H246" s="435">
        <v>41605</v>
      </c>
      <c r="I246" s="435">
        <v>45153</v>
      </c>
      <c r="J246" s="435">
        <v>50770</v>
      </c>
      <c r="K246" s="182">
        <v>25</v>
      </c>
      <c r="L246" s="182">
        <v>0</v>
      </c>
      <c r="M246" s="413"/>
    </row>
    <row r="247" spans="1:13" s="117" customFormat="1" ht="16.899999999999999" customHeight="1">
      <c r="A247" s="182">
        <v>275</v>
      </c>
      <c r="B247" s="182" t="s">
        <v>124</v>
      </c>
      <c r="C247" s="434" t="s">
        <v>360</v>
      </c>
      <c r="D247" s="202">
        <v>6167.2702569798003</v>
      </c>
      <c r="E247" s="202">
        <v>6167.2702569798003</v>
      </c>
      <c r="F247" s="202"/>
      <c r="G247" s="202">
        <v>6167.2702569798003</v>
      </c>
      <c r="H247" s="435">
        <v>42061</v>
      </c>
      <c r="I247" s="435">
        <v>42061</v>
      </c>
      <c r="J247" s="435">
        <v>45504</v>
      </c>
      <c r="K247" s="182">
        <v>9</v>
      </c>
      <c r="L247" s="182">
        <v>0</v>
      </c>
      <c r="M247" s="413"/>
    </row>
    <row r="248" spans="1:13" s="117" customFormat="1" ht="16.899999999999999" customHeight="1">
      <c r="A248" s="437" t="s">
        <v>840</v>
      </c>
      <c r="B248" s="437"/>
      <c r="C248" s="437"/>
      <c r="D248" s="201">
        <f>SUM(D249:D262)</f>
        <v>46651.517504394607</v>
      </c>
      <c r="E248" s="201">
        <f>SUM(E249:E262)</f>
        <v>46651.517504394607</v>
      </c>
      <c r="F248" s="201"/>
      <c r="G248" s="201">
        <f>SUM(G249:G262)</f>
        <v>46651.517504394607</v>
      </c>
      <c r="H248" s="435"/>
      <c r="I248" s="435"/>
      <c r="J248" s="435"/>
      <c r="K248" s="182"/>
      <c r="L248" s="182"/>
      <c r="M248" s="413"/>
    </row>
    <row r="249" spans="1:13" s="117" customFormat="1" ht="16.899999999999999" customHeight="1">
      <c r="A249" s="182">
        <v>278</v>
      </c>
      <c r="B249" s="182" t="s">
        <v>205</v>
      </c>
      <c r="C249" s="434" t="s">
        <v>361</v>
      </c>
      <c r="D249" s="202">
        <v>909.65452413959997</v>
      </c>
      <c r="E249" s="202">
        <v>909.65452413959997</v>
      </c>
      <c r="F249" s="202"/>
      <c r="G249" s="202">
        <v>909.65452413959997</v>
      </c>
      <c r="H249" s="435">
        <v>42983</v>
      </c>
      <c r="I249" s="435">
        <v>43636</v>
      </c>
      <c r="J249" s="435">
        <v>54128</v>
      </c>
      <c r="K249" s="182">
        <v>30</v>
      </c>
      <c r="L249" s="182">
        <v>2</v>
      </c>
      <c r="M249" s="413"/>
    </row>
    <row r="250" spans="1:13" s="117" customFormat="1" ht="16.899999999999999" customHeight="1">
      <c r="A250" s="182">
        <v>280</v>
      </c>
      <c r="B250" s="182" t="s">
        <v>228</v>
      </c>
      <c r="C250" s="434" t="s">
        <v>362</v>
      </c>
      <c r="D250" s="202">
        <v>1527.6023291249999</v>
      </c>
      <c r="E250" s="202">
        <v>1527.6023291249999</v>
      </c>
      <c r="F250" s="202"/>
      <c r="G250" s="202">
        <v>1527.6023291249999</v>
      </c>
      <c r="H250" s="435">
        <v>42129</v>
      </c>
      <c r="I250" s="435">
        <v>45063</v>
      </c>
      <c r="J250" s="435">
        <v>54218</v>
      </c>
      <c r="K250" s="182">
        <v>33</v>
      </c>
      <c r="L250" s="182">
        <v>0</v>
      </c>
      <c r="M250" s="413"/>
    </row>
    <row r="251" spans="1:13" s="117" customFormat="1" ht="16.899999999999999" customHeight="1">
      <c r="A251" s="182">
        <v>281</v>
      </c>
      <c r="B251" s="182" t="s">
        <v>136</v>
      </c>
      <c r="C251" s="434" t="s">
        <v>363</v>
      </c>
      <c r="D251" s="202">
        <v>2262.3912375708001</v>
      </c>
      <c r="E251" s="202">
        <v>2262.3912375708001</v>
      </c>
      <c r="F251" s="202"/>
      <c r="G251" s="202">
        <v>2262.3912375708001</v>
      </c>
      <c r="H251" s="435">
        <v>43073</v>
      </c>
      <c r="I251" s="435">
        <v>44180</v>
      </c>
      <c r="J251" s="435">
        <v>51194</v>
      </c>
      <c r="K251" s="182">
        <v>22</v>
      </c>
      <c r="L251" s="182">
        <v>0</v>
      </c>
      <c r="M251" s="413"/>
    </row>
    <row r="252" spans="1:13" s="117" customFormat="1" ht="16.899999999999999" customHeight="1">
      <c r="A252" s="182">
        <v>282</v>
      </c>
      <c r="B252" s="182" t="s">
        <v>228</v>
      </c>
      <c r="C252" s="434" t="s">
        <v>364</v>
      </c>
      <c r="D252" s="202">
        <v>6890.7121777055991</v>
      </c>
      <c r="E252" s="202">
        <v>6890.7121777055991</v>
      </c>
      <c r="F252" s="202"/>
      <c r="G252" s="202">
        <v>6890.7121777055991</v>
      </c>
      <c r="H252" s="435">
        <v>43329</v>
      </c>
      <c r="I252" s="435">
        <v>45152</v>
      </c>
      <c r="J252" s="435">
        <v>54322</v>
      </c>
      <c r="K252" s="182">
        <v>30</v>
      </c>
      <c r="L252" s="182">
        <v>0</v>
      </c>
      <c r="M252" s="413"/>
    </row>
    <row r="253" spans="1:13" s="117" customFormat="1" ht="16.899999999999999" customHeight="1">
      <c r="A253" s="182">
        <v>283</v>
      </c>
      <c r="B253" s="182" t="s">
        <v>136</v>
      </c>
      <c r="C253" s="434" t="s">
        <v>365</v>
      </c>
      <c r="D253" s="202">
        <v>5510.4903137915999</v>
      </c>
      <c r="E253" s="202">
        <v>5510.4903137915999</v>
      </c>
      <c r="F253" s="202"/>
      <c r="G253" s="202">
        <v>5510.4903137915999</v>
      </c>
      <c r="H253" s="435">
        <v>43535</v>
      </c>
      <c r="I253" s="435">
        <v>43535</v>
      </c>
      <c r="J253" s="435">
        <v>47087</v>
      </c>
      <c r="K253" s="182">
        <v>9</v>
      </c>
      <c r="L253" s="182">
        <v>4</v>
      </c>
      <c r="M253" s="413"/>
    </row>
    <row r="254" spans="1:13" s="117" customFormat="1" ht="16.899999999999999" customHeight="1">
      <c r="A254" s="182">
        <v>284</v>
      </c>
      <c r="B254" s="182" t="s">
        <v>124</v>
      </c>
      <c r="C254" s="434" t="s">
        <v>366</v>
      </c>
      <c r="D254" s="202">
        <v>2717.0238421367999</v>
      </c>
      <c r="E254" s="202">
        <v>2717.0238421367999</v>
      </c>
      <c r="F254" s="202"/>
      <c r="G254" s="202">
        <v>2717.0238421367999</v>
      </c>
      <c r="H254" s="435">
        <v>42916</v>
      </c>
      <c r="I254" s="435">
        <v>44895</v>
      </c>
      <c r="J254" s="435">
        <v>52071</v>
      </c>
      <c r="K254" s="182">
        <v>25</v>
      </c>
      <c r="L254" s="182">
        <v>0</v>
      </c>
      <c r="M254" s="413"/>
    </row>
    <row r="255" spans="1:13" s="117" customFormat="1" ht="16.899999999999999" customHeight="1">
      <c r="A255" s="182">
        <v>286</v>
      </c>
      <c r="B255" s="182" t="s">
        <v>128</v>
      </c>
      <c r="C255" s="434" t="s">
        <v>367</v>
      </c>
      <c r="D255" s="202">
        <v>4314.1345592436001</v>
      </c>
      <c r="E255" s="202">
        <v>4314.1345592436001</v>
      </c>
      <c r="F255" s="202"/>
      <c r="G255" s="202">
        <v>4314.1345592436001</v>
      </c>
      <c r="H255" s="435">
        <v>42625</v>
      </c>
      <c r="I255" s="435">
        <v>42625</v>
      </c>
      <c r="J255" s="435">
        <v>46139</v>
      </c>
      <c r="K255" s="182">
        <v>9</v>
      </c>
      <c r="L255" s="182">
        <v>6</v>
      </c>
      <c r="M255" s="413"/>
    </row>
    <row r="256" spans="1:13" s="117" customFormat="1" ht="16.899999999999999" customHeight="1">
      <c r="A256" s="182">
        <v>288</v>
      </c>
      <c r="B256" s="182" t="s">
        <v>228</v>
      </c>
      <c r="C256" s="434" t="s">
        <v>368</v>
      </c>
      <c r="D256" s="202">
        <v>2340.9393610866</v>
      </c>
      <c r="E256" s="202">
        <v>2340.9393610866</v>
      </c>
      <c r="F256" s="202"/>
      <c r="G256" s="202">
        <v>2340.9393610866</v>
      </c>
      <c r="H256" s="435">
        <v>42601</v>
      </c>
      <c r="I256" s="435">
        <v>45056</v>
      </c>
      <c r="J256" s="435">
        <v>54332</v>
      </c>
      <c r="K256" s="182">
        <v>32</v>
      </c>
      <c r="L256" s="182">
        <v>1</v>
      </c>
      <c r="M256" s="413"/>
    </row>
    <row r="257" spans="1:13" s="117" customFormat="1" ht="16.899999999999999" customHeight="1">
      <c r="A257" s="182">
        <v>289</v>
      </c>
      <c r="B257" s="182" t="s">
        <v>155</v>
      </c>
      <c r="C257" s="434" t="s">
        <v>369</v>
      </c>
      <c r="D257" s="202">
        <v>4078.5330044123998</v>
      </c>
      <c r="E257" s="202">
        <v>4078.5330044123998</v>
      </c>
      <c r="F257" s="202"/>
      <c r="G257" s="202">
        <v>4078.5330044123998</v>
      </c>
      <c r="H257" s="435">
        <v>43926</v>
      </c>
      <c r="I257" s="435">
        <v>45135</v>
      </c>
      <c r="J257" s="435">
        <v>56298</v>
      </c>
      <c r="K257" s="182">
        <v>30</v>
      </c>
      <c r="L257" s="182">
        <v>6</v>
      </c>
      <c r="M257" s="413"/>
    </row>
    <row r="258" spans="1:13" s="117" customFormat="1" ht="16.899999999999999" customHeight="1">
      <c r="A258" s="182">
        <v>290</v>
      </c>
      <c r="B258" s="182" t="s">
        <v>136</v>
      </c>
      <c r="C258" s="434" t="s">
        <v>370</v>
      </c>
      <c r="D258" s="202">
        <v>886.00179172019989</v>
      </c>
      <c r="E258" s="202">
        <v>886.00179172019989</v>
      </c>
      <c r="F258" s="202"/>
      <c r="G258" s="202">
        <v>886.00179172019989</v>
      </c>
      <c r="H258" s="435">
        <v>44079</v>
      </c>
      <c r="I258" s="435">
        <v>44925</v>
      </c>
      <c r="J258" s="435">
        <v>48582</v>
      </c>
      <c r="K258" s="182">
        <v>10</v>
      </c>
      <c r="L258" s="182">
        <v>1</v>
      </c>
      <c r="M258" s="413"/>
    </row>
    <row r="259" spans="1:13" s="117" customFormat="1" ht="16.899999999999999" customHeight="1">
      <c r="A259" s="182">
        <v>292</v>
      </c>
      <c r="B259" s="182" t="s">
        <v>140</v>
      </c>
      <c r="C259" s="434" t="s">
        <v>371</v>
      </c>
      <c r="D259" s="202">
        <v>5018.3599353972004</v>
      </c>
      <c r="E259" s="202">
        <v>5018.3599353972004</v>
      </c>
      <c r="F259" s="202"/>
      <c r="G259" s="202">
        <v>5018.3599353972004</v>
      </c>
      <c r="H259" s="435">
        <v>42662</v>
      </c>
      <c r="I259" s="435">
        <v>42866</v>
      </c>
      <c r="J259" s="435">
        <v>49947</v>
      </c>
      <c r="K259" s="182">
        <v>19</v>
      </c>
      <c r="L259" s="182">
        <v>4</v>
      </c>
      <c r="M259" s="413"/>
    </row>
    <row r="260" spans="1:13" s="117" customFormat="1" ht="16.899999999999999" customHeight="1">
      <c r="A260" s="182">
        <v>293</v>
      </c>
      <c r="B260" s="182" t="s">
        <v>228</v>
      </c>
      <c r="C260" s="434" t="s">
        <v>372</v>
      </c>
      <c r="D260" s="202">
        <v>4744.1748603659998</v>
      </c>
      <c r="E260" s="202">
        <v>4744.1748603659998</v>
      </c>
      <c r="F260" s="202"/>
      <c r="G260" s="202">
        <v>4744.1748603659998</v>
      </c>
      <c r="H260" s="435">
        <v>42048</v>
      </c>
      <c r="I260" s="435">
        <v>42156</v>
      </c>
      <c r="J260" s="435">
        <v>45504</v>
      </c>
      <c r="K260" s="182">
        <v>9</v>
      </c>
      <c r="L260" s="182">
        <v>0</v>
      </c>
      <c r="M260" s="413"/>
    </row>
    <row r="261" spans="1:13" s="117" customFormat="1" ht="16.899999999999999" customHeight="1">
      <c r="A261" s="182">
        <v>294</v>
      </c>
      <c r="B261" s="182" t="s">
        <v>228</v>
      </c>
      <c r="C261" s="434" t="s">
        <v>373</v>
      </c>
      <c r="D261" s="202">
        <v>4531.8667950503996</v>
      </c>
      <c r="E261" s="202">
        <v>4531.8667950503996</v>
      </c>
      <c r="F261" s="202"/>
      <c r="G261" s="202">
        <v>4531.8667950503996</v>
      </c>
      <c r="H261" s="435">
        <v>41606</v>
      </c>
      <c r="I261" s="435">
        <v>42223</v>
      </c>
      <c r="J261" s="435">
        <v>45504</v>
      </c>
      <c r="K261" s="182">
        <v>10</v>
      </c>
      <c r="L261" s="182">
        <v>3</v>
      </c>
      <c r="M261" s="413"/>
    </row>
    <row r="262" spans="1:13" s="117" customFormat="1" ht="16.899999999999999" customHeight="1">
      <c r="A262" s="182">
        <v>295</v>
      </c>
      <c r="B262" s="182" t="s">
        <v>228</v>
      </c>
      <c r="C262" s="434" t="s">
        <v>374</v>
      </c>
      <c r="D262" s="202">
        <v>919.63277264879991</v>
      </c>
      <c r="E262" s="202">
        <v>919.63277264879991</v>
      </c>
      <c r="F262" s="202"/>
      <c r="G262" s="202">
        <v>919.63277264879991</v>
      </c>
      <c r="H262" s="435">
        <v>41842</v>
      </c>
      <c r="I262" s="435">
        <v>42027</v>
      </c>
      <c r="J262" s="435">
        <v>45504</v>
      </c>
      <c r="K262" s="182">
        <v>9</v>
      </c>
      <c r="L262" s="182">
        <v>9</v>
      </c>
      <c r="M262" s="413"/>
    </row>
    <row r="263" spans="1:13" s="117" customFormat="1" ht="16.899999999999999" customHeight="1">
      <c r="A263" s="437" t="s">
        <v>841</v>
      </c>
      <c r="B263" s="437"/>
      <c r="C263" s="437"/>
      <c r="D263" s="201">
        <f>SUM(D264:D276)</f>
        <v>120377.323645275</v>
      </c>
      <c r="E263" s="201">
        <f>SUM(E264:E276)</f>
        <v>120377.323645275</v>
      </c>
      <c r="F263" s="201"/>
      <c r="G263" s="201">
        <f>SUM(G264:G276)</f>
        <v>120377.323645275</v>
      </c>
      <c r="H263" s="435"/>
      <c r="I263" s="435"/>
      <c r="J263" s="435"/>
      <c r="K263" s="182"/>
      <c r="L263" s="182"/>
      <c r="M263" s="413"/>
    </row>
    <row r="264" spans="1:13" s="117" customFormat="1" ht="16.899999999999999" customHeight="1">
      <c r="A264" s="182">
        <v>296</v>
      </c>
      <c r="B264" s="182" t="s">
        <v>842</v>
      </c>
      <c r="C264" s="434" t="s">
        <v>375</v>
      </c>
      <c r="D264" s="202">
        <v>11142.257354597999</v>
      </c>
      <c r="E264" s="202">
        <v>11142.257354597999</v>
      </c>
      <c r="F264" s="202"/>
      <c r="G264" s="202">
        <v>11142.257354597999</v>
      </c>
      <c r="H264" s="435">
        <v>43344</v>
      </c>
      <c r="I264" s="435">
        <v>44180</v>
      </c>
      <c r="J264" s="435">
        <v>51407</v>
      </c>
      <c r="K264" s="182">
        <v>22</v>
      </c>
      <c r="L264" s="182">
        <v>0</v>
      </c>
      <c r="M264" s="413"/>
    </row>
    <row r="265" spans="1:13" s="117" customFormat="1" ht="16.899999999999999" customHeight="1">
      <c r="A265" s="182">
        <v>297</v>
      </c>
      <c r="B265" s="182" t="s">
        <v>843</v>
      </c>
      <c r="C265" s="434" t="s">
        <v>376</v>
      </c>
      <c r="D265" s="202">
        <v>4397.6313190055998</v>
      </c>
      <c r="E265" s="202">
        <v>4397.6313190055998</v>
      </c>
      <c r="F265" s="202"/>
      <c r="G265" s="202">
        <v>4397.6313190055998</v>
      </c>
      <c r="H265" s="435">
        <v>42946</v>
      </c>
      <c r="I265" s="435">
        <v>44032</v>
      </c>
      <c r="J265" s="435">
        <v>53929</v>
      </c>
      <c r="K265" s="182">
        <v>30</v>
      </c>
      <c r="L265" s="182">
        <v>0</v>
      </c>
      <c r="M265" s="413"/>
    </row>
    <row r="266" spans="1:13" s="117" customFormat="1" ht="16.899999999999999" customHeight="1">
      <c r="A266" s="182">
        <v>298</v>
      </c>
      <c r="B266" s="182" t="s">
        <v>842</v>
      </c>
      <c r="C266" s="434" t="s">
        <v>377</v>
      </c>
      <c r="D266" s="202">
        <v>26322.233614506596</v>
      </c>
      <c r="E266" s="202">
        <v>26322.233614506596</v>
      </c>
      <c r="F266" s="202"/>
      <c r="G266" s="202">
        <v>26322.233614506596</v>
      </c>
      <c r="H266" s="435">
        <v>43497</v>
      </c>
      <c r="I266" s="435">
        <v>44073</v>
      </c>
      <c r="J266" s="435">
        <v>46803</v>
      </c>
      <c r="K266" s="182">
        <v>9</v>
      </c>
      <c r="L266" s="182">
        <v>0</v>
      </c>
      <c r="M266" s="413"/>
    </row>
    <row r="267" spans="1:13" s="117" customFormat="1" ht="16.899999999999999" customHeight="1">
      <c r="A267" s="182">
        <v>300</v>
      </c>
      <c r="B267" s="182" t="s">
        <v>844</v>
      </c>
      <c r="C267" s="434" t="s">
        <v>378</v>
      </c>
      <c r="D267" s="202">
        <v>5404.5195587327999</v>
      </c>
      <c r="E267" s="202">
        <v>5404.5195587327999</v>
      </c>
      <c r="F267" s="202"/>
      <c r="G267" s="202">
        <v>5404.5195587327999</v>
      </c>
      <c r="H267" s="435">
        <v>43601</v>
      </c>
      <c r="I267" s="435">
        <v>43636</v>
      </c>
      <c r="J267" s="435">
        <v>47087</v>
      </c>
      <c r="K267" s="182">
        <v>9</v>
      </c>
      <c r="L267" s="182">
        <v>4</v>
      </c>
      <c r="M267" s="413"/>
    </row>
    <row r="268" spans="1:13" s="117" customFormat="1" ht="16.899999999999999" customHeight="1">
      <c r="A268" s="182">
        <v>304</v>
      </c>
      <c r="B268" s="182" t="s">
        <v>843</v>
      </c>
      <c r="C268" s="434" t="s">
        <v>379</v>
      </c>
      <c r="D268" s="202">
        <v>11396.793072479401</v>
      </c>
      <c r="E268" s="202">
        <v>11396.793072479401</v>
      </c>
      <c r="F268" s="202"/>
      <c r="G268" s="202">
        <v>11396.793072479401</v>
      </c>
      <c r="H268" s="435">
        <v>44138</v>
      </c>
      <c r="I268" s="435">
        <v>44137</v>
      </c>
      <c r="J268" s="435">
        <v>48186</v>
      </c>
      <c r="K268" s="182">
        <v>11</v>
      </c>
      <c r="L268" s="182">
        <v>0</v>
      </c>
      <c r="M268" s="413"/>
    </row>
    <row r="269" spans="1:13" s="117" customFormat="1" ht="16.899999999999999" customHeight="1">
      <c r="A269" s="182">
        <v>305</v>
      </c>
      <c r="B269" s="182" t="s">
        <v>845</v>
      </c>
      <c r="C269" s="434" t="s">
        <v>380</v>
      </c>
      <c r="D269" s="202">
        <v>448.1043481872</v>
      </c>
      <c r="E269" s="202">
        <v>448.1043481872</v>
      </c>
      <c r="F269" s="202"/>
      <c r="G269" s="202">
        <v>448.1043481872</v>
      </c>
      <c r="H269" s="435">
        <v>41977</v>
      </c>
      <c r="I269" s="435">
        <v>42194</v>
      </c>
      <c r="J269" s="435">
        <v>45504</v>
      </c>
      <c r="K269" s="182">
        <v>9</v>
      </c>
      <c r="L269" s="182">
        <v>5</v>
      </c>
      <c r="M269" s="413"/>
    </row>
    <row r="270" spans="1:13" s="117" customFormat="1" ht="16.899999999999999" customHeight="1">
      <c r="A270" s="182">
        <v>306</v>
      </c>
      <c r="B270" s="182" t="s">
        <v>845</v>
      </c>
      <c r="C270" s="434" t="s">
        <v>381</v>
      </c>
      <c r="D270" s="202">
        <v>18788.915494212</v>
      </c>
      <c r="E270" s="202">
        <v>18788.915494212</v>
      </c>
      <c r="F270" s="202"/>
      <c r="G270" s="202">
        <v>18788.915494212</v>
      </c>
      <c r="H270" s="435">
        <v>42139</v>
      </c>
      <c r="I270" s="435">
        <v>42697</v>
      </c>
      <c r="J270" s="435">
        <v>49947</v>
      </c>
      <c r="K270" s="182">
        <v>21</v>
      </c>
      <c r="L270" s="182">
        <v>2</v>
      </c>
      <c r="M270" s="413"/>
    </row>
    <row r="271" spans="1:13" s="117" customFormat="1" ht="16.899999999999999" customHeight="1">
      <c r="A271" s="182">
        <v>307</v>
      </c>
      <c r="B271" s="182" t="s">
        <v>846</v>
      </c>
      <c r="C271" s="434" t="s">
        <v>382</v>
      </c>
      <c r="D271" s="202">
        <v>4605.4854212507998</v>
      </c>
      <c r="E271" s="202">
        <v>4605.4854212507998</v>
      </c>
      <c r="F271" s="202"/>
      <c r="G271" s="202">
        <v>4605.4854212507998</v>
      </c>
      <c r="H271" s="435">
        <v>42416</v>
      </c>
      <c r="I271" s="435">
        <v>43052</v>
      </c>
      <c r="J271" s="435">
        <v>53885</v>
      </c>
      <c r="K271" s="182">
        <v>31</v>
      </c>
      <c r="L271" s="182">
        <v>3</v>
      </c>
      <c r="M271" s="413"/>
    </row>
    <row r="272" spans="1:13" s="117" customFormat="1" ht="16.899999999999999" customHeight="1">
      <c r="A272" s="182">
        <v>308</v>
      </c>
      <c r="B272" s="182" t="s">
        <v>846</v>
      </c>
      <c r="C272" s="434" t="s">
        <v>383</v>
      </c>
      <c r="D272" s="202">
        <v>5839.2864703968007</v>
      </c>
      <c r="E272" s="202">
        <v>5839.2864703968007</v>
      </c>
      <c r="F272" s="202"/>
      <c r="G272" s="202">
        <v>5839.2864703968007</v>
      </c>
      <c r="H272" s="435">
        <v>42324</v>
      </c>
      <c r="I272" s="435">
        <v>42797</v>
      </c>
      <c r="J272" s="435">
        <v>46365</v>
      </c>
      <c r="K272" s="182">
        <v>10</v>
      </c>
      <c r="L272" s="182">
        <v>10</v>
      </c>
      <c r="M272" s="413"/>
    </row>
    <row r="273" spans="1:13" s="117" customFormat="1" ht="16.899999999999999" customHeight="1">
      <c r="A273" s="182">
        <v>309</v>
      </c>
      <c r="B273" s="182" t="s">
        <v>846</v>
      </c>
      <c r="C273" s="434" t="s">
        <v>384</v>
      </c>
      <c r="D273" s="202">
        <v>17906.922038835601</v>
      </c>
      <c r="E273" s="202">
        <v>17906.922038835601</v>
      </c>
      <c r="F273" s="202"/>
      <c r="G273" s="202">
        <v>17906.922038835601</v>
      </c>
      <c r="H273" s="435">
        <v>43251</v>
      </c>
      <c r="I273" s="435">
        <v>43529</v>
      </c>
      <c r="J273" s="435">
        <v>54128</v>
      </c>
      <c r="K273" s="182">
        <v>29</v>
      </c>
      <c r="L273" s="182">
        <v>8</v>
      </c>
      <c r="M273" s="413"/>
    </row>
    <row r="274" spans="1:13" s="117" customFormat="1" ht="16.899999999999999" customHeight="1">
      <c r="A274" s="182">
        <v>310</v>
      </c>
      <c r="B274" s="182" t="s">
        <v>846</v>
      </c>
      <c r="C274" s="434" t="s">
        <v>385</v>
      </c>
      <c r="D274" s="202">
        <v>2328.7406439215997</v>
      </c>
      <c r="E274" s="202">
        <v>2328.7406439215997</v>
      </c>
      <c r="F274" s="202"/>
      <c r="G274" s="202">
        <v>2328.7406439215997</v>
      </c>
      <c r="H274" s="435">
        <v>42890</v>
      </c>
      <c r="I274" s="435">
        <v>45082</v>
      </c>
      <c r="J274" s="435">
        <v>53882</v>
      </c>
      <c r="K274" s="182">
        <v>30</v>
      </c>
      <c r="L274" s="182">
        <v>0</v>
      </c>
      <c r="M274" s="413"/>
    </row>
    <row r="275" spans="1:13" s="117" customFormat="1" ht="16.899999999999999" customHeight="1">
      <c r="A275" s="182">
        <v>311</v>
      </c>
      <c r="B275" s="182" t="s">
        <v>847</v>
      </c>
      <c r="C275" s="434" t="s">
        <v>386</v>
      </c>
      <c r="D275" s="202">
        <v>7554.6233476416</v>
      </c>
      <c r="E275" s="202">
        <v>7554.6233476416</v>
      </c>
      <c r="F275" s="202"/>
      <c r="G275" s="202">
        <v>7554.6233476416</v>
      </c>
      <c r="H275" s="435">
        <v>43435</v>
      </c>
      <c r="I275" s="435">
        <v>43707</v>
      </c>
      <c r="J275" s="435">
        <v>54128</v>
      </c>
      <c r="K275" s="182">
        <v>29</v>
      </c>
      <c r="L275" s="182">
        <v>3</v>
      </c>
      <c r="M275" s="413"/>
    </row>
    <row r="276" spans="1:13" s="117" customFormat="1" ht="16.899999999999999" customHeight="1">
      <c r="A276" s="182">
        <v>312</v>
      </c>
      <c r="B276" s="182" t="s">
        <v>847</v>
      </c>
      <c r="C276" s="434" t="s">
        <v>387</v>
      </c>
      <c r="D276" s="202">
        <v>4241.8109615070007</v>
      </c>
      <c r="E276" s="202">
        <v>4241.8109615070007</v>
      </c>
      <c r="F276" s="202"/>
      <c r="G276" s="202">
        <v>4241.8109615070007</v>
      </c>
      <c r="H276" s="435">
        <v>42901</v>
      </c>
      <c r="I276" s="435">
        <v>43632</v>
      </c>
      <c r="J276" s="435">
        <v>54128</v>
      </c>
      <c r="K276" s="182">
        <v>30</v>
      </c>
      <c r="L276" s="182">
        <v>5</v>
      </c>
      <c r="M276" s="413"/>
    </row>
    <row r="277" spans="1:13" s="117" customFormat="1" ht="16.899999999999999" customHeight="1">
      <c r="A277" s="437" t="s">
        <v>848</v>
      </c>
      <c r="B277" s="437"/>
      <c r="C277" s="437"/>
      <c r="D277" s="201">
        <f>SUM(D278:D286)</f>
        <v>80332.643701349414</v>
      </c>
      <c r="E277" s="201">
        <f>SUM(E278:E286)</f>
        <v>80332.643701349414</v>
      </c>
      <c r="F277" s="201"/>
      <c r="G277" s="201">
        <f>SUM(G278:G286)</f>
        <v>80332.643701349414</v>
      </c>
      <c r="H277" s="435"/>
      <c r="I277" s="435"/>
      <c r="J277" s="435"/>
      <c r="K277" s="182"/>
      <c r="L277" s="182"/>
      <c r="M277" s="413"/>
    </row>
    <row r="278" spans="1:13" s="117" customFormat="1" ht="16.899999999999999" customHeight="1">
      <c r="A278" s="182">
        <v>313</v>
      </c>
      <c r="B278" s="182" t="s">
        <v>126</v>
      </c>
      <c r="C278" s="434" t="s">
        <v>388</v>
      </c>
      <c r="D278" s="202">
        <v>10316.055105138001</v>
      </c>
      <c r="E278" s="202">
        <v>10316.055105138001</v>
      </c>
      <c r="F278" s="202"/>
      <c r="G278" s="202">
        <v>10316.055105138001</v>
      </c>
      <c r="H278" s="435">
        <v>43678</v>
      </c>
      <c r="I278" s="435">
        <v>43798</v>
      </c>
      <c r="J278" s="435">
        <v>54633</v>
      </c>
      <c r="K278" s="182">
        <v>29</v>
      </c>
      <c r="L278" s="182">
        <v>6</v>
      </c>
      <c r="M278" s="413"/>
    </row>
    <row r="279" spans="1:13" s="117" customFormat="1" ht="16.899999999999999" customHeight="1">
      <c r="A279" s="182">
        <v>314</v>
      </c>
      <c r="B279" s="182" t="s">
        <v>136</v>
      </c>
      <c r="C279" s="434" t="s">
        <v>389</v>
      </c>
      <c r="D279" s="202">
        <v>4876.1214707651998</v>
      </c>
      <c r="E279" s="202">
        <v>4876.1214707651998</v>
      </c>
      <c r="F279" s="202"/>
      <c r="G279" s="202">
        <v>4876.1214707651998</v>
      </c>
      <c r="H279" s="435">
        <v>42963</v>
      </c>
      <c r="I279" s="435">
        <v>43151</v>
      </c>
      <c r="J279" s="435">
        <v>54128</v>
      </c>
      <c r="K279" s="182">
        <v>30</v>
      </c>
      <c r="L279" s="182">
        <v>2</v>
      </c>
      <c r="M279" s="413"/>
    </row>
    <row r="280" spans="1:13" s="117" customFormat="1" ht="16.899999999999999" customHeight="1">
      <c r="A280" s="182">
        <v>316</v>
      </c>
      <c r="B280" s="182" t="s">
        <v>140</v>
      </c>
      <c r="C280" s="434" t="s">
        <v>390</v>
      </c>
      <c r="D280" s="202">
        <v>701.81067321360001</v>
      </c>
      <c r="E280" s="202">
        <v>701.81067321360001</v>
      </c>
      <c r="F280" s="202"/>
      <c r="G280" s="202">
        <v>701.81067321360001</v>
      </c>
      <c r="H280" s="435">
        <v>42643</v>
      </c>
      <c r="I280" s="435">
        <v>42909</v>
      </c>
      <c r="J280" s="435">
        <v>49947</v>
      </c>
      <c r="K280" s="182">
        <v>19</v>
      </c>
      <c r="L280" s="182">
        <v>11</v>
      </c>
      <c r="M280" s="413"/>
    </row>
    <row r="281" spans="1:13" s="117" customFormat="1" ht="16.899999999999999" customHeight="1">
      <c r="A281" s="182">
        <v>317</v>
      </c>
      <c r="B281" s="182" t="s">
        <v>228</v>
      </c>
      <c r="C281" s="434" t="s">
        <v>391</v>
      </c>
      <c r="D281" s="202">
        <v>4347.2637663119995</v>
      </c>
      <c r="E281" s="202">
        <v>4347.2637663119995</v>
      </c>
      <c r="F281" s="202"/>
      <c r="G281" s="202">
        <v>4347.2637663119995</v>
      </c>
      <c r="H281" s="435">
        <v>42619</v>
      </c>
      <c r="I281" s="435">
        <v>42891</v>
      </c>
      <c r="J281" s="435">
        <v>49947</v>
      </c>
      <c r="K281" s="182">
        <v>19</v>
      </c>
      <c r="L281" s="182">
        <v>11</v>
      </c>
      <c r="M281" s="413"/>
    </row>
    <row r="282" spans="1:13" s="117" customFormat="1" ht="16.899999999999999" customHeight="1">
      <c r="A282" s="182">
        <v>318</v>
      </c>
      <c r="B282" s="182" t="s">
        <v>849</v>
      </c>
      <c r="C282" s="434" t="s">
        <v>850</v>
      </c>
      <c r="D282" s="202">
        <v>2503.8874890396</v>
      </c>
      <c r="E282" s="202">
        <v>2503.8874890396</v>
      </c>
      <c r="F282" s="202"/>
      <c r="G282" s="202">
        <v>2503.8874890396</v>
      </c>
      <c r="H282" s="435">
        <v>42485</v>
      </c>
      <c r="I282" s="435">
        <v>42545</v>
      </c>
      <c r="J282" s="435">
        <v>46139</v>
      </c>
      <c r="K282" s="182">
        <v>9</v>
      </c>
      <c r="L282" s="182">
        <v>6</v>
      </c>
      <c r="M282" s="413"/>
    </row>
    <row r="283" spans="1:13" s="117" customFormat="1" ht="16.899999999999999" customHeight="1">
      <c r="A283" s="182">
        <v>319</v>
      </c>
      <c r="B283" s="182" t="s">
        <v>250</v>
      </c>
      <c r="C283" s="434" t="s">
        <v>393</v>
      </c>
      <c r="D283" s="202">
        <v>5362.0453337256004</v>
      </c>
      <c r="E283" s="202">
        <v>5362.0453337256004</v>
      </c>
      <c r="F283" s="202"/>
      <c r="G283" s="202">
        <v>5362.0453337256004</v>
      </c>
      <c r="H283" s="435">
        <v>42853</v>
      </c>
      <c r="I283" s="435">
        <v>42870</v>
      </c>
      <c r="J283" s="435">
        <v>46365</v>
      </c>
      <c r="K283" s="182">
        <v>9</v>
      </c>
      <c r="L283" s="182">
        <v>6</v>
      </c>
      <c r="M283" s="413"/>
    </row>
    <row r="284" spans="1:13" s="117" customFormat="1" ht="16.899999999999999" customHeight="1">
      <c r="A284" s="182">
        <v>320</v>
      </c>
      <c r="B284" s="182" t="s">
        <v>136</v>
      </c>
      <c r="C284" s="434" t="s">
        <v>851</v>
      </c>
      <c r="D284" s="202">
        <v>17852.658726211801</v>
      </c>
      <c r="E284" s="202">
        <v>17852.658726211801</v>
      </c>
      <c r="F284" s="202"/>
      <c r="G284" s="202">
        <v>17852.658726211801</v>
      </c>
      <c r="H284" s="435">
        <v>42584</v>
      </c>
      <c r="I284" s="435">
        <v>42919</v>
      </c>
      <c r="J284" s="435">
        <v>49947</v>
      </c>
      <c r="K284" s="182">
        <v>19</v>
      </c>
      <c r="L284" s="182">
        <v>11</v>
      </c>
      <c r="M284" s="413"/>
    </row>
    <row r="285" spans="1:13" s="117" customFormat="1" ht="16.899999999999999" customHeight="1">
      <c r="A285" s="182">
        <v>321</v>
      </c>
      <c r="B285" s="182" t="s">
        <v>228</v>
      </c>
      <c r="C285" s="434" t="s">
        <v>395</v>
      </c>
      <c r="D285" s="202">
        <v>659.87920383120002</v>
      </c>
      <c r="E285" s="202">
        <v>659.87920383120002</v>
      </c>
      <c r="F285" s="202"/>
      <c r="G285" s="202">
        <v>659.87920383120002</v>
      </c>
      <c r="H285" s="435">
        <v>42658</v>
      </c>
      <c r="I285" s="435">
        <v>45215</v>
      </c>
      <c r="J285" s="435">
        <v>54389</v>
      </c>
      <c r="K285" s="182">
        <v>32</v>
      </c>
      <c r="L285" s="182">
        <v>0</v>
      </c>
      <c r="M285" s="413"/>
    </row>
    <row r="286" spans="1:13" s="117" customFormat="1" ht="16.899999999999999" customHeight="1">
      <c r="A286" s="182">
        <v>322</v>
      </c>
      <c r="B286" s="182" t="s">
        <v>250</v>
      </c>
      <c r="C286" s="434" t="s">
        <v>852</v>
      </c>
      <c r="D286" s="202">
        <v>33712.921933112404</v>
      </c>
      <c r="E286" s="202">
        <v>33712.921933112404</v>
      </c>
      <c r="F286" s="202"/>
      <c r="G286" s="202">
        <v>33712.921933112404</v>
      </c>
      <c r="H286" s="435">
        <v>42392</v>
      </c>
      <c r="I286" s="435">
        <v>43287</v>
      </c>
      <c r="J286" s="435">
        <v>54128</v>
      </c>
      <c r="K286" s="182">
        <v>31</v>
      </c>
      <c r="L286" s="182">
        <v>11</v>
      </c>
      <c r="M286" s="413"/>
    </row>
    <row r="287" spans="1:13" s="124" customFormat="1" ht="16.899999999999999" customHeight="1">
      <c r="A287" s="437" t="s">
        <v>853</v>
      </c>
      <c r="B287" s="437"/>
      <c r="C287" s="437"/>
      <c r="D287" s="201">
        <f>SUM(D288:D300)</f>
        <v>73448.788833261598</v>
      </c>
      <c r="E287" s="201">
        <f>SUM(E288:E300)</f>
        <v>73448.788833261598</v>
      </c>
      <c r="F287" s="201"/>
      <c r="G287" s="201">
        <f>SUM(G288:G300)</f>
        <v>73448.788833261598</v>
      </c>
      <c r="H287" s="435"/>
      <c r="I287" s="435"/>
      <c r="J287" s="435"/>
      <c r="K287" s="182"/>
      <c r="L287" s="182"/>
      <c r="M287" s="419"/>
    </row>
    <row r="288" spans="1:13" s="117" customFormat="1" ht="16.899999999999999" customHeight="1">
      <c r="A288" s="182">
        <v>323</v>
      </c>
      <c r="B288" s="182" t="s">
        <v>126</v>
      </c>
      <c r="C288" s="434" t="s">
        <v>854</v>
      </c>
      <c r="D288" s="202">
        <v>4863.7096155072004</v>
      </c>
      <c r="E288" s="202">
        <v>4863.7096155072004</v>
      </c>
      <c r="F288" s="202"/>
      <c r="G288" s="202">
        <v>4863.7096155072004</v>
      </c>
      <c r="H288" s="435">
        <v>44837</v>
      </c>
      <c r="I288" s="435">
        <v>44836</v>
      </c>
      <c r="J288" s="435">
        <v>55519</v>
      </c>
      <c r="K288" s="182">
        <v>29</v>
      </c>
      <c r="L288" s="182">
        <v>0</v>
      </c>
      <c r="M288" s="413"/>
    </row>
    <row r="289" spans="1:13" s="117" customFormat="1" ht="16.899999999999999" customHeight="1">
      <c r="A289" s="182">
        <v>325</v>
      </c>
      <c r="B289" s="182" t="s">
        <v>126</v>
      </c>
      <c r="C289" s="434" t="s">
        <v>855</v>
      </c>
      <c r="D289" s="202">
        <v>6910.8641786670005</v>
      </c>
      <c r="E289" s="202">
        <v>6910.8641786670005</v>
      </c>
      <c r="F289" s="202"/>
      <c r="G289" s="202">
        <v>6910.8641786670005</v>
      </c>
      <c r="H289" s="435">
        <v>45019</v>
      </c>
      <c r="I289" s="435">
        <v>45018</v>
      </c>
      <c r="J289" s="435">
        <v>56158</v>
      </c>
      <c r="K289" s="182">
        <v>30</v>
      </c>
      <c r="L289" s="182">
        <v>0</v>
      </c>
      <c r="M289" s="413"/>
    </row>
    <row r="290" spans="1:13" s="117" customFormat="1" ht="16.899999999999999" customHeight="1">
      <c r="A290" s="182">
        <v>327</v>
      </c>
      <c r="B290" s="182" t="s">
        <v>124</v>
      </c>
      <c r="C290" s="434" t="s">
        <v>397</v>
      </c>
      <c r="D290" s="202">
        <v>1000.0732285572</v>
      </c>
      <c r="E290" s="202">
        <v>1000.0732285572</v>
      </c>
      <c r="F290" s="202"/>
      <c r="G290" s="202">
        <v>1000.0732285572</v>
      </c>
      <c r="H290" s="435">
        <v>43707</v>
      </c>
      <c r="I290" s="435">
        <v>43826</v>
      </c>
      <c r="J290" s="435">
        <v>51378</v>
      </c>
      <c r="K290" s="182">
        <v>20</v>
      </c>
      <c r="L290" s="182">
        <v>6</v>
      </c>
      <c r="M290" s="413"/>
    </row>
    <row r="291" spans="1:13" s="117" customFormat="1" ht="16.899999999999999" customHeight="1">
      <c r="A291" s="182">
        <v>328</v>
      </c>
      <c r="B291" s="182" t="s">
        <v>136</v>
      </c>
      <c r="C291" s="434" t="s">
        <v>398</v>
      </c>
      <c r="D291" s="202">
        <v>99.639460379400006</v>
      </c>
      <c r="E291" s="202">
        <v>99.639460379400006</v>
      </c>
      <c r="F291" s="202"/>
      <c r="G291" s="202">
        <v>99.639460379400006</v>
      </c>
      <c r="H291" s="435">
        <v>43208</v>
      </c>
      <c r="I291" s="435">
        <v>43208</v>
      </c>
      <c r="J291" s="435">
        <v>54128</v>
      </c>
      <c r="K291" s="182">
        <v>29</v>
      </c>
      <c r="L291" s="182">
        <v>8</v>
      </c>
      <c r="M291" s="413"/>
    </row>
    <row r="292" spans="1:13" s="117" customFormat="1" ht="16.899999999999999" customHeight="1">
      <c r="A292" s="182">
        <v>329</v>
      </c>
      <c r="B292" s="182" t="s">
        <v>124</v>
      </c>
      <c r="C292" s="434" t="s">
        <v>856</v>
      </c>
      <c r="D292" s="202">
        <v>708.42399673199998</v>
      </c>
      <c r="E292" s="202">
        <v>708.42399673199998</v>
      </c>
      <c r="F292" s="202"/>
      <c r="G292" s="202">
        <v>708.42399673199998</v>
      </c>
      <c r="H292" s="435">
        <v>44505</v>
      </c>
      <c r="I292" s="435">
        <v>45289</v>
      </c>
      <c r="J292" s="435">
        <v>49094</v>
      </c>
      <c r="K292" s="182">
        <v>10</v>
      </c>
      <c r="L292" s="182">
        <v>0</v>
      </c>
      <c r="M292" s="413"/>
    </row>
    <row r="293" spans="1:13" s="117" customFormat="1" ht="16.899999999999999" customHeight="1">
      <c r="A293" s="182">
        <v>330</v>
      </c>
      <c r="B293" s="182" t="s">
        <v>155</v>
      </c>
      <c r="C293" s="434" t="s">
        <v>857</v>
      </c>
      <c r="D293" s="202">
        <v>4729.2264854598006</v>
      </c>
      <c r="E293" s="202">
        <v>4729.2264854598006</v>
      </c>
      <c r="F293" s="202"/>
      <c r="G293" s="202">
        <v>4729.2264854598006</v>
      </c>
      <c r="H293" s="435">
        <v>44530</v>
      </c>
      <c r="I293" s="435">
        <v>44804</v>
      </c>
      <c r="J293" s="435">
        <v>55061</v>
      </c>
      <c r="K293" s="182">
        <v>27</v>
      </c>
      <c r="L293" s="182">
        <v>6</v>
      </c>
      <c r="M293" s="413"/>
    </row>
    <row r="294" spans="1:13" s="117" customFormat="1" ht="16.899999999999999" customHeight="1">
      <c r="A294" s="182">
        <v>331</v>
      </c>
      <c r="B294" s="182" t="s">
        <v>136</v>
      </c>
      <c r="C294" s="434" t="s">
        <v>858</v>
      </c>
      <c r="D294" s="202">
        <v>401.86436220359997</v>
      </c>
      <c r="E294" s="202">
        <v>401.86436220359997</v>
      </c>
      <c r="F294" s="202"/>
      <c r="G294" s="202">
        <v>401.86436220359997</v>
      </c>
      <c r="H294" s="435">
        <v>44502</v>
      </c>
      <c r="I294" s="435">
        <v>44567</v>
      </c>
      <c r="J294" s="435">
        <v>48337</v>
      </c>
      <c r="K294" s="182">
        <v>10</v>
      </c>
      <c r="L294" s="182">
        <v>3</v>
      </c>
      <c r="M294" s="413"/>
    </row>
    <row r="295" spans="1:13" s="117" customFormat="1" ht="16.899999999999999" customHeight="1">
      <c r="A295" s="182">
        <v>332</v>
      </c>
      <c r="B295" s="182" t="s">
        <v>785</v>
      </c>
      <c r="C295" s="434" t="s">
        <v>859</v>
      </c>
      <c r="D295" s="202">
        <v>7120.9901002127999</v>
      </c>
      <c r="E295" s="202">
        <v>7120.9901002127999</v>
      </c>
      <c r="F295" s="202"/>
      <c r="G295" s="202">
        <v>7120.9901002127999</v>
      </c>
      <c r="H295" s="435">
        <v>44258</v>
      </c>
      <c r="I295" s="435">
        <v>45289</v>
      </c>
      <c r="J295" s="435">
        <v>48698</v>
      </c>
      <c r="K295" s="182">
        <v>10</v>
      </c>
      <c r="L295" s="182">
        <v>0</v>
      </c>
      <c r="M295" s="413"/>
    </row>
    <row r="296" spans="1:13" s="117" customFormat="1" ht="16.899999999999999" customHeight="1">
      <c r="A296" s="182">
        <v>334</v>
      </c>
      <c r="B296" s="182" t="s">
        <v>136</v>
      </c>
      <c r="C296" s="434" t="s">
        <v>860</v>
      </c>
      <c r="D296" s="202">
        <v>397.90594226040002</v>
      </c>
      <c r="E296" s="202">
        <v>397.90594226040002</v>
      </c>
      <c r="F296" s="202"/>
      <c r="G296" s="202">
        <v>397.90594226040002</v>
      </c>
      <c r="H296" s="435">
        <v>44876</v>
      </c>
      <c r="I296" s="435">
        <v>44903</v>
      </c>
      <c r="J296" s="435">
        <v>48579</v>
      </c>
      <c r="K296" s="182">
        <v>10</v>
      </c>
      <c r="L296" s="182">
        <v>0</v>
      </c>
      <c r="M296" s="413"/>
    </row>
    <row r="297" spans="1:13" s="117" customFormat="1" ht="16.899999999999999" customHeight="1">
      <c r="A297" s="182">
        <v>336</v>
      </c>
      <c r="B297" s="182" t="s">
        <v>228</v>
      </c>
      <c r="C297" s="434" t="s">
        <v>399</v>
      </c>
      <c r="D297" s="202">
        <v>13207.355182651199</v>
      </c>
      <c r="E297" s="202">
        <v>13207.355182651199</v>
      </c>
      <c r="F297" s="202"/>
      <c r="G297" s="202">
        <v>13207.355182651199</v>
      </c>
      <c r="H297" s="435">
        <v>43069</v>
      </c>
      <c r="I297" s="435">
        <v>43845</v>
      </c>
      <c r="J297" s="435">
        <v>54087</v>
      </c>
      <c r="K297" s="182">
        <v>30</v>
      </c>
      <c r="L297" s="182">
        <v>1</v>
      </c>
      <c r="M297" s="413"/>
    </row>
    <row r="298" spans="1:13" s="117" customFormat="1" ht="16.899999999999999" customHeight="1">
      <c r="A298" s="182">
        <v>337</v>
      </c>
      <c r="B298" s="182" t="s">
        <v>228</v>
      </c>
      <c r="C298" s="434" t="s">
        <v>400</v>
      </c>
      <c r="D298" s="202">
        <v>13061.0991884052</v>
      </c>
      <c r="E298" s="202">
        <v>13061.0991884052</v>
      </c>
      <c r="F298" s="202"/>
      <c r="G298" s="202">
        <v>13061.0991884052</v>
      </c>
      <c r="H298" s="435">
        <v>43322</v>
      </c>
      <c r="I298" s="435">
        <v>44180</v>
      </c>
      <c r="J298" s="435">
        <v>54128</v>
      </c>
      <c r="K298" s="182">
        <v>29</v>
      </c>
      <c r="L298" s="182">
        <v>6</v>
      </c>
      <c r="M298" s="413"/>
    </row>
    <row r="299" spans="1:13" s="117" customFormat="1" ht="16.899999999999999" customHeight="1">
      <c r="A299" s="182">
        <v>338</v>
      </c>
      <c r="B299" s="182" t="s">
        <v>228</v>
      </c>
      <c r="C299" s="434" t="s">
        <v>726</v>
      </c>
      <c r="D299" s="202">
        <v>2725.8834507065999</v>
      </c>
      <c r="E299" s="202">
        <v>2725.8834507065999</v>
      </c>
      <c r="F299" s="202"/>
      <c r="G299" s="202">
        <v>2725.8834507065999</v>
      </c>
      <c r="H299" s="435">
        <v>43416</v>
      </c>
      <c r="I299" s="435">
        <v>45180</v>
      </c>
      <c r="J299" s="435">
        <v>54401</v>
      </c>
      <c r="K299" s="182">
        <v>30</v>
      </c>
      <c r="L299" s="182">
        <v>0</v>
      </c>
      <c r="M299" s="413"/>
    </row>
    <row r="300" spans="1:13" s="117" customFormat="1" ht="16.899999999999999" customHeight="1">
      <c r="A300" s="182">
        <v>339</v>
      </c>
      <c r="B300" s="182" t="s">
        <v>228</v>
      </c>
      <c r="C300" s="434" t="s">
        <v>402</v>
      </c>
      <c r="D300" s="202">
        <v>18221.753641519201</v>
      </c>
      <c r="E300" s="202">
        <v>18221.753641519201</v>
      </c>
      <c r="F300" s="202"/>
      <c r="G300" s="202">
        <v>18221.753641519201</v>
      </c>
      <c r="H300" s="435">
        <v>42636</v>
      </c>
      <c r="I300" s="435">
        <v>43191</v>
      </c>
      <c r="J300" s="435">
        <v>54128</v>
      </c>
      <c r="K300" s="182">
        <v>30</v>
      </c>
      <c r="L300" s="182">
        <v>10</v>
      </c>
      <c r="M300" s="413"/>
    </row>
    <row r="301" spans="1:13" s="117" customFormat="1" ht="16.899999999999999" customHeight="1">
      <c r="A301" s="437" t="s">
        <v>861</v>
      </c>
      <c r="B301" s="437"/>
      <c r="C301" s="437"/>
      <c r="D301" s="201">
        <f>SUM(D302:D312)</f>
        <v>107984.71171224299</v>
      </c>
      <c r="E301" s="201">
        <f>SUM(E302:E312)</f>
        <v>107984.71171224299</v>
      </c>
      <c r="F301" s="201"/>
      <c r="G301" s="201">
        <f>SUM(G302:G312)</f>
        <v>107984.71171224299</v>
      </c>
      <c r="H301" s="435"/>
      <c r="I301" s="435"/>
      <c r="J301" s="435"/>
      <c r="K301" s="182"/>
      <c r="L301" s="182"/>
      <c r="M301" s="413"/>
    </row>
    <row r="302" spans="1:13" s="117" customFormat="1" ht="16.899999999999999" customHeight="1">
      <c r="A302" s="182">
        <v>340</v>
      </c>
      <c r="B302" s="182" t="s">
        <v>126</v>
      </c>
      <c r="C302" s="434" t="s">
        <v>862</v>
      </c>
      <c r="D302" s="202">
        <v>3885.3467059907998</v>
      </c>
      <c r="E302" s="202">
        <v>3885.3467059907998</v>
      </c>
      <c r="F302" s="202"/>
      <c r="G302" s="202">
        <v>3885.3467059907998</v>
      </c>
      <c r="H302" s="435">
        <v>44929</v>
      </c>
      <c r="I302" s="435">
        <v>44928</v>
      </c>
      <c r="J302" s="435">
        <v>55701</v>
      </c>
      <c r="K302" s="182">
        <v>29</v>
      </c>
      <c r="L302" s="182">
        <v>0</v>
      </c>
      <c r="M302" s="413"/>
    </row>
    <row r="303" spans="1:13" s="117" customFormat="1" ht="16.899999999999999" customHeight="1">
      <c r="A303" s="182">
        <v>341</v>
      </c>
      <c r="B303" s="182" t="s">
        <v>136</v>
      </c>
      <c r="C303" s="434" t="s">
        <v>863</v>
      </c>
      <c r="D303" s="202">
        <v>3731.8014124763999</v>
      </c>
      <c r="E303" s="202">
        <v>3731.8014124763999</v>
      </c>
      <c r="F303" s="202"/>
      <c r="G303" s="202">
        <v>3731.8014124763999</v>
      </c>
      <c r="H303" s="435">
        <v>44928</v>
      </c>
      <c r="I303" s="435">
        <v>44927</v>
      </c>
      <c r="J303" s="435">
        <v>55701</v>
      </c>
      <c r="K303" s="182">
        <v>29</v>
      </c>
      <c r="L303" s="182">
        <v>0</v>
      </c>
      <c r="M303" s="413"/>
    </row>
    <row r="304" spans="1:13" s="117" customFormat="1" ht="16.899999999999999" customHeight="1">
      <c r="A304" s="182">
        <v>342</v>
      </c>
      <c r="B304" s="182" t="s">
        <v>126</v>
      </c>
      <c r="C304" s="434" t="s">
        <v>864</v>
      </c>
      <c r="D304" s="202">
        <v>26770.043307803397</v>
      </c>
      <c r="E304" s="202">
        <v>26770.043307803397</v>
      </c>
      <c r="F304" s="202"/>
      <c r="G304" s="202">
        <v>26770.043307803397</v>
      </c>
      <c r="H304" s="435">
        <v>44350</v>
      </c>
      <c r="I304" s="435">
        <v>44713</v>
      </c>
      <c r="J304" s="435">
        <v>48184</v>
      </c>
      <c r="K304" s="182">
        <v>10</v>
      </c>
      <c r="L304" s="182">
        <v>0</v>
      </c>
      <c r="M304" s="413"/>
    </row>
    <row r="305" spans="1:13" s="117" customFormat="1" ht="16.899999999999999" customHeight="1">
      <c r="A305" s="182">
        <v>343</v>
      </c>
      <c r="B305" s="182" t="s">
        <v>136</v>
      </c>
      <c r="C305" s="434" t="s">
        <v>865</v>
      </c>
      <c r="D305" s="202">
        <v>5600.9667171479996</v>
      </c>
      <c r="E305" s="202">
        <v>5600.9667171479996</v>
      </c>
      <c r="F305" s="202"/>
      <c r="G305" s="202">
        <v>5600.9667171479996</v>
      </c>
      <c r="H305" s="435">
        <v>44840</v>
      </c>
      <c r="I305" s="435">
        <v>45218</v>
      </c>
      <c r="J305" s="435">
        <v>48579</v>
      </c>
      <c r="K305" s="182">
        <v>10</v>
      </c>
      <c r="L305" s="182">
        <v>0</v>
      </c>
      <c r="M305" s="413"/>
    </row>
    <row r="306" spans="1:13" s="117" customFormat="1" ht="16.899999999999999" customHeight="1">
      <c r="A306" s="182">
        <v>344</v>
      </c>
      <c r="B306" s="182" t="s">
        <v>126</v>
      </c>
      <c r="C306" s="434" t="s">
        <v>866</v>
      </c>
      <c r="D306" s="202">
        <v>22808.668304283001</v>
      </c>
      <c r="E306" s="202">
        <v>22808.668304283001</v>
      </c>
      <c r="F306" s="202"/>
      <c r="G306" s="202">
        <v>22808.668304283001</v>
      </c>
      <c r="H306" s="435">
        <v>44662</v>
      </c>
      <c r="I306" s="435">
        <v>44931</v>
      </c>
      <c r="J306" s="435">
        <v>48425</v>
      </c>
      <c r="K306" s="182">
        <v>10</v>
      </c>
      <c r="L306" s="182">
        <v>2</v>
      </c>
      <c r="M306" s="413"/>
    </row>
    <row r="307" spans="1:13" s="117" customFormat="1" ht="16.899999999999999" customHeight="1">
      <c r="A307" s="182">
        <v>345</v>
      </c>
      <c r="B307" s="182" t="s">
        <v>136</v>
      </c>
      <c r="C307" s="434" t="s">
        <v>867</v>
      </c>
      <c r="D307" s="202">
        <v>3151.6626358229996</v>
      </c>
      <c r="E307" s="202">
        <v>3151.6626358229996</v>
      </c>
      <c r="F307" s="202"/>
      <c r="G307" s="202">
        <v>3151.6626358229996</v>
      </c>
      <c r="H307" s="435">
        <v>44565</v>
      </c>
      <c r="I307" s="435">
        <v>44565</v>
      </c>
      <c r="J307" s="435">
        <v>48397</v>
      </c>
      <c r="K307" s="182">
        <v>10</v>
      </c>
      <c r="L307" s="182">
        <v>2</v>
      </c>
      <c r="M307" s="413"/>
    </row>
    <row r="308" spans="1:13" s="117" customFormat="1" ht="16.899999999999999" customHeight="1">
      <c r="A308" s="182">
        <v>346</v>
      </c>
      <c r="B308" s="182" t="s">
        <v>126</v>
      </c>
      <c r="C308" s="434" t="s">
        <v>868</v>
      </c>
      <c r="D308" s="202">
        <v>10738.6521491064</v>
      </c>
      <c r="E308" s="202">
        <v>10738.6521491064</v>
      </c>
      <c r="F308" s="202"/>
      <c r="G308" s="202">
        <v>10738.6521491064</v>
      </c>
      <c r="H308" s="435">
        <v>45089</v>
      </c>
      <c r="I308" s="435">
        <v>45086</v>
      </c>
      <c r="J308" s="435">
        <v>48760</v>
      </c>
      <c r="K308" s="182">
        <v>10</v>
      </c>
      <c r="L308" s="182">
        <v>0</v>
      </c>
      <c r="M308" s="413"/>
    </row>
    <row r="309" spans="1:13" s="117" customFormat="1" ht="16.899999999999999" customHeight="1">
      <c r="A309" s="182">
        <v>347</v>
      </c>
      <c r="B309" s="182" t="s">
        <v>126</v>
      </c>
      <c r="C309" s="434" t="s">
        <v>222</v>
      </c>
      <c r="D309" s="202">
        <v>22959.025508062801</v>
      </c>
      <c r="E309" s="202">
        <v>22959.025508062801</v>
      </c>
      <c r="F309" s="202"/>
      <c r="G309" s="202">
        <v>22959.025508062801</v>
      </c>
      <c r="H309" s="435">
        <v>44868</v>
      </c>
      <c r="I309" s="435">
        <v>44867</v>
      </c>
      <c r="J309" s="435">
        <v>55640</v>
      </c>
      <c r="K309" s="182">
        <v>29</v>
      </c>
      <c r="L309" s="182">
        <v>0</v>
      </c>
      <c r="M309" s="413"/>
    </row>
    <row r="310" spans="1:13" s="117" customFormat="1" ht="16.899999999999999" customHeight="1">
      <c r="A310" s="182">
        <v>348</v>
      </c>
      <c r="B310" s="182" t="s">
        <v>140</v>
      </c>
      <c r="C310" s="434" t="s">
        <v>403</v>
      </c>
      <c r="D310" s="202">
        <v>1826.7377748936001</v>
      </c>
      <c r="E310" s="202">
        <v>1826.7377748936001</v>
      </c>
      <c r="F310" s="202"/>
      <c r="G310" s="202">
        <v>1826.7377748936001</v>
      </c>
      <c r="H310" s="435">
        <v>43994</v>
      </c>
      <c r="I310" s="435">
        <v>43994</v>
      </c>
      <c r="J310" s="435">
        <v>47646</v>
      </c>
      <c r="K310" s="182">
        <v>10</v>
      </c>
      <c r="L310" s="182">
        <v>0</v>
      </c>
      <c r="M310" s="413"/>
    </row>
    <row r="311" spans="1:13" s="117" customFormat="1" ht="16.899999999999999" customHeight="1">
      <c r="A311" s="182">
        <v>349</v>
      </c>
      <c r="B311" s="182" t="s">
        <v>228</v>
      </c>
      <c r="C311" s="434" t="s">
        <v>404</v>
      </c>
      <c r="D311" s="202">
        <v>1318.3283721462001</v>
      </c>
      <c r="E311" s="202">
        <v>1318.3283721462001</v>
      </c>
      <c r="F311" s="202"/>
      <c r="G311" s="202">
        <v>1318.3283721462001</v>
      </c>
      <c r="H311" s="435">
        <v>43425</v>
      </c>
      <c r="I311" s="435">
        <v>45138</v>
      </c>
      <c r="J311" s="435">
        <v>53696</v>
      </c>
      <c r="K311" s="182">
        <v>28</v>
      </c>
      <c r="L311" s="182">
        <v>0</v>
      </c>
      <c r="M311" s="413"/>
    </row>
    <row r="312" spans="1:13" s="117" customFormat="1" ht="16.899999999999999" customHeight="1">
      <c r="A312" s="182">
        <v>350</v>
      </c>
      <c r="B312" s="182" t="s">
        <v>228</v>
      </c>
      <c r="C312" s="434" t="s">
        <v>405</v>
      </c>
      <c r="D312" s="202">
        <v>5193.4788245093996</v>
      </c>
      <c r="E312" s="202">
        <v>5193.4788245093996</v>
      </c>
      <c r="F312" s="202"/>
      <c r="G312" s="202">
        <v>5193.4788245093996</v>
      </c>
      <c r="H312" s="435">
        <v>43261</v>
      </c>
      <c r="I312" s="435">
        <v>45089</v>
      </c>
      <c r="J312" s="435">
        <v>54254</v>
      </c>
      <c r="K312" s="182">
        <v>30</v>
      </c>
      <c r="L312" s="182">
        <v>0</v>
      </c>
      <c r="M312" s="413"/>
    </row>
    <row r="313" spans="1:13" s="117" customFormat="1" ht="16.899999999999999" customHeight="1">
      <c r="A313" s="439" t="s">
        <v>869</v>
      </c>
      <c r="B313" s="182"/>
      <c r="C313" s="434"/>
      <c r="D313" s="201">
        <f t="shared" ref="D313:G313" si="0">+D314</f>
        <v>3637.1499007416</v>
      </c>
      <c r="E313" s="201">
        <f t="shared" si="0"/>
        <v>3637.1499007416</v>
      </c>
      <c r="F313" s="201"/>
      <c r="G313" s="201">
        <f t="shared" si="0"/>
        <v>3637.1499007416</v>
      </c>
      <c r="H313" s="435"/>
      <c r="I313" s="435"/>
      <c r="J313" s="435"/>
      <c r="K313" s="182"/>
      <c r="L313" s="182"/>
      <c r="M313" s="413"/>
    </row>
    <row r="314" spans="1:13" s="117" customFormat="1" ht="16.899999999999999" customHeight="1" thickBot="1">
      <c r="A314" s="400">
        <v>351</v>
      </c>
      <c r="B314" s="400" t="s">
        <v>128</v>
      </c>
      <c r="C314" s="440" t="s">
        <v>76</v>
      </c>
      <c r="D314" s="254">
        <v>3637.1499007416</v>
      </c>
      <c r="E314" s="254">
        <v>3637.1499007416</v>
      </c>
      <c r="F314" s="254"/>
      <c r="G314" s="254">
        <v>3637.1499007416</v>
      </c>
      <c r="H314" s="441">
        <v>44932</v>
      </c>
      <c r="I314" s="441">
        <v>44929</v>
      </c>
      <c r="J314" s="441">
        <v>52018</v>
      </c>
      <c r="K314" s="400">
        <v>19</v>
      </c>
      <c r="L314" s="400">
        <v>0</v>
      </c>
      <c r="M314" s="413"/>
    </row>
    <row r="315" spans="1:13" ht="13.15" customHeight="1">
      <c r="A315" s="418" t="s">
        <v>924</v>
      </c>
      <c r="B315" s="413"/>
      <c r="C315" s="413"/>
      <c r="D315" s="413"/>
      <c r="E315" s="413"/>
      <c r="F315" s="413"/>
      <c r="G315" s="413"/>
      <c r="H315" s="413"/>
      <c r="I315" s="413"/>
      <c r="J315" s="413"/>
      <c r="K315" s="413"/>
      <c r="L315" s="413"/>
      <c r="M315" s="327"/>
    </row>
    <row r="316" spans="1:13" ht="13.15" customHeight="1">
      <c r="A316" s="420" t="s">
        <v>870</v>
      </c>
      <c r="B316" s="420"/>
      <c r="C316" s="420"/>
      <c r="D316" s="420"/>
      <c r="E316" s="420"/>
      <c r="F316" s="420"/>
      <c r="G316" s="420"/>
      <c r="H316" s="420"/>
      <c r="I316" s="420"/>
      <c r="J316" s="420"/>
      <c r="K316" s="420"/>
      <c r="L316" s="420"/>
      <c r="M316" s="327"/>
    </row>
    <row r="317" spans="1:13" ht="13.15" customHeight="1">
      <c r="A317" s="421" t="s">
        <v>925</v>
      </c>
      <c r="B317" s="421"/>
      <c r="C317" s="421"/>
      <c r="D317" s="421"/>
      <c r="E317" s="421"/>
      <c r="F317" s="421"/>
      <c r="G317" s="421"/>
      <c r="H317" s="421"/>
      <c r="I317" s="421"/>
      <c r="J317" s="421"/>
      <c r="K317" s="421"/>
      <c r="L317" s="327"/>
      <c r="M317" s="327"/>
    </row>
    <row r="318" spans="1:13" ht="13.15" customHeight="1">
      <c r="A318" s="413" t="s">
        <v>871</v>
      </c>
      <c r="B318" s="327"/>
      <c r="C318" s="327"/>
      <c r="D318" s="327"/>
      <c r="E318" s="327"/>
      <c r="F318" s="327"/>
      <c r="G318" s="327"/>
      <c r="H318" s="327"/>
      <c r="I318" s="327"/>
      <c r="J318" s="327"/>
      <c r="K318" s="327"/>
      <c r="L318" s="327"/>
      <c r="M318" s="327"/>
    </row>
    <row r="319" spans="1:13" ht="13.15" customHeight="1">
      <c r="A319" s="420" t="s">
        <v>872</v>
      </c>
      <c r="B319" s="420"/>
      <c r="C319" s="420"/>
      <c r="D319" s="420"/>
      <c r="E319" s="420"/>
      <c r="F319" s="420"/>
      <c r="G319" s="420"/>
      <c r="H319" s="420"/>
      <c r="I319" s="420"/>
      <c r="J319" s="420"/>
      <c r="K319" s="420"/>
      <c r="L319" s="420"/>
      <c r="M319" s="327"/>
    </row>
    <row r="320" spans="1:13" ht="11.65" customHeight="1">
      <c r="A320" s="422" t="s">
        <v>408</v>
      </c>
      <c r="B320" s="422"/>
      <c r="C320" s="422"/>
      <c r="D320" s="422"/>
      <c r="E320" s="422"/>
      <c r="F320" s="422"/>
      <c r="G320" s="422"/>
      <c r="H320" s="422"/>
      <c r="I320" s="422"/>
      <c r="J320" s="422"/>
      <c r="K320" s="422"/>
      <c r="L320" s="327"/>
      <c r="M320" s="327"/>
    </row>
    <row r="321" spans="1:13" ht="11.65" customHeight="1">
      <c r="A321" s="423"/>
      <c r="B321" s="423"/>
      <c r="C321" s="327"/>
      <c r="D321" s="424"/>
      <c r="E321" s="425"/>
      <c r="F321" s="425"/>
      <c r="G321" s="425"/>
      <c r="H321" s="425"/>
      <c r="I321" s="425"/>
      <c r="J321" s="414"/>
      <c r="K321" s="414"/>
      <c r="L321" s="327"/>
      <c r="M321" s="327"/>
    </row>
    <row r="322" spans="1:13" ht="11.65" customHeight="1">
      <c r="A322" s="126"/>
      <c r="B322" s="126"/>
      <c r="C322" s="127"/>
      <c r="D322" s="128"/>
      <c r="E322" s="129"/>
      <c r="F322" s="129"/>
      <c r="G322" s="129"/>
      <c r="H322" s="129"/>
      <c r="I322" s="129"/>
      <c r="J322" s="130"/>
      <c r="K322" s="130"/>
    </row>
    <row r="323" spans="1:13" ht="11.65" customHeight="1">
      <c r="A323" s="126"/>
      <c r="B323" s="126"/>
      <c r="C323" s="127"/>
      <c r="D323" s="128"/>
      <c r="E323" s="129"/>
      <c r="F323" s="129"/>
      <c r="G323" s="129"/>
      <c r="H323" s="129"/>
      <c r="I323" s="129"/>
      <c r="J323" s="130"/>
      <c r="K323" s="130"/>
    </row>
    <row r="324" spans="1:13" ht="11.65" customHeight="1">
      <c r="A324" s="126"/>
      <c r="B324" s="126"/>
      <c r="C324" s="127"/>
      <c r="D324" s="128"/>
      <c r="E324" s="129"/>
      <c r="F324" s="129"/>
      <c r="G324" s="129"/>
      <c r="H324" s="129"/>
      <c r="I324" s="129"/>
      <c r="J324" s="130"/>
      <c r="K324" s="130"/>
    </row>
    <row r="325" spans="1:13" ht="11.65" customHeight="1">
      <c r="A325" s="126"/>
      <c r="B325" s="126"/>
      <c r="C325" s="127"/>
      <c r="D325" s="128"/>
      <c r="E325" s="129"/>
      <c r="F325" s="129"/>
      <c r="G325" s="129"/>
      <c r="H325" s="129"/>
      <c r="I325" s="129"/>
      <c r="J325" s="130"/>
      <c r="K325" s="130"/>
    </row>
    <row r="326" spans="1:13" ht="11.65" customHeight="1"/>
    <row r="327" spans="1:13" ht="11.65" customHeight="1"/>
    <row r="328" spans="1:13" ht="11.65" customHeight="1"/>
    <row r="329" spans="1:13" ht="11.65" customHeight="1"/>
    <row r="330" spans="1:13" ht="11.65" customHeight="1"/>
    <row r="331" spans="1:13" ht="11.65" customHeight="1"/>
    <row r="332" spans="1:13" ht="11.65" customHeight="1"/>
    <row r="333" spans="1:13" ht="11.65" customHeight="1">
      <c r="A333" s="126"/>
      <c r="B333" s="126"/>
      <c r="C333" s="127"/>
      <c r="D333" s="128"/>
      <c r="E333" s="129"/>
      <c r="F333" s="129"/>
      <c r="G333" s="129"/>
      <c r="H333" s="129"/>
      <c r="I333" s="129"/>
      <c r="J333" s="130"/>
      <c r="K333" s="130"/>
    </row>
    <row r="334" spans="1:13" ht="11.65" customHeight="1">
      <c r="A334" s="126"/>
      <c r="B334" s="126"/>
      <c r="C334" s="127"/>
      <c r="D334" s="128"/>
      <c r="E334" s="129"/>
      <c r="F334" s="129"/>
      <c r="G334" s="129"/>
      <c r="H334" s="129"/>
      <c r="I334" s="129"/>
      <c r="J334" s="130"/>
      <c r="K334" s="130"/>
    </row>
    <row r="335" spans="1:13" ht="11.65" customHeight="1">
      <c r="A335" s="126"/>
      <c r="B335" s="126"/>
      <c r="C335" s="127"/>
      <c r="D335" s="128"/>
      <c r="E335" s="129"/>
      <c r="F335" s="129"/>
      <c r="G335" s="129"/>
      <c r="H335" s="129"/>
      <c r="I335" s="129"/>
      <c r="J335" s="130"/>
      <c r="K335" s="130"/>
    </row>
    <row r="336" spans="1:13" ht="11.65" customHeight="1">
      <c r="A336" s="126"/>
      <c r="B336" s="126"/>
      <c r="C336" s="127"/>
      <c r="D336" s="128"/>
      <c r="E336" s="129"/>
      <c r="F336" s="129"/>
      <c r="G336" s="129"/>
      <c r="H336" s="129"/>
      <c r="I336" s="129"/>
      <c r="J336" s="130"/>
      <c r="K336" s="130"/>
    </row>
    <row r="337" spans="1:12" ht="11.65" customHeight="1">
      <c r="A337" s="126"/>
      <c r="B337" s="126"/>
      <c r="C337" s="127"/>
      <c r="D337" s="128"/>
      <c r="E337" s="129"/>
      <c r="F337" s="129"/>
      <c r="G337" s="129"/>
      <c r="H337" s="129"/>
      <c r="I337" s="129"/>
      <c r="J337" s="130"/>
      <c r="K337" s="130"/>
    </row>
    <row r="338" spans="1:12" ht="11.65" customHeight="1">
      <c r="A338" s="126"/>
      <c r="B338" s="126"/>
      <c r="C338" s="127"/>
      <c r="D338" s="128"/>
      <c r="E338" s="129"/>
      <c r="F338" s="129"/>
      <c r="G338" s="129"/>
      <c r="H338" s="129"/>
      <c r="I338" s="129"/>
      <c r="J338" s="130"/>
      <c r="K338" s="130"/>
    </row>
    <row r="339" spans="1:12" ht="11.65" customHeight="1">
      <c r="A339" s="126"/>
      <c r="B339" s="126"/>
      <c r="C339" s="127"/>
      <c r="D339" s="128"/>
      <c r="E339" s="129"/>
      <c r="F339" s="129"/>
      <c r="G339" s="129"/>
      <c r="H339" s="129"/>
      <c r="I339" s="129"/>
      <c r="J339" s="130"/>
      <c r="K339" s="130"/>
    </row>
    <row r="340" spans="1:12" ht="11.65" customHeight="1">
      <c r="A340" s="126"/>
      <c r="B340" s="126"/>
      <c r="C340" s="127"/>
      <c r="D340" s="128"/>
      <c r="E340" s="129"/>
      <c r="F340" s="129"/>
      <c r="G340" s="129"/>
      <c r="H340" s="129"/>
      <c r="I340" s="129"/>
      <c r="J340" s="130"/>
      <c r="K340" s="130"/>
    </row>
    <row r="341" spans="1:12" ht="11.65" customHeight="1">
      <c r="A341" s="126"/>
      <c r="B341" s="126"/>
      <c r="C341" s="127"/>
      <c r="D341" s="128"/>
      <c r="E341" s="129"/>
      <c r="F341" s="129"/>
      <c r="G341" s="129"/>
      <c r="H341" s="129"/>
      <c r="I341" s="129"/>
      <c r="J341" s="130"/>
      <c r="K341" s="130"/>
    </row>
    <row r="342" spans="1:12" ht="11.65" customHeight="1">
      <c r="A342" s="126"/>
      <c r="B342" s="126"/>
      <c r="C342" s="127"/>
      <c r="D342" s="128"/>
      <c r="E342" s="129"/>
      <c r="F342" s="129"/>
      <c r="G342" s="129"/>
      <c r="H342" s="129"/>
      <c r="I342" s="129"/>
      <c r="J342" s="130"/>
      <c r="K342" s="130"/>
    </row>
    <row r="343" spans="1:12" ht="11.65" customHeight="1">
      <c r="A343" s="126"/>
      <c r="B343" s="126"/>
      <c r="C343" s="127"/>
      <c r="D343" s="128"/>
      <c r="E343" s="129"/>
      <c r="F343" s="129"/>
      <c r="G343" s="129"/>
      <c r="H343" s="129"/>
      <c r="I343" s="129"/>
      <c r="J343" s="130"/>
      <c r="K343" s="130"/>
    </row>
    <row r="344" spans="1:12" ht="11.65" customHeight="1">
      <c r="A344" s="126"/>
      <c r="B344" s="126"/>
      <c r="C344" s="127"/>
      <c r="D344" s="128"/>
      <c r="E344" s="129"/>
      <c r="F344" s="129"/>
      <c r="G344" s="129"/>
      <c r="H344" s="129"/>
      <c r="I344" s="129"/>
      <c r="J344" s="130"/>
      <c r="K344" s="130"/>
    </row>
    <row r="345" spans="1:12" ht="11.65" customHeight="1">
      <c r="A345" s="126"/>
      <c r="B345" s="126"/>
      <c r="C345" s="127"/>
      <c r="D345" s="128"/>
      <c r="E345" s="129"/>
      <c r="F345" s="129"/>
      <c r="G345" s="129"/>
      <c r="H345" s="129"/>
      <c r="I345" s="129"/>
      <c r="J345" s="130"/>
      <c r="K345" s="130"/>
    </row>
    <row r="346" spans="1:12" ht="14.25" customHeight="1">
      <c r="A346" s="131"/>
      <c r="B346" s="131"/>
      <c r="C346" s="131"/>
      <c r="D346" s="131"/>
      <c r="E346" s="131"/>
      <c r="F346" s="131"/>
      <c r="G346" s="131"/>
      <c r="H346" s="131"/>
      <c r="I346" s="131"/>
      <c r="J346" s="131"/>
      <c r="K346" s="131"/>
    </row>
    <row r="347" spans="1:12" ht="14.25" customHeight="1">
      <c r="A347" s="132"/>
      <c r="B347" s="132"/>
      <c r="C347" s="132"/>
      <c r="D347" s="132"/>
      <c r="E347" s="132"/>
      <c r="F347" s="132"/>
      <c r="G347" s="132"/>
      <c r="H347" s="132"/>
      <c r="I347" s="132"/>
      <c r="J347" s="132"/>
      <c r="K347" s="132"/>
    </row>
    <row r="348" spans="1:12" ht="14.25" customHeight="1">
      <c r="A348" s="133"/>
      <c r="B348" s="133"/>
      <c r="C348" s="133"/>
      <c r="D348" s="133"/>
      <c r="E348" s="133"/>
      <c r="F348" s="133"/>
      <c r="G348" s="133"/>
      <c r="H348" s="133"/>
      <c r="I348" s="133"/>
      <c r="J348" s="133"/>
      <c r="K348" s="133"/>
    </row>
    <row r="349" spans="1:12" ht="12.75" customHeight="1">
      <c r="A349" s="134"/>
      <c r="B349" s="134"/>
      <c r="C349" s="134"/>
      <c r="D349" s="134"/>
      <c r="E349" s="134"/>
      <c r="F349" s="134"/>
      <c r="G349" s="134"/>
      <c r="H349" s="134"/>
      <c r="I349" s="134"/>
      <c r="J349" s="134"/>
      <c r="K349" s="134"/>
      <c r="L349" s="134"/>
    </row>
    <row r="350" spans="1:12">
      <c r="A350" s="132"/>
      <c r="B350" s="132"/>
      <c r="C350" s="132"/>
      <c r="D350" s="132"/>
      <c r="E350" s="132"/>
      <c r="F350" s="132"/>
      <c r="G350" s="132"/>
      <c r="H350" s="132"/>
      <c r="I350" s="132"/>
      <c r="J350" s="132"/>
      <c r="K350" s="132"/>
    </row>
  </sheetData>
  <mergeCells count="46">
    <mergeCell ref="A350:K350"/>
    <mergeCell ref="A1:C1"/>
    <mergeCell ref="A2:K2"/>
    <mergeCell ref="A3:F3"/>
    <mergeCell ref="G3:K3"/>
    <mergeCell ref="L3:O3"/>
    <mergeCell ref="A317:K317"/>
    <mergeCell ref="A319:L319"/>
    <mergeCell ref="A320:K320"/>
    <mergeCell ref="A346:K346"/>
    <mergeCell ref="A347:K347"/>
    <mergeCell ref="A349:L349"/>
    <mergeCell ref="A248:C248"/>
    <mergeCell ref="A263:C263"/>
    <mergeCell ref="A277:C277"/>
    <mergeCell ref="A287:C287"/>
    <mergeCell ref="A301:C301"/>
    <mergeCell ref="A316:L316"/>
    <mergeCell ref="A166:C166"/>
    <mergeCell ref="A191:C191"/>
    <mergeCell ref="A213:C213"/>
    <mergeCell ref="A224:C224"/>
    <mergeCell ref="A234:C234"/>
    <mergeCell ref="A238:C238"/>
    <mergeCell ref="A53:C53"/>
    <mergeCell ref="A64:C64"/>
    <mergeCell ref="A77:C77"/>
    <mergeCell ref="A116:C116"/>
    <mergeCell ref="A134:C134"/>
    <mergeCell ref="A144:C144"/>
    <mergeCell ref="D10:D11"/>
    <mergeCell ref="E10:E11"/>
    <mergeCell ref="G10:G11"/>
    <mergeCell ref="A14:C14"/>
    <mergeCell ref="A30:C30"/>
    <mergeCell ref="A39:C39"/>
    <mergeCell ref="M6:P6"/>
    <mergeCell ref="M7:P7"/>
    <mergeCell ref="A8:L8"/>
    <mergeCell ref="A9:A11"/>
    <mergeCell ref="B9:C11"/>
    <mergeCell ref="D9:E9"/>
    <mergeCell ref="H9:H11"/>
    <mergeCell ref="I9:I11"/>
    <mergeCell ref="J9:J11"/>
    <mergeCell ref="K9:L10"/>
  </mergeCells>
  <printOptions horizontalCentered="1"/>
  <pageMargins left="0.39370078740157483" right="0" top="0.39370078740157483" bottom="0" header="0" footer="0"/>
  <pageSetup scale="6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4"/>
  <sheetViews>
    <sheetView showGridLines="0" zoomScale="90" zoomScaleNormal="90" zoomScaleSheetLayoutView="80" workbookViewId="0">
      <selection activeCell="C30" sqref="C30:C31"/>
    </sheetView>
  </sheetViews>
  <sheetFormatPr baseColWidth="10" defaultColWidth="11.42578125" defaultRowHeight="12.75"/>
  <cols>
    <col min="1" max="2" width="5" style="86" customWidth="1"/>
    <col min="3" max="3" width="49.7109375" style="86" customWidth="1"/>
    <col min="4" max="4" width="18.7109375" style="153" customWidth="1"/>
    <col min="5" max="5" width="18.7109375" style="86" customWidth="1"/>
    <col min="6" max="6" width="2.42578125" style="86" customWidth="1"/>
    <col min="7" max="7" width="18.7109375" style="86" customWidth="1"/>
    <col min="8" max="10" width="13.7109375" style="86" customWidth="1"/>
    <col min="11" max="11" width="9.7109375" style="154" customWidth="1"/>
    <col min="12" max="12" width="9.7109375" style="123" customWidth="1"/>
    <col min="13" max="13" width="11.28515625" style="137" bestFit="1" customWidth="1"/>
    <col min="14" max="14" width="12" style="137" bestFit="1" customWidth="1"/>
    <col min="15" max="15" width="11.42578125" style="137"/>
    <col min="16" max="17" width="9.140625" style="137" customWidth="1"/>
    <col min="18" max="18" width="9" style="137" customWidth="1"/>
    <col min="19" max="19" width="9.140625" style="137" customWidth="1"/>
    <col min="20" max="20" width="9.28515625" style="137" customWidth="1"/>
    <col min="21" max="23" width="9.140625" style="137" customWidth="1"/>
    <col min="24" max="26" width="11.42578125" style="137"/>
    <col min="27" max="16384" width="11.42578125" style="86"/>
  </cols>
  <sheetData>
    <row r="1" spans="1:26" s="259" customFormat="1" ht="43.5" customHeight="1">
      <c r="A1" s="155" t="s">
        <v>898</v>
      </c>
      <c r="B1" s="155"/>
      <c r="C1" s="155"/>
      <c r="D1" s="156" t="s">
        <v>900</v>
      </c>
      <c r="E1" s="156"/>
      <c r="F1" s="352"/>
      <c r="G1" s="352"/>
      <c r="H1" s="352"/>
      <c r="I1" s="352"/>
      <c r="J1" s="352"/>
      <c r="K1" s="352"/>
      <c r="L1" s="352"/>
      <c r="M1" s="352"/>
      <c r="N1" s="353"/>
    </row>
    <row r="2" spans="1:26" s="1" customFormat="1" ht="36" customHeight="1" thickBot="1">
      <c r="A2" s="247" t="s">
        <v>899</v>
      </c>
      <c r="B2" s="247"/>
      <c r="C2" s="247"/>
      <c r="D2" s="247"/>
      <c r="E2" s="247"/>
      <c r="F2" s="247"/>
      <c r="G2" s="247"/>
      <c r="H2" s="247"/>
      <c r="I2" s="247"/>
      <c r="J2" s="247"/>
      <c r="K2" s="247"/>
      <c r="L2" s="404"/>
      <c r="M2" s="10"/>
      <c r="N2" s="354"/>
      <c r="O2" s="354"/>
    </row>
    <row r="3" spans="1:26" customFormat="1" ht="6" customHeight="1">
      <c r="A3" s="162"/>
      <c r="B3" s="162"/>
      <c r="C3" s="162"/>
      <c r="D3" s="162"/>
      <c r="E3" s="162"/>
      <c r="F3" s="162"/>
      <c r="G3" s="162"/>
      <c r="H3" s="162"/>
      <c r="I3" s="162"/>
      <c r="J3" s="162"/>
      <c r="K3" s="162"/>
      <c r="L3" s="355"/>
      <c r="M3" s="355"/>
      <c r="N3" s="355"/>
      <c r="O3" s="355"/>
    </row>
    <row r="4" spans="1:26" s="69" customFormat="1" ht="16.899999999999999" customHeight="1">
      <c r="A4" s="314" t="s">
        <v>926</v>
      </c>
      <c r="B4" s="314"/>
      <c r="C4" s="314"/>
      <c r="D4" s="314"/>
      <c r="E4" s="314"/>
      <c r="F4" s="314"/>
      <c r="G4" s="314"/>
      <c r="H4" s="314"/>
      <c r="I4" s="314"/>
      <c r="J4" s="314"/>
      <c r="K4" s="406"/>
      <c r="L4" s="406"/>
      <c r="M4" s="135"/>
      <c r="N4" s="135"/>
      <c r="O4" s="135"/>
      <c r="P4" s="135"/>
      <c r="Q4" s="135"/>
      <c r="R4" s="135"/>
      <c r="S4" s="135"/>
      <c r="T4" s="135"/>
      <c r="U4" s="135"/>
      <c r="V4" s="135"/>
      <c r="W4" s="135"/>
      <c r="X4" s="135"/>
      <c r="Y4" s="135"/>
      <c r="Z4" s="135"/>
    </row>
    <row r="5" spans="1:26" s="69" customFormat="1" ht="16.899999999999999" customHeight="1">
      <c r="A5" s="314" t="s">
        <v>928</v>
      </c>
      <c r="B5" s="405"/>
      <c r="C5" s="406"/>
      <c r="D5" s="405"/>
      <c r="E5" s="405"/>
      <c r="F5" s="405"/>
      <c r="G5" s="405"/>
      <c r="H5" s="405"/>
      <c r="I5" s="405"/>
      <c r="J5" s="405"/>
      <c r="K5" s="406"/>
      <c r="L5" s="406"/>
      <c r="M5" s="114">
        <v>23.5122</v>
      </c>
      <c r="N5" s="135"/>
      <c r="O5" s="135"/>
      <c r="P5" s="135"/>
      <c r="Q5" s="135"/>
      <c r="R5" s="135"/>
      <c r="S5" s="135"/>
      <c r="T5" s="135"/>
      <c r="U5" s="135"/>
      <c r="V5" s="135"/>
      <c r="W5" s="135"/>
      <c r="X5" s="135"/>
      <c r="Y5" s="135"/>
      <c r="Z5" s="135"/>
    </row>
    <row r="6" spans="1:26" s="69" customFormat="1" ht="16.899999999999999" customHeight="1">
      <c r="A6" s="313" t="s">
        <v>1</v>
      </c>
      <c r="B6" s="313"/>
      <c r="C6" s="313"/>
      <c r="D6" s="313"/>
      <c r="E6" s="313"/>
      <c r="F6" s="313"/>
      <c r="G6" s="313"/>
      <c r="H6" s="313"/>
      <c r="I6" s="313"/>
      <c r="J6" s="313"/>
      <c r="K6" s="358"/>
      <c r="L6" s="358"/>
      <c r="M6" s="135"/>
      <c r="N6" s="135"/>
      <c r="O6" s="135"/>
      <c r="P6" s="135"/>
      <c r="Q6" s="135"/>
      <c r="R6" s="135"/>
      <c r="S6" s="135"/>
      <c r="T6" s="135"/>
      <c r="U6" s="135"/>
      <c r="V6" s="135"/>
      <c r="W6" s="135"/>
      <c r="X6" s="135"/>
      <c r="Y6" s="135"/>
      <c r="Z6" s="135"/>
    </row>
    <row r="7" spans="1:26" s="69" customFormat="1" ht="16.899999999999999" customHeight="1">
      <c r="A7" s="313" t="s">
        <v>910</v>
      </c>
      <c r="B7" s="313"/>
      <c r="C7" s="313"/>
      <c r="D7" s="313"/>
      <c r="E7" s="313"/>
      <c r="F7" s="313"/>
      <c r="G7" s="313"/>
      <c r="H7" s="313"/>
      <c r="I7" s="313"/>
      <c r="J7" s="313"/>
      <c r="K7" s="358"/>
      <c r="L7" s="358"/>
      <c r="M7" s="135"/>
      <c r="N7" s="135"/>
      <c r="O7" s="135"/>
      <c r="P7" s="135"/>
      <c r="Q7" s="135"/>
      <c r="R7" s="135"/>
      <c r="S7" s="135"/>
      <c r="T7" s="135"/>
      <c r="U7" s="135"/>
      <c r="V7" s="135"/>
      <c r="W7" s="135"/>
      <c r="X7" s="135"/>
      <c r="Y7" s="135"/>
      <c r="Z7" s="135"/>
    </row>
    <row r="8" spans="1:26" s="69" customFormat="1" ht="16.899999999999999" customHeight="1">
      <c r="A8" s="407" t="s">
        <v>920</v>
      </c>
      <c r="B8" s="407"/>
      <c r="C8" s="407"/>
      <c r="D8" s="407"/>
      <c r="E8" s="407"/>
      <c r="F8" s="407"/>
      <c r="G8" s="407"/>
      <c r="H8" s="407"/>
      <c r="I8" s="407"/>
      <c r="J8" s="407"/>
      <c r="K8" s="407"/>
      <c r="L8" s="407"/>
      <c r="M8" s="135"/>
      <c r="N8" s="135"/>
      <c r="O8" s="135"/>
      <c r="P8" s="135"/>
      <c r="Q8" s="135"/>
      <c r="R8" s="135"/>
      <c r="S8" s="135"/>
      <c r="T8" s="135"/>
      <c r="U8" s="135"/>
      <c r="V8" s="135"/>
      <c r="W8" s="135"/>
      <c r="X8" s="135"/>
      <c r="Y8" s="135"/>
      <c r="Z8" s="135"/>
    </row>
    <row r="9" spans="1:26" ht="19.899999999999999" customHeight="1">
      <c r="A9" s="408" t="s">
        <v>797</v>
      </c>
      <c r="B9" s="166" t="s">
        <v>921</v>
      </c>
      <c r="C9" s="166"/>
      <c r="D9" s="409" t="s">
        <v>798</v>
      </c>
      <c r="E9" s="409"/>
      <c r="F9" s="364"/>
      <c r="G9" s="410" t="s">
        <v>799</v>
      </c>
      <c r="H9" s="408" t="s">
        <v>922</v>
      </c>
      <c r="I9" s="408" t="s">
        <v>800</v>
      </c>
      <c r="J9" s="408" t="s">
        <v>923</v>
      </c>
      <c r="K9" s="408" t="s">
        <v>801</v>
      </c>
      <c r="L9" s="408"/>
      <c r="M9" s="136"/>
      <c r="N9" s="136"/>
      <c r="O9" s="136"/>
      <c r="P9" s="136"/>
      <c r="Q9" s="136"/>
      <c r="R9" s="136"/>
      <c r="S9" s="136"/>
      <c r="T9" s="136"/>
      <c r="U9" s="136"/>
      <c r="V9" s="136"/>
      <c r="W9" s="136"/>
    </row>
    <row r="10" spans="1:26" s="74" customFormat="1" ht="4.9000000000000004" customHeight="1">
      <c r="A10" s="408"/>
      <c r="B10" s="166"/>
      <c r="C10" s="166"/>
      <c r="D10" s="408" t="s">
        <v>802</v>
      </c>
      <c r="E10" s="408" t="s">
        <v>803</v>
      </c>
      <c r="F10" s="364"/>
      <c r="G10" s="408" t="s">
        <v>803</v>
      </c>
      <c r="H10" s="408"/>
      <c r="I10" s="408"/>
      <c r="J10" s="408"/>
      <c r="K10" s="409"/>
      <c r="L10" s="409"/>
      <c r="M10" s="81"/>
      <c r="N10" s="81"/>
      <c r="O10" s="81"/>
      <c r="P10" s="81"/>
      <c r="Q10" s="81"/>
      <c r="R10" s="81"/>
      <c r="S10" s="81"/>
      <c r="T10" s="81"/>
      <c r="U10" s="81"/>
      <c r="V10" s="81"/>
      <c r="W10" s="81"/>
      <c r="X10" s="81"/>
      <c r="Y10" s="81"/>
      <c r="Z10" s="81"/>
    </row>
    <row r="11" spans="1:26" s="74" customFormat="1" ht="52.5" customHeight="1" thickBot="1">
      <c r="A11" s="409"/>
      <c r="B11" s="411"/>
      <c r="C11" s="411"/>
      <c r="D11" s="409"/>
      <c r="E11" s="409"/>
      <c r="F11" s="410"/>
      <c r="G11" s="409"/>
      <c r="H11" s="409"/>
      <c r="I11" s="409"/>
      <c r="J11" s="409"/>
      <c r="K11" s="412" t="s">
        <v>804</v>
      </c>
      <c r="L11" s="412" t="s">
        <v>805</v>
      </c>
      <c r="M11" s="81"/>
      <c r="N11" s="81"/>
      <c r="O11" s="81"/>
      <c r="P11" s="81"/>
      <c r="Q11" s="81"/>
      <c r="R11" s="81"/>
      <c r="S11" s="81"/>
      <c r="T11" s="81"/>
      <c r="U11" s="81"/>
      <c r="V11" s="81"/>
      <c r="W11" s="81"/>
      <c r="X11" s="81"/>
      <c r="Y11" s="81"/>
      <c r="Z11" s="81"/>
    </row>
    <row r="12" spans="1:26" ht="4.5" customHeight="1" thickBot="1">
      <c r="A12" s="426"/>
      <c r="B12" s="427"/>
      <c r="C12" s="427"/>
      <c r="D12" s="426"/>
      <c r="E12" s="426"/>
      <c r="F12" s="426"/>
      <c r="G12" s="426"/>
      <c r="H12" s="426"/>
      <c r="I12" s="426"/>
      <c r="J12" s="427"/>
      <c r="K12" s="427"/>
      <c r="L12" s="427"/>
      <c r="M12" s="86"/>
      <c r="N12" s="86"/>
      <c r="O12" s="86"/>
      <c r="P12" s="86"/>
      <c r="Q12" s="86"/>
      <c r="R12" s="86"/>
      <c r="S12" s="86"/>
      <c r="T12" s="86"/>
      <c r="U12" s="86"/>
      <c r="V12" s="86"/>
      <c r="W12" s="86"/>
      <c r="X12" s="86"/>
      <c r="Y12" s="86"/>
      <c r="Z12" s="86"/>
    </row>
    <row r="13" spans="1:26" s="81" customFormat="1" ht="16.899999999999999" customHeight="1">
      <c r="A13" s="428"/>
      <c r="B13" s="428"/>
      <c r="C13" s="329" t="s">
        <v>23</v>
      </c>
      <c r="D13" s="201">
        <f>D14+D16+D29+D35+D38+D41+D43+D46+D48+D50+D53+D56+D59+D62</f>
        <v>698536.929333815</v>
      </c>
      <c r="E13" s="201">
        <f>E14+E16+E29+E35+E38+E41+E43+E46+E48+E50+E53+E56+E59+E62</f>
        <v>698536.929333815</v>
      </c>
      <c r="F13" s="201"/>
      <c r="G13" s="201">
        <f>G14+G16+G29+G35+G38+G41+G43+G46+G48+G50+G53+G56+G59+G62</f>
        <v>698536.929333815</v>
      </c>
      <c r="H13" s="448"/>
      <c r="I13" s="182"/>
      <c r="J13" s="182"/>
      <c r="K13" s="182"/>
      <c r="L13" s="182"/>
      <c r="N13" s="138"/>
    </row>
    <row r="14" spans="1:26" s="81" customFormat="1" ht="16.899999999999999" customHeight="1">
      <c r="A14" s="439" t="s">
        <v>927</v>
      </c>
      <c r="B14" s="434"/>
      <c r="C14" s="428"/>
      <c r="D14" s="201">
        <f>SUM(D15)</f>
        <v>3021.5454156569999</v>
      </c>
      <c r="E14" s="201">
        <f>SUM(E15)</f>
        <v>3021.5454156569999</v>
      </c>
      <c r="F14" s="201"/>
      <c r="G14" s="201">
        <f>SUM(G15)</f>
        <v>3021.5454156569999</v>
      </c>
      <c r="H14" s="182"/>
      <c r="I14" s="182"/>
      <c r="J14" s="182"/>
      <c r="K14" s="182"/>
      <c r="L14" s="182"/>
    </row>
    <row r="15" spans="1:26" s="81" customFormat="1" ht="16.899999999999999" customHeight="1">
      <c r="A15" s="449">
        <v>1</v>
      </c>
      <c r="B15" s="182" t="s">
        <v>760</v>
      </c>
      <c r="C15" s="428" t="s">
        <v>761</v>
      </c>
      <c r="D15" s="202">
        <v>3021.5454156569999</v>
      </c>
      <c r="E15" s="202">
        <v>3021.5454156569999</v>
      </c>
      <c r="F15" s="202"/>
      <c r="G15" s="202">
        <v>3021.5454156569999</v>
      </c>
      <c r="H15" s="435">
        <v>36274</v>
      </c>
      <c r="I15" s="435">
        <v>36274</v>
      </c>
      <c r="J15" s="435">
        <v>47446</v>
      </c>
      <c r="K15" s="450">
        <v>30</v>
      </c>
      <c r="L15" s="450">
        <v>6</v>
      </c>
    </row>
    <row r="16" spans="1:26" s="81" customFormat="1" ht="16.899999999999999" customHeight="1">
      <c r="A16" s="439" t="s">
        <v>807</v>
      </c>
      <c r="B16" s="434"/>
      <c r="C16" s="428"/>
      <c r="D16" s="201">
        <f>SUM(D17:D28)</f>
        <v>176482.45364046301</v>
      </c>
      <c r="E16" s="201">
        <f>SUM(E17:E28)</f>
        <v>176482.45364046301</v>
      </c>
      <c r="F16" s="201"/>
      <c r="G16" s="201">
        <f>SUM(G17:G28)</f>
        <v>176482.45364046301</v>
      </c>
      <c r="H16" s="182"/>
      <c r="I16" s="182"/>
      <c r="J16" s="182"/>
      <c r="K16" s="182"/>
      <c r="L16" s="182"/>
    </row>
    <row r="17" spans="1:13" s="81" customFormat="1" ht="16.899999999999999" customHeight="1">
      <c r="A17" s="449">
        <v>2</v>
      </c>
      <c r="B17" s="182" t="s">
        <v>126</v>
      </c>
      <c r="C17" s="434" t="s">
        <v>762</v>
      </c>
      <c r="D17" s="202">
        <v>21303.096342265198</v>
      </c>
      <c r="E17" s="202">
        <v>21303.096342265198</v>
      </c>
      <c r="F17" s="202"/>
      <c r="G17" s="202">
        <v>21303.096342265198</v>
      </c>
      <c r="H17" s="435">
        <v>37390</v>
      </c>
      <c r="I17" s="435">
        <v>37390</v>
      </c>
      <c r="J17" s="435">
        <v>46552</v>
      </c>
      <c r="K17" s="450">
        <v>25</v>
      </c>
      <c r="L17" s="450">
        <v>0</v>
      </c>
    </row>
    <row r="18" spans="1:13" s="81" customFormat="1" ht="16.899999999999999" customHeight="1">
      <c r="A18" s="449">
        <v>3</v>
      </c>
      <c r="B18" s="182" t="s">
        <v>126</v>
      </c>
      <c r="C18" s="434" t="s">
        <v>763</v>
      </c>
      <c r="D18" s="202">
        <v>25580.508160328998</v>
      </c>
      <c r="E18" s="202">
        <v>25580.508160328998</v>
      </c>
      <c r="F18" s="202"/>
      <c r="G18" s="202">
        <v>25580.508160328998</v>
      </c>
      <c r="H18" s="435">
        <v>37324</v>
      </c>
      <c r="I18" s="435">
        <v>37324</v>
      </c>
      <c r="J18" s="435">
        <v>46486</v>
      </c>
      <c r="K18" s="450">
        <v>25</v>
      </c>
      <c r="L18" s="450">
        <v>0</v>
      </c>
    </row>
    <row r="19" spans="1:13" s="81" customFormat="1" ht="16.899999999999999" customHeight="1">
      <c r="A19" s="449">
        <v>4</v>
      </c>
      <c r="B19" s="182" t="s">
        <v>126</v>
      </c>
      <c r="C19" s="434" t="s">
        <v>764</v>
      </c>
      <c r="D19" s="202">
        <v>7836.8615392703996</v>
      </c>
      <c r="E19" s="202">
        <v>7836.8615392703996</v>
      </c>
      <c r="F19" s="202"/>
      <c r="G19" s="202">
        <v>7836.8615392703996</v>
      </c>
      <c r="H19" s="435">
        <v>37799</v>
      </c>
      <c r="I19" s="435">
        <v>37769</v>
      </c>
      <c r="J19" s="435">
        <v>46932</v>
      </c>
      <c r="K19" s="450">
        <v>25</v>
      </c>
      <c r="L19" s="450">
        <v>0</v>
      </c>
    </row>
    <row r="20" spans="1:13" s="81" customFormat="1" ht="16.899999999999999" customHeight="1">
      <c r="A20" s="449">
        <v>5</v>
      </c>
      <c r="B20" s="182" t="s">
        <v>126</v>
      </c>
      <c r="C20" s="434" t="s">
        <v>873</v>
      </c>
      <c r="D20" s="202">
        <v>9164.9398799760002</v>
      </c>
      <c r="E20" s="202">
        <v>9164.9398799760002</v>
      </c>
      <c r="F20" s="202"/>
      <c r="G20" s="202">
        <v>9164.9398799760002</v>
      </c>
      <c r="H20" s="435">
        <v>37165</v>
      </c>
      <c r="I20" s="435">
        <v>37165</v>
      </c>
      <c r="J20" s="435">
        <v>46328</v>
      </c>
      <c r="K20" s="450">
        <v>25</v>
      </c>
      <c r="L20" s="450">
        <v>0</v>
      </c>
      <c r="M20" s="138"/>
    </row>
    <row r="21" spans="1:13" s="81" customFormat="1" ht="16.899999999999999" customHeight="1">
      <c r="A21" s="449">
        <v>6</v>
      </c>
      <c r="B21" s="182" t="s">
        <v>134</v>
      </c>
      <c r="C21" s="434" t="s">
        <v>766</v>
      </c>
      <c r="D21" s="202">
        <v>13349.379192506998</v>
      </c>
      <c r="E21" s="202">
        <v>13349.379192506998</v>
      </c>
      <c r="F21" s="202"/>
      <c r="G21" s="202">
        <v>13349.379192506998</v>
      </c>
      <c r="H21" s="435">
        <v>36686</v>
      </c>
      <c r="I21" s="435">
        <v>36686</v>
      </c>
      <c r="J21" s="435">
        <v>45992</v>
      </c>
      <c r="K21" s="450">
        <v>25</v>
      </c>
      <c r="L21" s="450">
        <v>0</v>
      </c>
    </row>
    <row r="22" spans="1:13" s="81" customFormat="1" ht="16.899999999999999" customHeight="1">
      <c r="A22" s="449">
        <v>7</v>
      </c>
      <c r="B22" s="182" t="s">
        <v>126</v>
      </c>
      <c r="C22" s="434" t="s">
        <v>874</v>
      </c>
      <c r="D22" s="202">
        <v>22406.873397118201</v>
      </c>
      <c r="E22" s="202">
        <v>22406.873397118201</v>
      </c>
      <c r="F22" s="202"/>
      <c r="G22" s="202">
        <v>22406.873397118201</v>
      </c>
      <c r="H22" s="435">
        <v>37342</v>
      </c>
      <c r="I22" s="435">
        <v>37342</v>
      </c>
      <c r="J22" s="435">
        <v>46504</v>
      </c>
      <c r="K22" s="450">
        <v>25</v>
      </c>
      <c r="L22" s="450">
        <v>0</v>
      </c>
    </row>
    <row r="23" spans="1:13" s="81" customFormat="1" ht="16.899999999999999" customHeight="1">
      <c r="A23" s="449">
        <v>8</v>
      </c>
      <c r="B23" s="182" t="s">
        <v>126</v>
      </c>
      <c r="C23" s="434" t="s">
        <v>875</v>
      </c>
      <c r="D23" s="202">
        <v>12991.4307763902</v>
      </c>
      <c r="E23" s="202">
        <v>12991.4307763902</v>
      </c>
      <c r="F23" s="202"/>
      <c r="G23" s="202">
        <v>12991.4307763902</v>
      </c>
      <c r="H23" s="435">
        <v>37898</v>
      </c>
      <c r="I23" s="435">
        <v>37898</v>
      </c>
      <c r="J23" s="435">
        <v>47063</v>
      </c>
      <c r="K23" s="450">
        <v>25</v>
      </c>
      <c r="L23" s="450">
        <v>0</v>
      </c>
    </row>
    <row r="24" spans="1:13" s="81" customFormat="1" ht="16.899999999999999" customHeight="1">
      <c r="A24" s="449">
        <v>9</v>
      </c>
      <c r="B24" s="182" t="s">
        <v>126</v>
      </c>
      <c r="C24" s="434" t="s">
        <v>876</v>
      </c>
      <c r="D24" s="202">
        <v>16889.265376093797</v>
      </c>
      <c r="E24" s="202">
        <v>16889.265376093797</v>
      </c>
      <c r="F24" s="202"/>
      <c r="G24" s="202">
        <v>16889.265376093797</v>
      </c>
      <c r="H24" s="435">
        <v>37274</v>
      </c>
      <c r="I24" s="435">
        <v>37274</v>
      </c>
      <c r="J24" s="435">
        <v>46405</v>
      </c>
      <c r="K24" s="450">
        <v>24</v>
      </c>
      <c r="L24" s="450">
        <v>11</v>
      </c>
    </row>
    <row r="25" spans="1:13" s="81" customFormat="1" ht="16.899999999999999" customHeight="1">
      <c r="A25" s="449">
        <v>10</v>
      </c>
      <c r="B25" s="182" t="s">
        <v>126</v>
      </c>
      <c r="C25" s="434" t="s">
        <v>877</v>
      </c>
      <c r="D25" s="202">
        <v>9434.9904757104014</v>
      </c>
      <c r="E25" s="202">
        <v>9434.9904757104014</v>
      </c>
      <c r="F25" s="202"/>
      <c r="G25" s="202">
        <v>9434.9904757104014</v>
      </c>
      <c r="H25" s="435">
        <v>37822</v>
      </c>
      <c r="I25" s="435">
        <v>37822</v>
      </c>
      <c r="J25" s="435">
        <v>46954</v>
      </c>
      <c r="K25" s="450">
        <v>24</v>
      </c>
      <c r="L25" s="450">
        <v>11</v>
      </c>
    </row>
    <row r="26" spans="1:13" s="81" customFormat="1" ht="16.899999999999999" customHeight="1">
      <c r="A26" s="449">
        <v>11</v>
      </c>
      <c r="B26" s="182" t="s">
        <v>126</v>
      </c>
      <c r="C26" s="434" t="s">
        <v>771</v>
      </c>
      <c r="D26" s="202">
        <v>9681.1136459928002</v>
      </c>
      <c r="E26" s="202">
        <v>9681.1136459928002</v>
      </c>
      <c r="F26" s="202"/>
      <c r="G26" s="202">
        <v>9681.1136459928002</v>
      </c>
      <c r="H26" s="435">
        <v>37214</v>
      </c>
      <c r="I26" s="435">
        <v>37214</v>
      </c>
      <c r="J26" s="435">
        <v>46345</v>
      </c>
      <c r="K26" s="450">
        <v>24</v>
      </c>
      <c r="L26" s="450">
        <v>11</v>
      </c>
    </row>
    <row r="27" spans="1:13" s="81" customFormat="1" ht="16.899999999999999" customHeight="1">
      <c r="A27" s="449">
        <v>12</v>
      </c>
      <c r="B27" s="182" t="s">
        <v>126</v>
      </c>
      <c r="C27" s="434" t="s">
        <v>772</v>
      </c>
      <c r="D27" s="202">
        <v>25267.614292096201</v>
      </c>
      <c r="E27" s="202">
        <v>25267.614292096201</v>
      </c>
      <c r="F27" s="202"/>
      <c r="G27" s="202">
        <v>25267.614292096201</v>
      </c>
      <c r="H27" s="435">
        <v>37240</v>
      </c>
      <c r="I27" s="435">
        <v>37240</v>
      </c>
      <c r="J27" s="435">
        <v>46371</v>
      </c>
      <c r="K27" s="450">
        <v>25</v>
      </c>
      <c r="L27" s="450">
        <v>0</v>
      </c>
    </row>
    <row r="28" spans="1:13" s="81" customFormat="1" ht="16.899999999999999" customHeight="1">
      <c r="A28" s="449">
        <v>13</v>
      </c>
      <c r="B28" s="182" t="s">
        <v>760</v>
      </c>
      <c r="C28" s="434" t="s">
        <v>878</v>
      </c>
      <c r="D28" s="202">
        <v>2576.3805627137999</v>
      </c>
      <c r="E28" s="202">
        <v>2576.3805627137999</v>
      </c>
      <c r="F28" s="202"/>
      <c r="G28" s="202">
        <v>2576.3805627137999</v>
      </c>
      <c r="H28" s="435">
        <v>36433</v>
      </c>
      <c r="I28" s="435">
        <v>36433</v>
      </c>
      <c r="J28" s="435">
        <v>45756</v>
      </c>
      <c r="K28" s="450">
        <v>25</v>
      </c>
      <c r="L28" s="450">
        <v>7</v>
      </c>
    </row>
    <row r="29" spans="1:13" s="81" customFormat="1" ht="16.899999999999999" customHeight="1">
      <c r="A29" s="439" t="s">
        <v>808</v>
      </c>
      <c r="B29" s="434"/>
      <c r="C29" s="428"/>
      <c r="D29" s="201">
        <f>SUM(D30:D34)</f>
        <v>132326.563789248</v>
      </c>
      <c r="E29" s="201">
        <f>SUM(E30:E34)</f>
        <v>132326.563789248</v>
      </c>
      <c r="F29" s="201"/>
      <c r="G29" s="201">
        <f>SUM(G30:G34)</f>
        <v>132326.563789248</v>
      </c>
      <c r="H29" s="182"/>
      <c r="I29" s="182"/>
      <c r="J29" s="182"/>
      <c r="K29" s="182"/>
      <c r="L29" s="182"/>
    </row>
    <row r="30" spans="1:13" s="81" customFormat="1" ht="16.899999999999999" customHeight="1">
      <c r="A30" s="449">
        <v>15</v>
      </c>
      <c r="B30" s="182" t="s">
        <v>126</v>
      </c>
      <c r="C30" s="428" t="s">
        <v>774</v>
      </c>
      <c r="D30" s="202">
        <v>45179.375211849001</v>
      </c>
      <c r="E30" s="202">
        <v>45179.375211849001</v>
      </c>
      <c r="F30" s="202"/>
      <c r="G30" s="202">
        <v>45179.375211849001</v>
      </c>
      <c r="H30" s="435">
        <v>37979</v>
      </c>
      <c r="I30" s="435">
        <v>37979</v>
      </c>
      <c r="J30" s="435">
        <v>47116</v>
      </c>
      <c r="K30" s="450">
        <v>24</v>
      </c>
      <c r="L30" s="450">
        <v>11</v>
      </c>
    </row>
    <row r="31" spans="1:13" s="81" customFormat="1" ht="16.899999999999999" customHeight="1">
      <c r="A31" s="449">
        <v>16</v>
      </c>
      <c r="B31" s="182" t="s">
        <v>126</v>
      </c>
      <c r="C31" s="428" t="s">
        <v>879</v>
      </c>
      <c r="D31" s="202">
        <v>10357.379160345601</v>
      </c>
      <c r="E31" s="202">
        <v>10357.379160345601</v>
      </c>
      <c r="F31" s="202"/>
      <c r="G31" s="202">
        <v>10357.379160345601</v>
      </c>
      <c r="H31" s="435">
        <v>37873</v>
      </c>
      <c r="I31" s="435">
        <v>37873</v>
      </c>
      <c r="J31" s="435">
        <v>47035</v>
      </c>
      <c r="K31" s="450">
        <v>25</v>
      </c>
      <c r="L31" s="450">
        <v>0</v>
      </c>
    </row>
    <row r="32" spans="1:13" s="81" customFormat="1" ht="16.899999999999999" customHeight="1">
      <c r="A32" s="449">
        <v>17</v>
      </c>
      <c r="B32" s="182" t="s">
        <v>126</v>
      </c>
      <c r="C32" s="428" t="s">
        <v>776</v>
      </c>
      <c r="D32" s="202">
        <v>21459.591288294003</v>
      </c>
      <c r="E32" s="202">
        <v>21459.591288294003</v>
      </c>
      <c r="F32" s="202"/>
      <c r="G32" s="202">
        <v>21459.591288294003</v>
      </c>
      <c r="H32" s="435">
        <v>38464</v>
      </c>
      <c r="I32" s="435">
        <v>38464</v>
      </c>
      <c r="J32" s="435">
        <v>47625</v>
      </c>
      <c r="K32" s="450">
        <v>25</v>
      </c>
      <c r="L32" s="450">
        <v>0</v>
      </c>
    </row>
    <row r="33" spans="1:16" s="81" customFormat="1" ht="16.899999999999999" customHeight="1">
      <c r="A33" s="449">
        <v>18</v>
      </c>
      <c r="B33" s="182" t="s">
        <v>126</v>
      </c>
      <c r="C33" s="428" t="s">
        <v>777</v>
      </c>
      <c r="D33" s="202">
        <v>16304.0336688228</v>
      </c>
      <c r="E33" s="202">
        <v>16304.0336688228</v>
      </c>
      <c r="F33" s="202"/>
      <c r="G33" s="202">
        <v>16304.0336688228</v>
      </c>
      <c r="H33" s="435">
        <v>38078</v>
      </c>
      <c r="I33" s="435">
        <v>38078</v>
      </c>
      <c r="J33" s="435">
        <v>47239</v>
      </c>
      <c r="K33" s="450">
        <v>25</v>
      </c>
      <c r="L33" s="450">
        <v>0</v>
      </c>
      <c r="M33" s="137"/>
      <c r="N33" s="137"/>
      <c r="O33" s="137"/>
      <c r="P33" s="137"/>
    </row>
    <row r="34" spans="1:16" s="81" customFormat="1" ht="16.899999999999999" customHeight="1">
      <c r="A34" s="449">
        <v>19</v>
      </c>
      <c r="B34" s="182" t="s">
        <v>126</v>
      </c>
      <c r="C34" s="428" t="s">
        <v>880</v>
      </c>
      <c r="D34" s="202">
        <v>39026.184459936601</v>
      </c>
      <c r="E34" s="202">
        <v>39026.184459936601</v>
      </c>
      <c r="F34" s="202"/>
      <c r="G34" s="202">
        <v>39026.184459936601</v>
      </c>
      <c r="H34" s="435">
        <v>37764</v>
      </c>
      <c r="I34" s="435">
        <v>37764</v>
      </c>
      <c r="J34" s="435">
        <v>46927</v>
      </c>
      <c r="K34" s="450">
        <v>25</v>
      </c>
      <c r="L34" s="450">
        <v>0</v>
      </c>
    </row>
    <row r="35" spans="1:16" s="81" customFormat="1" ht="16.899999999999999" customHeight="1">
      <c r="A35" s="439" t="s">
        <v>809</v>
      </c>
      <c r="B35" s="434"/>
      <c r="C35" s="428"/>
      <c r="D35" s="201">
        <f>SUM(D36:D37)</f>
        <v>99778.174036081196</v>
      </c>
      <c r="E35" s="201">
        <f>SUM(E36:E37)</f>
        <v>99778.174036081196</v>
      </c>
      <c r="F35" s="201"/>
      <c r="G35" s="201">
        <f>SUM(G36:G37)</f>
        <v>99778.174036081196</v>
      </c>
      <c r="H35" s="182"/>
      <c r="I35" s="182"/>
      <c r="J35" s="182"/>
      <c r="K35" s="182"/>
      <c r="L35" s="182"/>
      <c r="M35" s="137"/>
      <c r="N35" s="137"/>
      <c r="O35" s="137"/>
      <c r="P35" s="137"/>
    </row>
    <row r="36" spans="1:16" s="81" customFormat="1" ht="16.899999999999999" customHeight="1">
      <c r="A36" s="449">
        <v>20</v>
      </c>
      <c r="B36" s="182" t="s">
        <v>126</v>
      </c>
      <c r="C36" s="428" t="s">
        <v>779</v>
      </c>
      <c r="D36" s="202">
        <v>37674.277750677596</v>
      </c>
      <c r="E36" s="202">
        <v>37674.277750677596</v>
      </c>
      <c r="F36" s="202"/>
      <c r="G36" s="202">
        <v>37674.277750677596</v>
      </c>
      <c r="H36" s="435">
        <v>39022</v>
      </c>
      <c r="I36" s="435">
        <v>39022</v>
      </c>
      <c r="J36" s="435">
        <v>48182</v>
      </c>
      <c r="K36" s="450">
        <v>25</v>
      </c>
      <c r="L36" s="450">
        <v>0</v>
      </c>
    </row>
    <row r="37" spans="1:16" s="81" customFormat="1" ht="16.899999999999999" customHeight="1">
      <c r="A37" s="449">
        <v>21</v>
      </c>
      <c r="B37" s="182" t="s">
        <v>126</v>
      </c>
      <c r="C37" s="428" t="s">
        <v>780</v>
      </c>
      <c r="D37" s="202">
        <v>62103.8962854036</v>
      </c>
      <c r="E37" s="202">
        <v>62103.8962854036</v>
      </c>
      <c r="F37" s="202"/>
      <c r="G37" s="202">
        <v>62103.8962854036</v>
      </c>
      <c r="H37" s="435">
        <v>39234</v>
      </c>
      <c r="I37" s="435">
        <v>39234</v>
      </c>
      <c r="J37" s="435">
        <v>48396</v>
      </c>
      <c r="K37" s="450">
        <v>25</v>
      </c>
      <c r="L37" s="450">
        <v>0</v>
      </c>
    </row>
    <row r="38" spans="1:16" s="81" customFormat="1" ht="16.899999999999999" customHeight="1">
      <c r="A38" s="439" t="s">
        <v>810</v>
      </c>
      <c r="B38" s="434"/>
      <c r="C38" s="428"/>
      <c r="D38" s="201">
        <f>SUM(D39:D40)</f>
        <v>47715.201532295396</v>
      </c>
      <c r="E38" s="201">
        <f>SUM(E39:E40)</f>
        <v>47715.201532295396</v>
      </c>
      <c r="F38" s="201"/>
      <c r="G38" s="201">
        <f>SUM(G39:G40)</f>
        <v>47715.201532295396</v>
      </c>
      <c r="H38" s="182"/>
      <c r="I38" s="182"/>
      <c r="J38" s="182"/>
      <c r="K38" s="182"/>
      <c r="L38" s="182"/>
    </row>
    <row r="39" spans="1:16" s="81" customFormat="1" ht="16.899999999999999" customHeight="1">
      <c r="A39" s="449">
        <v>24</v>
      </c>
      <c r="B39" s="182" t="s">
        <v>126</v>
      </c>
      <c r="C39" s="428" t="s">
        <v>781</v>
      </c>
      <c r="D39" s="202">
        <v>19066.655331736802</v>
      </c>
      <c r="E39" s="202">
        <v>19066.655331736802</v>
      </c>
      <c r="F39" s="202"/>
      <c r="G39" s="202">
        <v>19066.655331736802</v>
      </c>
      <c r="H39" s="435">
        <v>38443</v>
      </c>
      <c r="I39" s="435">
        <v>38443</v>
      </c>
      <c r="J39" s="435">
        <v>47604</v>
      </c>
      <c r="K39" s="450">
        <v>25</v>
      </c>
      <c r="L39" s="450">
        <v>0</v>
      </c>
      <c r="M39" s="137"/>
      <c r="N39" s="137"/>
      <c r="O39" s="137"/>
      <c r="P39" s="137"/>
    </row>
    <row r="40" spans="1:16" s="81" customFormat="1" ht="16.899999999999999" customHeight="1">
      <c r="A40" s="449">
        <v>25</v>
      </c>
      <c r="B40" s="182" t="s">
        <v>126</v>
      </c>
      <c r="C40" s="428" t="s">
        <v>881</v>
      </c>
      <c r="D40" s="202">
        <v>28648.546200558598</v>
      </c>
      <c r="E40" s="202">
        <v>28648.546200558598</v>
      </c>
      <c r="F40" s="202"/>
      <c r="G40" s="202">
        <v>28648.546200558598</v>
      </c>
      <c r="H40" s="435">
        <v>38961</v>
      </c>
      <c r="I40" s="435">
        <v>38961</v>
      </c>
      <c r="J40" s="435">
        <v>48122</v>
      </c>
      <c r="K40" s="450">
        <v>25</v>
      </c>
      <c r="L40" s="450">
        <v>0</v>
      </c>
    </row>
    <row r="41" spans="1:16" s="81" customFormat="1" ht="16.899999999999999" customHeight="1">
      <c r="A41" s="439" t="s">
        <v>812</v>
      </c>
      <c r="B41" s="434"/>
      <c r="C41" s="428"/>
      <c r="D41" s="201">
        <f>SUM(D42)</f>
        <v>25893.7741091268</v>
      </c>
      <c r="E41" s="201">
        <f>SUM(E42)</f>
        <v>25893.7741091268</v>
      </c>
      <c r="F41" s="201"/>
      <c r="G41" s="201">
        <f>SUM(G42)</f>
        <v>25893.7741091268</v>
      </c>
      <c r="H41" s="182"/>
      <c r="I41" s="182"/>
      <c r="J41" s="182"/>
      <c r="K41" s="182"/>
      <c r="L41" s="182"/>
      <c r="M41" s="137"/>
      <c r="N41" s="137"/>
      <c r="O41" s="137"/>
      <c r="P41" s="137"/>
    </row>
    <row r="42" spans="1:16" s="81" customFormat="1" ht="16.899999999999999" customHeight="1">
      <c r="A42" s="449">
        <v>26</v>
      </c>
      <c r="B42" s="182" t="s">
        <v>126</v>
      </c>
      <c r="C42" s="428" t="s">
        <v>882</v>
      </c>
      <c r="D42" s="202">
        <v>25893.7741091268</v>
      </c>
      <c r="E42" s="202">
        <v>25893.7741091268</v>
      </c>
      <c r="F42" s="202"/>
      <c r="G42" s="202">
        <v>25893.7741091268</v>
      </c>
      <c r="H42" s="435">
        <v>38869</v>
      </c>
      <c r="I42" s="435">
        <v>38869</v>
      </c>
      <c r="J42" s="435">
        <v>48030</v>
      </c>
      <c r="K42" s="450">
        <v>25</v>
      </c>
      <c r="L42" s="450">
        <v>0</v>
      </c>
    </row>
    <row r="43" spans="1:16" s="81" customFormat="1" ht="16.899999999999999" customHeight="1">
      <c r="A43" s="439" t="s">
        <v>817</v>
      </c>
      <c r="B43" s="428"/>
      <c r="C43" s="428"/>
      <c r="D43" s="443">
        <f>SUM(D44:D45)</f>
        <v>42017.742980006398</v>
      </c>
      <c r="E43" s="443">
        <f>SUM(E44:E45)</f>
        <v>42017.742980006398</v>
      </c>
      <c r="F43" s="443"/>
      <c r="G43" s="443">
        <f>SUM(G44:G45)</f>
        <v>42017.742980006398</v>
      </c>
      <c r="H43" s="182"/>
      <c r="I43" s="182"/>
      <c r="J43" s="182"/>
      <c r="K43" s="182"/>
      <c r="L43" s="182"/>
    </row>
    <row r="44" spans="1:16" s="81" customFormat="1" ht="16.899999999999999" customHeight="1">
      <c r="A44" s="449">
        <v>28</v>
      </c>
      <c r="B44" s="182" t="s">
        <v>192</v>
      </c>
      <c r="C44" s="428" t="s">
        <v>883</v>
      </c>
      <c r="D44" s="202">
        <v>12288.1452534072</v>
      </c>
      <c r="E44" s="202">
        <v>12288.1452534072</v>
      </c>
      <c r="F44" s="202"/>
      <c r="G44" s="202">
        <v>12288.1452534072</v>
      </c>
      <c r="H44" s="435">
        <v>41487</v>
      </c>
      <c r="I44" s="435">
        <v>41486</v>
      </c>
      <c r="J44" s="435">
        <v>50587</v>
      </c>
      <c r="K44" s="450">
        <v>24</v>
      </c>
      <c r="L44" s="450">
        <v>11</v>
      </c>
      <c r="M44" s="137"/>
      <c r="N44" s="137"/>
      <c r="O44" s="137"/>
      <c r="P44" s="137"/>
    </row>
    <row r="45" spans="1:16" s="81" customFormat="1" ht="16.899999999999999" customHeight="1">
      <c r="A45" s="449">
        <v>29</v>
      </c>
      <c r="B45" s="182" t="s">
        <v>192</v>
      </c>
      <c r="C45" s="428" t="s">
        <v>225</v>
      </c>
      <c r="D45" s="202">
        <v>29729.597726599201</v>
      </c>
      <c r="E45" s="202">
        <v>29729.597726599201</v>
      </c>
      <c r="F45" s="202"/>
      <c r="G45" s="202">
        <v>29729.597726599201</v>
      </c>
      <c r="H45" s="435">
        <v>40392</v>
      </c>
      <c r="I45" s="435">
        <v>40389</v>
      </c>
      <c r="J45" s="435">
        <v>49151</v>
      </c>
      <c r="K45" s="450">
        <v>23</v>
      </c>
      <c r="L45" s="450">
        <v>10</v>
      </c>
    </row>
    <row r="46" spans="1:16" s="81" customFormat="1" ht="16.899999999999999" customHeight="1">
      <c r="A46" s="439" t="s">
        <v>823</v>
      </c>
      <c r="B46" s="428"/>
      <c r="C46" s="428"/>
      <c r="D46" s="451">
        <f>SUM(D47)</f>
        <v>857.76284010539996</v>
      </c>
      <c r="E46" s="451">
        <f>SUM(E47)</f>
        <v>857.76284010539996</v>
      </c>
      <c r="F46" s="451"/>
      <c r="G46" s="451">
        <f>SUM(G47)</f>
        <v>857.76284010539996</v>
      </c>
      <c r="H46" s="182"/>
      <c r="I46" s="182"/>
      <c r="J46" s="182"/>
      <c r="K46" s="182"/>
      <c r="L46" s="182"/>
    </row>
    <row r="47" spans="1:16" s="81" customFormat="1" ht="16.899999999999999" customHeight="1">
      <c r="A47" s="449">
        <v>31</v>
      </c>
      <c r="B47" s="182" t="s">
        <v>785</v>
      </c>
      <c r="C47" s="428" t="s">
        <v>884</v>
      </c>
      <c r="D47" s="202">
        <v>857.76284010539996</v>
      </c>
      <c r="E47" s="202">
        <v>857.76284010539996</v>
      </c>
      <c r="F47" s="202"/>
      <c r="G47" s="202">
        <v>857.76284010539996</v>
      </c>
      <c r="H47" s="435">
        <v>41186</v>
      </c>
      <c r="I47" s="435">
        <v>41185</v>
      </c>
      <c r="J47" s="435">
        <v>50041</v>
      </c>
      <c r="K47" s="450">
        <v>24</v>
      </c>
      <c r="L47" s="450">
        <v>2</v>
      </c>
    </row>
    <row r="48" spans="1:16" s="81" customFormat="1" ht="16.899999999999999" customHeight="1">
      <c r="A48" s="439" t="s">
        <v>824</v>
      </c>
      <c r="B48" s="428"/>
      <c r="C48" s="428"/>
      <c r="D48" s="451">
        <f>SUM(D49)</f>
        <v>1848.8060671794001</v>
      </c>
      <c r="E48" s="451">
        <f>SUM(E49)</f>
        <v>1848.8060671794001</v>
      </c>
      <c r="F48" s="451"/>
      <c r="G48" s="451">
        <f>SUM(G49)</f>
        <v>1848.8060671794001</v>
      </c>
      <c r="H48" s="182"/>
      <c r="I48" s="182"/>
      <c r="J48" s="182"/>
      <c r="K48" s="182"/>
      <c r="L48" s="182"/>
    </row>
    <row r="49" spans="1:26" s="81" customFormat="1" ht="16.899999999999999" customHeight="1">
      <c r="A49" s="449">
        <v>33</v>
      </c>
      <c r="B49" s="182" t="s">
        <v>785</v>
      </c>
      <c r="C49" s="434" t="s">
        <v>885</v>
      </c>
      <c r="D49" s="202">
        <v>1848.8060671794001</v>
      </c>
      <c r="E49" s="202">
        <v>1848.8060671794001</v>
      </c>
      <c r="F49" s="202"/>
      <c r="G49" s="202">
        <v>1848.8060671794001</v>
      </c>
      <c r="H49" s="435">
        <v>41179</v>
      </c>
      <c r="I49" s="435">
        <v>41178</v>
      </c>
      <c r="J49" s="435">
        <v>47774</v>
      </c>
      <c r="K49" s="450">
        <v>18</v>
      </c>
      <c r="L49" s="450">
        <v>0</v>
      </c>
    </row>
    <row r="50" spans="1:26" s="81" customFormat="1" ht="16.899999999999999" customHeight="1">
      <c r="A50" s="439" t="s">
        <v>827</v>
      </c>
      <c r="B50" s="428"/>
      <c r="C50" s="428"/>
      <c r="D50" s="443">
        <f>SUM(D51:D52)</f>
        <v>9003.8728690961998</v>
      </c>
      <c r="E50" s="443">
        <f>SUM(E51:E52)</f>
        <v>9003.8728690961998</v>
      </c>
      <c r="F50" s="443"/>
      <c r="G50" s="443">
        <f>SUM(G51:G52)</f>
        <v>9003.8728690961998</v>
      </c>
      <c r="H50" s="182"/>
      <c r="I50" s="182"/>
      <c r="J50" s="182"/>
      <c r="K50" s="182"/>
      <c r="L50" s="182"/>
    </row>
    <row r="51" spans="1:26" s="81" customFormat="1" ht="16.899999999999999" customHeight="1">
      <c r="A51" s="449">
        <v>34</v>
      </c>
      <c r="B51" s="182" t="s">
        <v>785</v>
      </c>
      <c r="C51" s="428" t="s">
        <v>886</v>
      </c>
      <c r="D51" s="202">
        <v>4868.732620842</v>
      </c>
      <c r="E51" s="202">
        <v>4868.732620842</v>
      </c>
      <c r="F51" s="202"/>
      <c r="G51" s="202">
        <v>4868.732620842</v>
      </c>
      <c r="H51" s="435">
        <v>40939</v>
      </c>
      <c r="I51" s="435">
        <v>40938</v>
      </c>
      <c r="J51" s="435">
        <v>48579</v>
      </c>
      <c r="K51" s="450">
        <v>20</v>
      </c>
      <c r="L51" s="450">
        <v>10</v>
      </c>
    </row>
    <row r="52" spans="1:26" s="81" customFormat="1" ht="16.899999999999999" customHeight="1">
      <c r="A52" s="449">
        <v>36</v>
      </c>
      <c r="B52" s="182" t="s">
        <v>126</v>
      </c>
      <c r="C52" s="428" t="s">
        <v>887</v>
      </c>
      <c r="D52" s="202">
        <v>4135.1402482541998</v>
      </c>
      <c r="E52" s="202">
        <v>4135.1402482541998</v>
      </c>
      <c r="F52" s="202"/>
      <c r="G52" s="202">
        <v>4135.1402482541998</v>
      </c>
      <c r="H52" s="435">
        <v>42751</v>
      </c>
      <c r="I52" s="435">
        <v>42749</v>
      </c>
      <c r="J52" s="435">
        <v>51517</v>
      </c>
      <c r="K52" s="450">
        <v>24</v>
      </c>
      <c r="L52" s="450">
        <v>0</v>
      </c>
    </row>
    <row r="53" spans="1:26" s="81" customFormat="1" ht="16.899999999999999" customHeight="1">
      <c r="A53" s="439" t="s">
        <v>839</v>
      </c>
      <c r="B53" s="428"/>
      <c r="C53" s="428"/>
      <c r="D53" s="443">
        <f>SUM(D54:D55)</f>
        <v>22219.3846455372</v>
      </c>
      <c r="E53" s="443">
        <f>SUM(E54:E55)</f>
        <v>22219.3846455372</v>
      </c>
      <c r="F53" s="443"/>
      <c r="G53" s="443">
        <f>SUM(G54:G55)</f>
        <v>22219.3846455372</v>
      </c>
      <c r="H53" s="182"/>
      <c r="I53" s="182"/>
      <c r="J53" s="182"/>
      <c r="K53" s="182"/>
      <c r="L53" s="182"/>
    </row>
    <row r="54" spans="1:26" s="81" customFormat="1" ht="16.899999999999999" customHeight="1">
      <c r="A54" s="449">
        <v>38</v>
      </c>
      <c r="B54" s="182" t="s">
        <v>126</v>
      </c>
      <c r="C54" s="428" t="s">
        <v>888</v>
      </c>
      <c r="D54" s="202">
        <v>20291.4071229078</v>
      </c>
      <c r="E54" s="202">
        <v>20291.4071229078</v>
      </c>
      <c r="F54" s="202"/>
      <c r="G54" s="202">
        <v>20291.4071229078</v>
      </c>
      <c r="H54" s="435">
        <v>44166</v>
      </c>
      <c r="I54" s="435">
        <v>44165</v>
      </c>
      <c r="J54" s="435">
        <v>54056</v>
      </c>
      <c r="K54" s="450">
        <v>27</v>
      </c>
      <c r="L54" s="450">
        <v>0</v>
      </c>
    </row>
    <row r="55" spans="1:26" s="81" customFormat="1" ht="16.899999999999999" customHeight="1">
      <c r="A55" s="449">
        <v>40</v>
      </c>
      <c r="B55" s="182" t="s">
        <v>785</v>
      </c>
      <c r="C55" s="428" t="s">
        <v>889</v>
      </c>
      <c r="D55" s="202">
        <v>1927.9775226294</v>
      </c>
      <c r="E55" s="202">
        <v>1927.9775226294</v>
      </c>
      <c r="F55" s="202"/>
      <c r="G55" s="202">
        <v>1927.9775226294</v>
      </c>
      <c r="H55" s="435">
        <v>43099</v>
      </c>
      <c r="I55" s="435">
        <v>43069</v>
      </c>
      <c r="J55" s="435">
        <v>50769</v>
      </c>
      <c r="K55" s="450">
        <v>21</v>
      </c>
      <c r="L55" s="450">
        <v>0</v>
      </c>
    </row>
    <row r="56" spans="1:26" s="81" customFormat="1" ht="16.899999999999999" customHeight="1">
      <c r="A56" s="439" t="s">
        <v>840</v>
      </c>
      <c r="B56" s="428"/>
      <c r="C56" s="428"/>
      <c r="D56" s="443">
        <f>SUM(D57:D58)</f>
        <v>39653.943764908799</v>
      </c>
      <c r="E56" s="443">
        <f>SUM(E57:E58)</f>
        <v>39653.943764908799</v>
      </c>
      <c r="F56" s="443"/>
      <c r="G56" s="443">
        <f>SUM(G57:G58)</f>
        <v>39653.943764908799</v>
      </c>
      <c r="H56" s="182"/>
      <c r="I56" s="182"/>
      <c r="J56" s="182"/>
      <c r="K56" s="182"/>
      <c r="L56" s="182"/>
    </row>
    <row r="57" spans="1:26" s="81" customFormat="1" ht="16.899999999999999" customHeight="1">
      <c r="A57" s="449">
        <v>42</v>
      </c>
      <c r="B57" s="182" t="s">
        <v>126</v>
      </c>
      <c r="C57" s="428" t="s">
        <v>792</v>
      </c>
      <c r="D57" s="202">
        <v>24173.007818170197</v>
      </c>
      <c r="E57" s="202">
        <v>24173.007818170197</v>
      </c>
      <c r="F57" s="202"/>
      <c r="G57" s="202">
        <v>24173.007818170197</v>
      </c>
      <c r="H57" s="435">
        <v>43861</v>
      </c>
      <c r="I57" s="435">
        <v>43832</v>
      </c>
      <c r="J57" s="435">
        <v>53695</v>
      </c>
      <c r="K57" s="450">
        <v>27</v>
      </c>
      <c r="L57" s="450">
        <v>0</v>
      </c>
    </row>
    <row r="58" spans="1:26" s="81" customFormat="1" ht="16.899999999999999" customHeight="1">
      <c r="A58" s="449">
        <v>43</v>
      </c>
      <c r="B58" s="182" t="s">
        <v>126</v>
      </c>
      <c r="C58" s="428" t="s">
        <v>793</v>
      </c>
      <c r="D58" s="202">
        <v>15480.9359467386</v>
      </c>
      <c r="E58" s="202">
        <v>15480.9359467386</v>
      </c>
      <c r="F58" s="202"/>
      <c r="G58" s="202">
        <v>15480.9359467386</v>
      </c>
      <c r="H58" s="435">
        <v>43922</v>
      </c>
      <c r="I58" s="435">
        <v>43920</v>
      </c>
      <c r="J58" s="435">
        <v>53812</v>
      </c>
      <c r="K58" s="450">
        <v>27</v>
      </c>
      <c r="L58" s="450">
        <v>0</v>
      </c>
    </row>
    <row r="59" spans="1:26" s="81" customFormat="1" ht="16.899999999999999" customHeight="1">
      <c r="A59" s="439" t="s">
        <v>841</v>
      </c>
      <c r="B59" s="434"/>
      <c r="C59" s="428"/>
      <c r="D59" s="201">
        <f t="shared" ref="D59:E59" si="0">SUM(D60:D61)</f>
        <v>92798.607091453203</v>
      </c>
      <c r="E59" s="201">
        <f t="shared" si="0"/>
        <v>92798.607091453203</v>
      </c>
      <c r="F59" s="201"/>
      <c r="G59" s="201">
        <f t="shared" ref="G59" si="1">SUM(G60:G61)</f>
        <v>92798.607091453203</v>
      </c>
      <c r="H59" s="182"/>
      <c r="I59" s="182"/>
      <c r="J59" s="182"/>
      <c r="K59" s="182"/>
      <c r="L59" s="182"/>
    </row>
    <row r="60" spans="1:26" s="81" customFormat="1" ht="19.5" customHeight="1">
      <c r="A60" s="449">
        <v>45</v>
      </c>
      <c r="B60" s="182" t="s">
        <v>126</v>
      </c>
      <c r="C60" s="434" t="s">
        <v>794</v>
      </c>
      <c r="D60" s="202">
        <v>14588.078561791199</v>
      </c>
      <c r="E60" s="202">
        <v>14588.078561791199</v>
      </c>
      <c r="F60" s="202"/>
      <c r="G60" s="202">
        <v>14588.078561791199</v>
      </c>
      <c r="H60" s="435">
        <v>43860</v>
      </c>
      <c r="I60" s="435">
        <v>43831</v>
      </c>
      <c r="J60" s="435">
        <v>53509</v>
      </c>
      <c r="K60" s="450">
        <v>26</v>
      </c>
      <c r="L60" s="450">
        <v>6</v>
      </c>
    </row>
    <row r="61" spans="1:26" s="81" customFormat="1" ht="17.25" customHeight="1">
      <c r="A61" s="182">
        <v>303</v>
      </c>
      <c r="B61" s="182" t="s">
        <v>844</v>
      </c>
      <c r="C61" s="452" t="s">
        <v>890</v>
      </c>
      <c r="D61" s="202">
        <v>78210.528529661999</v>
      </c>
      <c r="E61" s="202">
        <v>78210.528529661999</v>
      </c>
      <c r="F61" s="202"/>
      <c r="G61" s="202">
        <v>78210.528529661999</v>
      </c>
      <c r="H61" s="435">
        <v>44710</v>
      </c>
      <c r="I61" s="435">
        <v>44709</v>
      </c>
      <c r="J61" s="435">
        <v>53841</v>
      </c>
      <c r="K61" s="450">
        <v>25</v>
      </c>
      <c r="L61" s="450">
        <v>0</v>
      </c>
    </row>
    <row r="62" spans="1:26" s="81" customFormat="1" ht="16.899999999999999" customHeight="1">
      <c r="A62" s="439" t="s">
        <v>853</v>
      </c>
      <c r="B62" s="434"/>
      <c r="C62" s="428"/>
      <c r="D62" s="201">
        <f>SUM(D63:D63)</f>
        <v>4919.0965526567998</v>
      </c>
      <c r="E62" s="201">
        <f>SUM(E63:E63)</f>
        <v>4919.0965526567998</v>
      </c>
      <c r="F62" s="201"/>
      <c r="G62" s="201">
        <f>SUM(G63:G63)</f>
        <v>4919.0965526567998</v>
      </c>
      <c r="H62" s="182"/>
      <c r="I62" s="182"/>
      <c r="J62" s="182"/>
      <c r="K62" s="182"/>
      <c r="L62" s="182"/>
    </row>
    <row r="63" spans="1:26" s="81" customFormat="1" ht="16.899999999999999" customHeight="1" thickBot="1">
      <c r="A63" s="453">
        <v>49</v>
      </c>
      <c r="B63" s="453" t="s">
        <v>785</v>
      </c>
      <c r="C63" s="454" t="s">
        <v>891</v>
      </c>
      <c r="D63" s="254">
        <v>4919.0965526567998</v>
      </c>
      <c r="E63" s="254">
        <v>4919.0965526567998</v>
      </c>
      <c r="F63" s="254"/>
      <c r="G63" s="254">
        <v>4919.0965526567998</v>
      </c>
      <c r="H63" s="441">
        <v>44287</v>
      </c>
      <c r="I63" s="441">
        <v>44285</v>
      </c>
      <c r="J63" s="441">
        <v>51622</v>
      </c>
      <c r="K63" s="455">
        <v>20</v>
      </c>
      <c r="L63" s="455">
        <v>0</v>
      </c>
    </row>
    <row r="64" spans="1:26" s="74" customFormat="1" ht="13.5" customHeight="1">
      <c r="A64" s="418" t="s">
        <v>906</v>
      </c>
      <c r="B64" s="413"/>
      <c r="C64" s="413"/>
      <c r="D64" s="444"/>
      <c r="E64" s="444"/>
      <c r="F64" s="444"/>
      <c r="G64" s="444"/>
      <c r="H64" s="415"/>
      <c r="I64" s="415"/>
      <c r="J64" s="445"/>
      <c r="K64" s="446"/>
      <c r="L64" s="446"/>
      <c r="M64" s="81"/>
      <c r="N64" s="81"/>
      <c r="O64" s="81"/>
      <c r="P64" s="81"/>
      <c r="Q64" s="81"/>
      <c r="R64" s="81"/>
      <c r="S64" s="81"/>
      <c r="T64" s="81"/>
      <c r="U64" s="81"/>
      <c r="V64" s="81"/>
      <c r="W64" s="81"/>
      <c r="X64" s="81"/>
      <c r="Y64" s="81"/>
      <c r="Z64" s="81"/>
    </row>
    <row r="65" spans="1:26" s="72" customFormat="1" ht="13.15" customHeight="1">
      <c r="A65" s="420" t="s">
        <v>892</v>
      </c>
      <c r="B65" s="420"/>
      <c r="C65" s="420"/>
      <c r="D65" s="420"/>
      <c r="E65" s="420"/>
      <c r="F65" s="420"/>
      <c r="G65" s="420"/>
      <c r="H65" s="420"/>
      <c r="I65" s="420"/>
      <c r="J65" s="420"/>
      <c r="K65" s="420"/>
      <c r="L65" s="420"/>
      <c r="M65" s="79"/>
      <c r="N65" s="79"/>
      <c r="O65" s="79"/>
      <c r="P65" s="79"/>
      <c r="Q65" s="79"/>
      <c r="R65" s="79"/>
      <c r="S65" s="79"/>
      <c r="T65" s="79"/>
      <c r="U65" s="79"/>
      <c r="V65" s="79"/>
      <c r="W65" s="79"/>
      <c r="X65" s="79"/>
      <c r="Y65" s="79"/>
      <c r="Z65" s="79"/>
    </row>
    <row r="66" spans="1:26" s="72" customFormat="1" ht="13.15" customHeight="1">
      <c r="A66" s="421" t="s">
        <v>929</v>
      </c>
      <c r="B66" s="421"/>
      <c r="C66" s="421"/>
      <c r="D66" s="421"/>
      <c r="E66" s="421"/>
      <c r="F66" s="421"/>
      <c r="G66" s="421"/>
      <c r="H66" s="421"/>
      <c r="I66" s="421"/>
      <c r="J66" s="421"/>
      <c r="K66" s="421"/>
      <c r="L66" s="447"/>
      <c r="M66" s="79"/>
      <c r="N66" s="79"/>
      <c r="O66" s="79"/>
      <c r="P66" s="79"/>
      <c r="Q66" s="79"/>
      <c r="R66" s="79"/>
      <c r="S66" s="79"/>
      <c r="T66" s="79"/>
      <c r="U66" s="79"/>
      <c r="V66" s="79"/>
      <c r="W66" s="79"/>
      <c r="X66" s="79"/>
      <c r="Y66" s="79"/>
      <c r="Z66" s="79"/>
    </row>
    <row r="67" spans="1:26" s="72" customFormat="1" ht="13.15" customHeight="1">
      <c r="A67" s="413" t="s">
        <v>893</v>
      </c>
      <c r="B67" s="413"/>
      <c r="C67" s="413"/>
      <c r="D67" s="413"/>
      <c r="E67" s="413"/>
      <c r="F67" s="413"/>
      <c r="G67" s="413"/>
      <c r="H67" s="413"/>
      <c r="I67" s="413"/>
      <c r="J67" s="413"/>
      <c r="K67" s="414"/>
      <c r="L67" s="447"/>
      <c r="M67" s="79"/>
      <c r="N67" s="79"/>
      <c r="O67" s="79"/>
      <c r="P67" s="79"/>
      <c r="Q67" s="79"/>
      <c r="R67" s="79"/>
      <c r="S67" s="79"/>
      <c r="T67" s="79"/>
      <c r="U67" s="79"/>
      <c r="V67" s="79"/>
      <c r="W67" s="79"/>
      <c r="X67" s="79"/>
      <c r="Y67" s="79"/>
      <c r="Z67" s="79"/>
    </row>
    <row r="68" spans="1:26" s="72" customFormat="1" ht="13.15" customHeight="1">
      <c r="A68" s="420" t="s">
        <v>930</v>
      </c>
      <c r="B68" s="420"/>
      <c r="C68" s="420"/>
      <c r="D68" s="420"/>
      <c r="E68" s="420"/>
      <c r="F68" s="420"/>
      <c r="G68" s="420"/>
      <c r="H68" s="420"/>
      <c r="I68" s="420"/>
      <c r="J68" s="420"/>
      <c r="K68" s="420"/>
      <c r="L68" s="420"/>
      <c r="M68" s="79"/>
      <c r="N68" s="79"/>
      <c r="O68" s="79"/>
      <c r="P68" s="79"/>
      <c r="Q68" s="79"/>
      <c r="R68" s="79"/>
      <c r="S68" s="79"/>
      <c r="T68" s="79"/>
      <c r="U68" s="79"/>
      <c r="V68" s="79"/>
      <c r="W68" s="79"/>
      <c r="X68" s="79"/>
      <c r="Y68" s="79"/>
      <c r="Z68" s="79"/>
    </row>
    <row r="69" spans="1:26" s="72" customFormat="1" ht="13.15" customHeight="1">
      <c r="A69" s="422" t="s">
        <v>408</v>
      </c>
      <c r="B69" s="422"/>
      <c r="C69" s="422"/>
      <c r="D69" s="422"/>
      <c r="E69" s="422"/>
      <c r="F69" s="422"/>
      <c r="G69" s="422"/>
      <c r="H69" s="422"/>
      <c r="I69" s="422"/>
      <c r="J69" s="422"/>
      <c r="K69" s="422"/>
      <c r="L69" s="173"/>
      <c r="M69" s="79"/>
      <c r="N69" s="79"/>
      <c r="O69" s="79"/>
      <c r="P69" s="79"/>
      <c r="Q69" s="79"/>
      <c r="R69" s="79"/>
      <c r="S69" s="79"/>
      <c r="T69" s="79"/>
      <c r="U69" s="79"/>
      <c r="V69" s="79"/>
      <c r="W69" s="79"/>
      <c r="X69" s="79"/>
      <c r="Y69" s="79"/>
      <c r="Z69" s="79"/>
    </row>
    <row r="70" spans="1:26" s="74" customFormat="1" ht="12.75" customHeight="1">
      <c r="B70" s="81"/>
      <c r="C70" s="81"/>
      <c r="D70" s="139"/>
      <c r="E70" s="118"/>
      <c r="F70" s="118"/>
      <c r="G70" s="118"/>
      <c r="H70" s="118"/>
      <c r="I70" s="118"/>
      <c r="J70" s="140"/>
      <c r="K70" s="140"/>
      <c r="L70" s="116"/>
      <c r="M70" s="81"/>
      <c r="N70" s="81"/>
      <c r="O70" s="81"/>
      <c r="P70" s="81"/>
      <c r="Q70" s="81"/>
      <c r="R70" s="81"/>
      <c r="S70" s="81"/>
      <c r="T70" s="81"/>
      <c r="U70" s="81"/>
      <c r="V70" s="81"/>
      <c r="W70" s="81"/>
      <c r="X70" s="81"/>
      <c r="Y70" s="81"/>
      <c r="Z70" s="81"/>
    </row>
    <row r="71" spans="1:26" s="74" customFormat="1" ht="12.75" customHeight="1">
      <c r="A71" s="141"/>
      <c r="B71" s="81"/>
      <c r="C71" s="81"/>
      <c r="D71" s="139"/>
      <c r="E71" s="118"/>
      <c r="F71" s="118"/>
      <c r="G71" s="118"/>
      <c r="H71" s="118"/>
      <c r="I71" s="118"/>
      <c r="J71" s="140"/>
      <c r="K71" s="140"/>
      <c r="L71" s="116"/>
      <c r="M71" s="81"/>
      <c r="N71" s="81"/>
      <c r="O71" s="81"/>
      <c r="P71" s="81"/>
      <c r="Q71" s="81"/>
      <c r="R71" s="81"/>
      <c r="S71" s="81"/>
      <c r="T71" s="81"/>
      <c r="U71" s="81"/>
      <c r="V71" s="81"/>
      <c r="W71" s="81"/>
      <c r="X71" s="81"/>
      <c r="Y71" s="81"/>
      <c r="Z71" s="81"/>
    </row>
    <row r="72" spans="1:26" s="74" customFormat="1" ht="12.75" customHeight="1">
      <c r="A72" s="141"/>
      <c r="B72" s="81"/>
      <c r="C72" s="81"/>
      <c r="D72" s="139"/>
      <c r="E72" s="118"/>
      <c r="F72" s="118"/>
      <c r="G72" s="118"/>
      <c r="H72" s="118"/>
      <c r="I72" s="118"/>
      <c r="J72" s="140"/>
      <c r="K72" s="140"/>
      <c r="L72" s="116"/>
      <c r="M72" s="81"/>
      <c r="N72" s="81"/>
      <c r="O72" s="81"/>
      <c r="P72" s="81"/>
      <c r="Q72" s="81"/>
      <c r="R72" s="81"/>
      <c r="S72" s="81"/>
      <c r="T72" s="81"/>
      <c r="U72" s="81"/>
      <c r="V72" s="81"/>
      <c r="W72" s="81"/>
      <c r="X72" s="81"/>
      <c r="Y72" s="81"/>
      <c r="Z72" s="81"/>
    </row>
    <row r="73" spans="1:26" s="74" customFormat="1" ht="12.75" customHeight="1">
      <c r="A73" s="141"/>
      <c r="B73" s="81"/>
      <c r="C73" s="81"/>
      <c r="D73" s="139"/>
      <c r="E73" s="118"/>
      <c r="F73" s="118"/>
      <c r="G73" s="118"/>
      <c r="H73" s="118"/>
      <c r="I73" s="118"/>
      <c r="J73" s="140"/>
      <c r="K73" s="140"/>
      <c r="L73" s="116"/>
      <c r="M73" s="81"/>
      <c r="N73" s="81"/>
      <c r="O73" s="81"/>
      <c r="P73" s="81"/>
      <c r="Q73" s="81"/>
      <c r="R73" s="81"/>
      <c r="S73" s="81"/>
      <c r="T73" s="81"/>
      <c r="U73" s="81"/>
      <c r="V73" s="81"/>
      <c r="W73" s="81"/>
      <c r="X73" s="81"/>
      <c r="Y73" s="81"/>
      <c r="Z73" s="81"/>
    </row>
    <row r="74" spans="1:26" s="74" customFormat="1" ht="12.75" customHeight="1">
      <c r="A74" s="141"/>
      <c r="B74" s="81"/>
      <c r="C74" s="81"/>
      <c r="D74" s="139"/>
      <c r="E74" s="118"/>
      <c r="F74" s="118"/>
      <c r="G74" s="118"/>
      <c r="H74" s="118"/>
      <c r="I74" s="118"/>
      <c r="J74" s="140"/>
      <c r="K74" s="140"/>
      <c r="L74" s="116"/>
      <c r="M74" s="81"/>
      <c r="N74" s="81"/>
      <c r="O74" s="81"/>
      <c r="P74" s="81"/>
      <c r="Q74" s="81"/>
      <c r="R74" s="81"/>
      <c r="S74" s="81"/>
      <c r="T74" s="81"/>
      <c r="U74" s="81"/>
      <c r="V74" s="81"/>
      <c r="W74" s="81"/>
      <c r="X74" s="81"/>
      <c r="Y74" s="81"/>
      <c r="Z74" s="81"/>
    </row>
    <row r="75" spans="1:26" s="74" customFormat="1" ht="12.75" customHeight="1">
      <c r="A75" s="141"/>
      <c r="B75" s="81"/>
      <c r="C75" s="81"/>
      <c r="D75" s="139"/>
      <c r="E75" s="118"/>
      <c r="F75" s="118"/>
      <c r="G75" s="118"/>
      <c r="H75" s="118"/>
      <c r="I75" s="118"/>
      <c r="J75" s="140"/>
      <c r="K75" s="140"/>
      <c r="L75" s="116"/>
      <c r="M75" s="81"/>
      <c r="N75" s="81"/>
      <c r="O75" s="81"/>
      <c r="P75" s="81"/>
      <c r="Q75" s="81"/>
      <c r="R75" s="81"/>
      <c r="S75" s="81"/>
      <c r="T75" s="81"/>
      <c r="U75" s="81"/>
      <c r="V75" s="81"/>
      <c r="W75" s="81"/>
      <c r="X75" s="81"/>
      <c r="Y75" s="81"/>
      <c r="Z75" s="81"/>
    </row>
    <row r="76" spans="1:26" s="74" customFormat="1">
      <c r="A76" s="141"/>
      <c r="B76" s="81"/>
      <c r="C76" s="81"/>
      <c r="D76" s="139"/>
      <c r="E76" s="118"/>
      <c r="F76" s="118"/>
      <c r="G76" s="118"/>
      <c r="H76" s="118"/>
      <c r="I76" s="118"/>
      <c r="J76" s="140"/>
      <c r="K76" s="140"/>
      <c r="L76" s="116"/>
      <c r="M76" s="81"/>
      <c r="N76" s="81"/>
      <c r="O76" s="81"/>
      <c r="P76" s="81"/>
      <c r="Q76" s="81"/>
      <c r="R76" s="81"/>
      <c r="S76" s="81"/>
      <c r="T76" s="81"/>
      <c r="U76" s="81"/>
      <c r="V76" s="81"/>
      <c r="W76" s="81"/>
      <c r="X76" s="81"/>
      <c r="Y76" s="81"/>
      <c r="Z76" s="81"/>
    </row>
    <row r="77" spans="1:26" s="74" customFormat="1">
      <c r="A77" s="141"/>
      <c r="B77" s="141"/>
      <c r="C77" s="81"/>
      <c r="D77" s="139"/>
      <c r="E77" s="142"/>
      <c r="F77" s="142"/>
      <c r="G77" s="142"/>
      <c r="H77" s="142"/>
      <c r="I77" s="142"/>
      <c r="J77" s="142"/>
      <c r="K77" s="119"/>
      <c r="L77" s="116"/>
      <c r="M77" s="81"/>
      <c r="N77" s="81"/>
      <c r="O77" s="81"/>
      <c r="P77" s="81"/>
      <c r="Q77" s="81"/>
      <c r="R77" s="81"/>
      <c r="S77" s="81"/>
      <c r="T77" s="81"/>
      <c r="U77" s="81"/>
      <c r="V77" s="81"/>
      <c r="W77" s="81"/>
      <c r="X77" s="81"/>
      <c r="Y77" s="81"/>
      <c r="Z77" s="81"/>
    </row>
    <row r="78" spans="1:26" s="74" customFormat="1">
      <c r="A78" s="143"/>
      <c r="B78" s="143"/>
      <c r="C78" s="144"/>
      <c r="D78" s="144"/>
      <c r="E78" s="144"/>
      <c r="F78" s="144"/>
      <c r="G78" s="144"/>
      <c r="H78" s="144"/>
      <c r="I78" s="144"/>
      <c r="J78" s="144"/>
      <c r="K78" s="144"/>
      <c r="L78" s="116"/>
      <c r="M78" s="81"/>
      <c r="N78" s="81"/>
      <c r="O78" s="81"/>
      <c r="P78" s="81"/>
      <c r="Q78" s="81"/>
      <c r="R78" s="81"/>
      <c r="S78" s="81"/>
      <c r="T78" s="81"/>
      <c r="U78" s="81"/>
      <c r="V78" s="81"/>
      <c r="W78" s="81"/>
      <c r="X78" s="81"/>
      <c r="Y78" s="81"/>
      <c r="Z78" s="81"/>
    </row>
    <row r="79" spans="1:26" s="74" customFormat="1">
      <c r="C79" s="81"/>
      <c r="D79" s="139"/>
      <c r="E79" s="81"/>
      <c r="F79" s="81"/>
      <c r="G79" s="81"/>
      <c r="H79" s="81"/>
      <c r="I79" s="81"/>
      <c r="J79" s="81"/>
      <c r="K79" s="116"/>
      <c r="L79" s="116"/>
      <c r="M79" s="81"/>
      <c r="N79" s="81"/>
      <c r="O79" s="81"/>
      <c r="P79" s="81"/>
      <c r="Q79" s="81"/>
      <c r="R79" s="81"/>
      <c r="S79" s="81"/>
      <c r="T79" s="81"/>
      <c r="U79" s="81"/>
      <c r="V79" s="81"/>
      <c r="W79" s="81"/>
      <c r="X79" s="81"/>
      <c r="Y79" s="81"/>
      <c r="Z79" s="81"/>
    </row>
    <row r="80" spans="1:26" s="74" customFormat="1">
      <c r="D80" s="145"/>
      <c r="K80" s="146"/>
      <c r="L80" s="116"/>
      <c r="M80" s="81"/>
      <c r="N80" s="81"/>
      <c r="O80" s="81"/>
      <c r="P80" s="81"/>
      <c r="Q80" s="81"/>
      <c r="R80" s="81"/>
      <c r="S80" s="81"/>
      <c r="T80" s="81"/>
      <c r="U80" s="81"/>
      <c r="V80" s="81"/>
      <c r="W80" s="81"/>
      <c r="X80" s="81"/>
      <c r="Y80" s="81"/>
      <c r="Z80" s="81"/>
    </row>
    <row r="81" spans="1:26" s="74" customFormat="1">
      <c r="D81" s="145"/>
      <c r="K81" s="146"/>
      <c r="L81" s="116"/>
      <c r="M81" s="81"/>
      <c r="N81" s="81"/>
      <c r="O81" s="81"/>
      <c r="P81" s="81"/>
      <c r="Q81" s="81"/>
      <c r="R81" s="81"/>
      <c r="S81" s="81"/>
      <c r="T81" s="81"/>
      <c r="U81" s="81"/>
      <c r="V81" s="81"/>
      <c r="W81" s="81"/>
      <c r="X81" s="81"/>
      <c r="Y81" s="81"/>
      <c r="Z81" s="81"/>
    </row>
    <row r="82" spans="1:26" s="74" customFormat="1">
      <c r="D82" s="145"/>
      <c r="K82" s="146"/>
      <c r="L82" s="116"/>
      <c r="M82" s="81"/>
      <c r="N82" s="81"/>
      <c r="O82" s="81"/>
      <c r="P82" s="81"/>
      <c r="Q82" s="81"/>
      <c r="R82" s="81"/>
      <c r="S82" s="81"/>
      <c r="T82" s="81"/>
      <c r="U82" s="81"/>
      <c r="V82" s="81"/>
      <c r="W82" s="81"/>
      <c r="X82" s="81"/>
      <c r="Y82" s="81"/>
      <c r="Z82" s="81"/>
    </row>
    <row r="83" spans="1:26" s="74" customFormat="1">
      <c r="D83" s="145"/>
      <c r="K83" s="146"/>
      <c r="L83" s="116"/>
      <c r="M83" s="81"/>
      <c r="N83" s="81"/>
      <c r="O83" s="81"/>
      <c r="P83" s="81"/>
      <c r="Q83" s="81"/>
      <c r="R83" s="81"/>
      <c r="S83" s="81"/>
      <c r="T83" s="81"/>
      <c r="U83" s="81"/>
      <c r="V83" s="81"/>
      <c r="W83" s="81"/>
      <c r="X83" s="81"/>
      <c r="Y83" s="81"/>
      <c r="Z83" s="81"/>
    </row>
    <row r="84" spans="1:26" s="74" customFormat="1">
      <c r="D84" s="145"/>
      <c r="K84" s="146"/>
      <c r="L84" s="116"/>
      <c r="M84" s="81"/>
      <c r="N84" s="81"/>
      <c r="O84" s="81"/>
      <c r="P84" s="81"/>
      <c r="Q84" s="81"/>
      <c r="R84" s="81"/>
      <c r="S84" s="81"/>
      <c r="T84" s="81"/>
      <c r="U84" s="81"/>
      <c r="V84" s="81"/>
      <c r="W84" s="81"/>
      <c r="X84" s="81"/>
      <c r="Y84" s="81"/>
      <c r="Z84" s="81"/>
    </row>
    <row r="85" spans="1:26" s="74" customFormat="1">
      <c r="D85" s="145"/>
      <c r="K85" s="146"/>
      <c r="L85" s="116"/>
      <c r="M85" s="81"/>
      <c r="N85" s="81"/>
      <c r="O85" s="81"/>
      <c r="P85" s="81"/>
      <c r="Q85" s="81"/>
      <c r="R85" s="81"/>
      <c r="S85" s="81"/>
      <c r="T85" s="81"/>
      <c r="U85" s="81"/>
      <c r="V85" s="81"/>
      <c r="W85" s="81"/>
      <c r="X85" s="81"/>
      <c r="Y85" s="81"/>
      <c r="Z85" s="81"/>
    </row>
    <row r="86" spans="1:26" s="74" customFormat="1" ht="12.75" customHeight="1">
      <c r="D86" s="145"/>
      <c r="K86" s="146"/>
      <c r="L86" s="116"/>
      <c r="M86" s="81"/>
      <c r="N86" s="81"/>
      <c r="O86" s="81"/>
      <c r="P86" s="81"/>
      <c r="Q86" s="81"/>
      <c r="R86" s="81"/>
      <c r="S86" s="81"/>
      <c r="T86" s="81"/>
      <c r="U86" s="81"/>
      <c r="V86" s="81"/>
      <c r="W86" s="81"/>
      <c r="X86" s="81"/>
      <c r="Y86" s="81"/>
      <c r="Z86" s="81"/>
    </row>
    <row r="87" spans="1:26" s="74" customFormat="1" ht="12.75" customHeight="1">
      <c r="D87" s="145"/>
      <c r="K87" s="146"/>
      <c r="L87" s="116"/>
      <c r="M87" s="81"/>
      <c r="N87" s="81"/>
      <c r="O87" s="81"/>
      <c r="P87" s="81"/>
      <c r="Q87" s="81"/>
      <c r="R87" s="81"/>
      <c r="S87" s="81"/>
      <c r="T87" s="81"/>
      <c r="U87" s="81"/>
      <c r="V87" s="81"/>
      <c r="W87" s="81"/>
      <c r="X87" s="81"/>
      <c r="Y87" s="81"/>
      <c r="Z87" s="81"/>
    </row>
    <row r="88" spans="1:26" s="74" customFormat="1" ht="12.75" customHeight="1">
      <c r="D88" s="145"/>
      <c r="K88" s="146"/>
      <c r="L88" s="116"/>
      <c r="M88" s="81"/>
      <c r="N88" s="81"/>
      <c r="O88" s="81"/>
      <c r="P88" s="81"/>
      <c r="Q88" s="81"/>
      <c r="R88" s="81"/>
      <c r="S88" s="81"/>
      <c r="T88" s="81"/>
      <c r="U88" s="81"/>
      <c r="V88" s="81"/>
      <c r="W88" s="81"/>
      <c r="X88" s="81"/>
      <c r="Y88" s="81"/>
      <c r="Z88" s="81"/>
    </row>
    <row r="89" spans="1:26" s="74" customFormat="1" ht="12.75" customHeight="1">
      <c r="D89" s="145"/>
      <c r="K89" s="146"/>
      <c r="L89" s="116"/>
      <c r="M89" s="81"/>
      <c r="N89" s="81"/>
      <c r="O89" s="81"/>
      <c r="P89" s="81"/>
      <c r="Q89" s="81"/>
      <c r="R89" s="81"/>
      <c r="S89" s="81"/>
      <c r="T89" s="81"/>
      <c r="U89" s="81"/>
      <c r="V89" s="81"/>
      <c r="W89" s="81"/>
      <c r="X89" s="81"/>
      <c r="Y89" s="81"/>
      <c r="Z89" s="81"/>
    </row>
    <row r="90" spans="1:26" s="74" customFormat="1" ht="12.75" customHeight="1">
      <c r="A90" s="93"/>
      <c r="B90" s="93"/>
      <c r="C90" s="93"/>
      <c r="D90" s="147"/>
      <c r="E90" s="93"/>
      <c r="F90" s="93"/>
      <c r="G90" s="93"/>
      <c r="H90" s="93"/>
      <c r="I90" s="93"/>
      <c r="J90" s="93"/>
      <c r="K90" s="148"/>
      <c r="L90" s="100"/>
      <c r="M90" s="81"/>
      <c r="N90" s="81"/>
      <c r="O90" s="81"/>
      <c r="P90" s="81"/>
      <c r="Q90" s="81"/>
      <c r="R90" s="81"/>
      <c r="S90" s="81"/>
      <c r="T90" s="81"/>
      <c r="U90" s="81"/>
      <c r="V90" s="81"/>
      <c r="W90" s="81"/>
      <c r="X90" s="81"/>
      <c r="Y90" s="81"/>
      <c r="Z90" s="81"/>
    </row>
    <row r="91" spans="1:26" s="74" customFormat="1" ht="12.75" customHeight="1">
      <c r="A91" s="93"/>
      <c r="B91" s="93"/>
      <c r="C91" s="93"/>
      <c r="D91" s="147"/>
      <c r="E91" s="93"/>
      <c r="F91" s="93"/>
      <c r="G91" s="93"/>
      <c r="H91" s="93"/>
      <c r="I91" s="93"/>
      <c r="J91" s="93"/>
      <c r="K91" s="148"/>
      <c r="L91" s="100"/>
      <c r="M91" s="81"/>
      <c r="N91" s="81"/>
      <c r="O91" s="81"/>
      <c r="P91" s="81"/>
      <c r="Q91" s="81"/>
      <c r="R91" s="81"/>
      <c r="S91" s="81"/>
      <c r="T91" s="81"/>
      <c r="U91" s="81"/>
      <c r="V91" s="81"/>
      <c r="W91" s="81"/>
      <c r="X91" s="81"/>
      <c r="Y91" s="81"/>
      <c r="Z91" s="81"/>
    </row>
    <row r="92" spans="1:26" s="74" customFormat="1" ht="12.75" customHeight="1">
      <c r="A92" s="93"/>
      <c r="B92" s="72"/>
      <c r="C92" s="72"/>
      <c r="D92" s="147"/>
      <c r="E92" s="93"/>
      <c r="F92" s="93"/>
      <c r="G92" s="93"/>
      <c r="H92" s="93"/>
      <c r="I92" s="93"/>
      <c r="J92" s="93"/>
      <c r="K92" s="148"/>
      <c r="L92" s="100"/>
      <c r="M92" s="81"/>
      <c r="N92" s="81"/>
      <c r="O92" s="81"/>
      <c r="P92" s="81"/>
      <c r="Q92" s="81"/>
      <c r="R92" s="81"/>
      <c r="S92" s="81"/>
      <c r="T92" s="81"/>
      <c r="U92" s="81"/>
      <c r="V92" s="81"/>
      <c r="W92" s="81"/>
      <c r="X92" s="81"/>
      <c r="Y92" s="81"/>
      <c r="Z92" s="81"/>
    </row>
    <row r="93" spans="1:26" s="74" customFormat="1" ht="12.75" customHeight="1">
      <c r="A93" s="93"/>
      <c r="B93" s="72"/>
      <c r="C93" s="72"/>
      <c r="D93" s="147"/>
      <c r="E93" s="93"/>
      <c r="F93" s="93"/>
      <c r="G93" s="93"/>
      <c r="H93" s="93"/>
      <c r="I93" s="93"/>
      <c r="J93" s="93"/>
      <c r="K93" s="148"/>
      <c r="L93" s="100"/>
      <c r="M93" s="81"/>
      <c r="N93" s="81"/>
      <c r="O93" s="81"/>
      <c r="P93" s="81"/>
      <c r="Q93" s="81"/>
      <c r="R93" s="81"/>
      <c r="S93" s="81"/>
      <c r="T93" s="81"/>
      <c r="U93" s="81"/>
      <c r="V93" s="81"/>
      <c r="W93" s="81"/>
      <c r="X93" s="81"/>
      <c r="Y93" s="81"/>
      <c r="Z93" s="81"/>
    </row>
    <row r="94" spans="1:26" s="74" customFormat="1" ht="12.75" customHeight="1">
      <c r="A94" s="93"/>
      <c r="B94" s="72"/>
      <c r="C94" s="72"/>
      <c r="D94" s="147"/>
      <c r="E94" s="93"/>
      <c r="F94" s="93"/>
      <c r="G94" s="93"/>
      <c r="H94" s="93"/>
      <c r="I94" s="93"/>
      <c r="J94" s="93"/>
      <c r="K94" s="148"/>
      <c r="L94" s="100"/>
      <c r="M94" s="81"/>
      <c r="N94" s="81"/>
      <c r="O94" s="81"/>
      <c r="P94" s="81"/>
      <c r="Q94" s="81"/>
      <c r="R94" s="81"/>
      <c r="S94" s="81"/>
      <c r="T94" s="81"/>
      <c r="U94" s="81"/>
      <c r="V94" s="81"/>
      <c r="W94" s="81"/>
      <c r="X94" s="81"/>
      <c r="Y94" s="81"/>
      <c r="Z94" s="81"/>
    </row>
    <row r="95" spans="1:26" s="74" customFormat="1" ht="12.75" customHeight="1">
      <c r="A95" s="93"/>
      <c r="B95" s="72"/>
      <c r="C95" s="72"/>
      <c r="D95" s="147"/>
      <c r="E95" s="93"/>
      <c r="F95" s="93"/>
      <c r="G95" s="93"/>
      <c r="H95" s="93"/>
      <c r="I95" s="93"/>
      <c r="J95" s="93"/>
      <c r="K95" s="148"/>
      <c r="L95" s="100"/>
      <c r="M95" s="81"/>
      <c r="N95" s="81"/>
      <c r="O95" s="81"/>
      <c r="P95" s="81"/>
      <c r="Q95" s="81"/>
      <c r="R95" s="81"/>
      <c r="S95" s="81"/>
      <c r="T95" s="81"/>
      <c r="U95" s="81"/>
      <c r="V95" s="81"/>
      <c r="W95" s="81"/>
      <c r="X95" s="81"/>
      <c r="Y95" s="81"/>
      <c r="Z95" s="81"/>
    </row>
    <row r="96" spans="1:26" s="74" customFormat="1" ht="12.75" customHeight="1">
      <c r="A96" s="93"/>
      <c r="B96" s="72"/>
      <c r="C96" s="72"/>
      <c r="D96" s="147"/>
      <c r="E96" s="93"/>
      <c r="F96" s="93"/>
      <c r="G96" s="93"/>
      <c r="H96" s="93"/>
      <c r="I96" s="93"/>
      <c r="J96" s="93"/>
      <c r="K96" s="148"/>
      <c r="L96" s="100"/>
      <c r="M96" s="81"/>
      <c r="N96" s="81"/>
      <c r="O96" s="81"/>
      <c r="P96" s="81"/>
      <c r="Q96" s="81"/>
      <c r="R96" s="81"/>
      <c r="S96" s="81"/>
      <c r="T96" s="81"/>
      <c r="U96" s="81"/>
      <c r="V96" s="81"/>
      <c r="W96" s="81"/>
      <c r="X96" s="81"/>
      <c r="Y96" s="81"/>
      <c r="Z96" s="81"/>
    </row>
    <row r="97" spans="1:12" ht="12.75" customHeight="1">
      <c r="A97" s="93"/>
      <c r="B97" s="72"/>
      <c r="C97" s="72"/>
      <c r="D97" s="147"/>
      <c r="E97" s="93"/>
      <c r="F97" s="93"/>
      <c r="G97" s="93"/>
      <c r="H97" s="93"/>
      <c r="I97" s="93"/>
      <c r="J97" s="93"/>
      <c r="K97" s="148"/>
      <c r="L97" s="100"/>
    </row>
    <row r="98" spans="1:12" ht="12.75" customHeight="1">
      <c r="A98" s="93"/>
      <c r="B98" s="72"/>
      <c r="C98" s="72"/>
      <c r="D98" s="147"/>
      <c r="E98" s="93"/>
      <c r="F98" s="93"/>
      <c r="G98" s="93"/>
      <c r="H98" s="93"/>
      <c r="I98" s="93"/>
      <c r="J98" s="93"/>
      <c r="K98" s="148"/>
      <c r="L98" s="100"/>
    </row>
    <row r="99" spans="1:12" ht="12.75" customHeight="1">
      <c r="A99" s="93"/>
      <c r="B99" s="72"/>
      <c r="C99" s="72"/>
      <c r="D99" s="147"/>
      <c r="E99" s="93"/>
      <c r="F99" s="93"/>
      <c r="G99" s="93"/>
      <c r="H99" s="93"/>
      <c r="I99" s="93"/>
      <c r="J99" s="93"/>
      <c r="K99" s="148"/>
      <c r="L99" s="100"/>
    </row>
    <row r="100" spans="1:12" s="137" customFormat="1" ht="12.75" customHeight="1">
      <c r="A100" s="93"/>
      <c r="B100" s="72"/>
      <c r="C100" s="72"/>
      <c r="D100" s="147"/>
      <c r="E100" s="93"/>
      <c r="F100" s="93"/>
      <c r="G100" s="93"/>
      <c r="H100" s="93"/>
      <c r="I100" s="93"/>
      <c r="J100" s="93"/>
      <c r="K100" s="148"/>
      <c r="L100" s="100"/>
    </row>
    <row r="101" spans="1:12" s="137" customFormat="1" ht="12.75" customHeight="1">
      <c r="A101" s="93"/>
      <c r="B101" s="72"/>
      <c r="C101" s="72"/>
      <c r="D101" s="147"/>
      <c r="E101" s="93"/>
      <c r="F101" s="93"/>
      <c r="G101" s="93"/>
      <c r="H101" s="93"/>
      <c r="I101" s="93"/>
      <c r="J101" s="93"/>
      <c r="K101" s="148"/>
      <c r="L101" s="100"/>
    </row>
    <row r="102" spans="1:12" s="137" customFormat="1" ht="12.75" customHeight="1">
      <c r="A102" s="93"/>
      <c r="B102" s="72"/>
      <c r="C102" s="72"/>
      <c r="D102" s="147"/>
      <c r="E102" s="93"/>
      <c r="F102" s="93"/>
      <c r="G102" s="93"/>
      <c r="H102" s="93"/>
      <c r="I102" s="93"/>
      <c r="J102" s="93"/>
      <c r="K102" s="148"/>
      <c r="L102" s="100"/>
    </row>
    <row r="103" spans="1:12" s="137" customFormat="1" ht="12.75" customHeight="1">
      <c r="A103" s="149"/>
      <c r="B103" s="111"/>
      <c r="C103" s="111"/>
      <c r="D103" s="150"/>
      <c r="E103" s="149"/>
      <c r="F103" s="149"/>
      <c r="G103" s="149"/>
      <c r="H103" s="149"/>
      <c r="I103" s="149"/>
      <c r="J103" s="149"/>
      <c r="K103" s="151"/>
      <c r="L103" s="152"/>
    </row>
    <row r="104" spans="1:12" s="137" customFormat="1" ht="12.75" customHeight="1">
      <c r="A104" s="149"/>
      <c r="B104" s="111"/>
      <c r="C104" s="111"/>
      <c r="D104" s="150"/>
      <c r="E104" s="149"/>
      <c r="F104" s="149"/>
      <c r="G104" s="149"/>
      <c r="H104" s="149"/>
      <c r="I104" s="149"/>
      <c r="J104" s="149"/>
      <c r="K104" s="151"/>
      <c r="L104" s="152"/>
    </row>
    <row r="105" spans="1:12" s="137" customFormat="1" ht="12.75" customHeight="1">
      <c r="A105" s="149"/>
      <c r="B105" s="111"/>
      <c r="C105" s="111"/>
      <c r="D105" s="150"/>
      <c r="E105" s="149"/>
      <c r="F105" s="149"/>
      <c r="G105" s="149"/>
      <c r="H105" s="149"/>
      <c r="I105" s="149"/>
      <c r="J105" s="149"/>
      <c r="K105" s="151"/>
      <c r="L105" s="152"/>
    </row>
    <row r="106" spans="1:12" s="137" customFormat="1" ht="12.75" customHeight="1">
      <c r="A106" s="149"/>
      <c r="B106" s="111"/>
      <c r="C106" s="111"/>
      <c r="D106" s="150"/>
      <c r="E106" s="149"/>
      <c r="F106" s="149"/>
      <c r="G106" s="149"/>
      <c r="H106" s="149"/>
      <c r="I106" s="149"/>
      <c r="J106" s="149"/>
      <c r="K106" s="151"/>
      <c r="L106" s="152"/>
    </row>
    <row r="107" spans="1:12" s="137" customFormat="1" ht="12.75" customHeight="1">
      <c r="A107" s="149"/>
      <c r="B107" s="111"/>
      <c r="C107" s="111"/>
      <c r="D107" s="150"/>
      <c r="E107" s="149"/>
      <c r="F107" s="149"/>
      <c r="G107" s="149"/>
      <c r="H107" s="149"/>
      <c r="I107" s="149"/>
      <c r="J107" s="149"/>
      <c r="K107" s="151"/>
      <c r="L107" s="152"/>
    </row>
    <row r="108" spans="1:12" s="137" customFormat="1" ht="12.75" customHeight="1">
      <c r="A108" s="149"/>
      <c r="B108" s="111"/>
      <c r="C108" s="111"/>
      <c r="D108" s="150"/>
      <c r="E108" s="149"/>
      <c r="F108" s="149"/>
      <c r="G108" s="149"/>
      <c r="H108" s="149"/>
      <c r="I108" s="149"/>
      <c r="J108" s="149"/>
      <c r="K108" s="151"/>
      <c r="L108" s="152"/>
    </row>
    <row r="109" spans="1:12" s="137" customFormat="1" ht="12.75" customHeight="1">
      <c r="A109" s="149"/>
      <c r="B109" s="111"/>
      <c r="C109" s="111"/>
      <c r="D109" s="150"/>
      <c r="E109" s="149"/>
      <c r="F109" s="149"/>
      <c r="G109" s="149"/>
      <c r="H109" s="149"/>
      <c r="I109" s="149"/>
      <c r="J109" s="149"/>
      <c r="K109" s="151"/>
      <c r="L109" s="152"/>
    </row>
    <row r="110" spans="1:12" s="137" customFormat="1" ht="12.75" customHeight="1">
      <c r="A110" s="149"/>
      <c r="B110" s="111"/>
      <c r="C110" s="111"/>
      <c r="D110" s="150"/>
      <c r="E110" s="149"/>
      <c r="F110" s="149"/>
      <c r="G110" s="149"/>
      <c r="H110" s="149"/>
      <c r="I110" s="149"/>
      <c r="J110" s="149"/>
      <c r="K110" s="151"/>
      <c r="L110" s="152"/>
    </row>
    <row r="111" spans="1:12" s="137" customFormat="1" ht="12.75" customHeight="1">
      <c r="A111" s="149"/>
      <c r="B111" s="111"/>
      <c r="C111" s="111"/>
      <c r="D111" s="150"/>
      <c r="E111" s="149"/>
      <c r="F111" s="149"/>
      <c r="G111" s="149"/>
      <c r="H111" s="149"/>
      <c r="I111" s="149"/>
      <c r="J111" s="149"/>
      <c r="K111" s="151"/>
      <c r="L111" s="152"/>
    </row>
    <row r="112" spans="1:12" s="137" customFormat="1" ht="12.75" customHeight="1">
      <c r="A112" s="149"/>
      <c r="B112" s="111"/>
      <c r="C112" s="111"/>
      <c r="D112" s="150"/>
      <c r="E112" s="149"/>
      <c r="F112" s="149"/>
      <c r="G112" s="149"/>
      <c r="H112" s="149"/>
      <c r="I112" s="149"/>
      <c r="J112" s="149"/>
      <c r="K112" s="151"/>
      <c r="L112" s="152"/>
    </row>
    <row r="113" spans="1:12" s="137" customFormat="1" ht="12.75" customHeight="1">
      <c r="A113" s="149"/>
      <c r="B113" s="111"/>
      <c r="C113" s="111"/>
      <c r="D113" s="150"/>
      <c r="E113" s="149"/>
      <c r="F113" s="149"/>
      <c r="G113" s="149"/>
      <c r="H113" s="149"/>
      <c r="I113" s="149"/>
      <c r="J113" s="149"/>
      <c r="K113" s="151"/>
      <c r="L113" s="152"/>
    </row>
    <row r="114" spans="1:12" s="137" customFormat="1" ht="12.75" customHeight="1">
      <c r="A114" s="149"/>
      <c r="B114" s="111"/>
      <c r="C114" s="111"/>
      <c r="D114" s="150"/>
      <c r="E114" s="149"/>
      <c r="F114" s="149"/>
      <c r="G114" s="149"/>
      <c r="H114" s="149"/>
      <c r="I114" s="149"/>
      <c r="J114" s="149"/>
      <c r="K114" s="151"/>
      <c r="L114" s="152"/>
    </row>
    <row r="115" spans="1:12" s="137" customFormat="1" ht="12.75" customHeight="1">
      <c r="A115" s="149"/>
      <c r="B115" s="111"/>
      <c r="C115" s="111"/>
      <c r="D115" s="150"/>
      <c r="E115" s="149"/>
      <c r="F115" s="149"/>
      <c r="G115" s="149"/>
      <c r="H115" s="149"/>
      <c r="I115" s="149"/>
      <c r="J115" s="149"/>
      <c r="K115" s="151"/>
      <c r="L115" s="152"/>
    </row>
    <row r="116" spans="1:12" s="137" customFormat="1" ht="12.75" customHeight="1">
      <c r="A116" s="149"/>
      <c r="B116" s="111"/>
      <c r="C116" s="111"/>
      <c r="D116" s="150"/>
      <c r="E116" s="149"/>
      <c r="F116" s="149"/>
      <c r="G116" s="149"/>
      <c r="H116" s="149"/>
      <c r="I116" s="149"/>
      <c r="J116" s="149"/>
      <c r="K116" s="151"/>
      <c r="L116" s="152"/>
    </row>
    <row r="117" spans="1:12" s="137" customFormat="1" ht="12.75" customHeight="1">
      <c r="A117" s="149"/>
      <c r="B117" s="111"/>
      <c r="C117" s="111"/>
      <c r="D117" s="150"/>
      <c r="E117" s="149"/>
      <c r="F117" s="149"/>
      <c r="G117" s="149"/>
      <c r="H117" s="149"/>
      <c r="I117" s="149"/>
      <c r="J117" s="149"/>
      <c r="K117" s="151"/>
      <c r="L117" s="152"/>
    </row>
    <row r="118" spans="1:12" s="137" customFormat="1" ht="12.75" customHeight="1">
      <c r="A118" s="149"/>
      <c r="B118" s="111"/>
      <c r="C118" s="111"/>
      <c r="D118" s="150"/>
      <c r="E118" s="149"/>
      <c r="F118" s="149"/>
      <c r="G118" s="149"/>
      <c r="H118" s="149"/>
      <c r="I118" s="149"/>
      <c r="J118" s="149"/>
      <c r="K118" s="151"/>
      <c r="L118" s="152"/>
    </row>
    <row r="119" spans="1:12" s="137" customFormat="1" ht="12.75" customHeight="1">
      <c r="A119" s="149"/>
      <c r="B119" s="111"/>
      <c r="C119" s="111"/>
      <c r="D119" s="150"/>
      <c r="E119" s="149"/>
      <c r="F119" s="149"/>
      <c r="G119" s="149"/>
      <c r="H119" s="149"/>
      <c r="I119" s="149"/>
      <c r="J119" s="149"/>
      <c r="K119" s="151"/>
      <c r="L119" s="152"/>
    </row>
    <row r="120" spans="1:12" s="137" customFormat="1" ht="12.75" customHeight="1">
      <c r="A120" s="149"/>
      <c r="B120" s="111"/>
      <c r="C120" s="111"/>
      <c r="D120" s="150"/>
      <c r="E120" s="149"/>
      <c r="F120" s="149"/>
      <c r="G120" s="149"/>
      <c r="H120" s="149"/>
      <c r="I120" s="149"/>
      <c r="J120" s="149"/>
      <c r="K120" s="151"/>
      <c r="L120" s="152"/>
    </row>
    <row r="121" spans="1:12" s="137" customFormat="1" ht="12.75" customHeight="1">
      <c r="A121" s="149"/>
      <c r="B121" s="111"/>
      <c r="C121" s="111"/>
      <c r="D121" s="150"/>
      <c r="E121" s="149"/>
      <c r="F121" s="149"/>
      <c r="G121" s="149"/>
      <c r="H121" s="149"/>
      <c r="I121" s="149"/>
      <c r="J121" s="149"/>
      <c r="K121" s="151"/>
      <c r="L121" s="152"/>
    </row>
    <row r="122" spans="1:12" s="137" customFormat="1" ht="12.75" customHeight="1">
      <c r="A122" s="149"/>
      <c r="B122" s="111"/>
      <c r="C122" s="111"/>
      <c r="D122" s="150"/>
      <c r="E122" s="149"/>
      <c r="F122" s="149"/>
      <c r="G122" s="149"/>
      <c r="H122" s="149"/>
      <c r="I122" s="149"/>
      <c r="J122" s="149"/>
      <c r="K122" s="151"/>
      <c r="L122" s="152"/>
    </row>
    <row r="123" spans="1:12" s="137" customFormat="1" ht="12.75" customHeight="1">
      <c r="A123" s="149"/>
      <c r="B123" s="111"/>
      <c r="C123" s="111"/>
      <c r="D123" s="150"/>
      <c r="E123" s="149"/>
      <c r="F123" s="149"/>
      <c r="G123" s="149"/>
      <c r="H123" s="149"/>
      <c r="I123" s="149"/>
      <c r="J123" s="149"/>
      <c r="K123" s="151"/>
      <c r="L123" s="152"/>
    </row>
    <row r="124" spans="1:12" s="137" customFormat="1">
      <c r="A124" s="149"/>
      <c r="B124" s="111"/>
      <c r="C124" s="111"/>
      <c r="D124" s="150"/>
      <c r="E124" s="149"/>
      <c r="F124" s="149"/>
      <c r="G124" s="149"/>
      <c r="H124" s="149"/>
      <c r="I124" s="149"/>
      <c r="J124" s="149"/>
      <c r="K124" s="151"/>
      <c r="L124" s="152"/>
    </row>
    <row r="125" spans="1:12" s="137" customFormat="1">
      <c r="A125" s="149"/>
      <c r="B125" s="111"/>
      <c r="C125" s="111"/>
      <c r="D125" s="150"/>
      <c r="E125" s="149"/>
      <c r="F125" s="149"/>
      <c r="G125" s="149"/>
      <c r="H125" s="149"/>
      <c r="I125" s="149"/>
      <c r="J125" s="149"/>
      <c r="K125" s="151"/>
      <c r="L125" s="152"/>
    </row>
    <row r="126" spans="1:12" s="137" customFormat="1" ht="12.75" customHeight="1">
      <c r="A126" s="149"/>
      <c r="B126" s="111"/>
      <c r="C126" s="111"/>
      <c r="D126" s="150"/>
      <c r="E126" s="149"/>
      <c r="F126" s="149"/>
      <c r="G126" s="149"/>
      <c r="H126" s="149"/>
      <c r="I126" s="149"/>
      <c r="J126" s="149"/>
      <c r="K126" s="151"/>
      <c r="L126" s="152"/>
    </row>
    <row r="127" spans="1:12" s="137" customFormat="1" ht="12.75" customHeight="1">
      <c r="A127" s="149"/>
      <c r="B127" s="111"/>
      <c r="C127" s="111"/>
      <c r="D127" s="150"/>
      <c r="E127" s="149"/>
      <c r="F127" s="149"/>
      <c r="G127" s="149"/>
      <c r="H127" s="149"/>
      <c r="I127" s="149"/>
      <c r="J127" s="149"/>
      <c r="K127" s="151"/>
      <c r="L127" s="152"/>
    </row>
    <row r="128" spans="1:12" s="137" customFormat="1" ht="12.75" customHeight="1">
      <c r="A128" s="149"/>
      <c r="B128" s="111"/>
      <c r="C128" s="111"/>
      <c r="D128" s="150"/>
      <c r="E128" s="149"/>
      <c r="F128" s="149"/>
      <c r="G128" s="149"/>
      <c r="H128" s="149"/>
      <c r="I128" s="149"/>
      <c r="J128" s="149"/>
      <c r="K128" s="151"/>
      <c r="L128" s="152"/>
    </row>
    <row r="129" spans="1:12" s="137" customFormat="1" ht="12.75" customHeight="1">
      <c r="A129" s="149"/>
      <c r="B129" s="111"/>
      <c r="C129" s="111"/>
      <c r="D129" s="150"/>
      <c r="E129" s="149"/>
      <c r="F129" s="149"/>
      <c r="G129" s="149"/>
      <c r="H129" s="149"/>
      <c r="I129" s="149"/>
      <c r="J129" s="149"/>
      <c r="K129" s="151"/>
      <c r="L129" s="152"/>
    </row>
    <row r="130" spans="1:12" s="137" customFormat="1" ht="12.75" customHeight="1">
      <c r="A130" s="149"/>
      <c r="B130" s="149"/>
      <c r="C130" s="149"/>
      <c r="D130" s="150"/>
      <c r="E130" s="149"/>
      <c r="F130" s="149"/>
      <c r="G130" s="149"/>
      <c r="H130" s="149"/>
      <c r="I130" s="149"/>
      <c r="J130" s="149"/>
      <c r="K130" s="151"/>
      <c r="L130" s="152"/>
    </row>
    <row r="131" spans="1:12" s="137" customFormat="1" ht="12.75" customHeight="1">
      <c r="A131" s="149"/>
      <c r="B131" s="149"/>
      <c r="C131" s="149"/>
      <c r="D131" s="150"/>
      <c r="E131" s="149"/>
      <c r="F131" s="149"/>
      <c r="G131" s="149"/>
      <c r="H131" s="149"/>
      <c r="I131" s="149"/>
      <c r="J131" s="149"/>
      <c r="K131" s="151"/>
      <c r="L131" s="152"/>
    </row>
    <row r="132" spans="1:12" s="137" customFormat="1" ht="12.75" customHeight="1">
      <c r="A132" s="149"/>
      <c r="B132" s="111"/>
      <c r="C132" s="111"/>
      <c r="D132" s="150"/>
      <c r="E132" s="149"/>
      <c r="F132" s="149"/>
      <c r="G132" s="149"/>
      <c r="H132" s="149"/>
      <c r="I132" s="149"/>
      <c r="J132" s="149"/>
      <c r="K132" s="151"/>
      <c r="L132" s="152"/>
    </row>
    <row r="133" spans="1:12" s="137" customFormat="1" ht="12.75" customHeight="1">
      <c r="A133" s="149"/>
      <c r="B133" s="111"/>
      <c r="C133" s="111"/>
      <c r="D133" s="150"/>
      <c r="E133" s="149"/>
      <c r="F133" s="149"/>
      <c r="G133" s="149"/>
      <c r="H133" s="149"/>
      <c r="I133" s="149"/>
      <c r="J133" s="149"/>
      <c r="K133" s="151"/>
      <c r="L133" s="152"/>
    </row>
    <row r="134" spans="1:12" s="137" customFormat="1" ht="12.75" customHeight="1">
      <c r="A134" s="149"/>
      <c r="B134" s="111"/>
      <c r="C134" s="111"/>
      <c r="D134" s="150"/>
      <c r="E134" s="149"/>
      <c r="F134" s="149"/>
      <c r="G134" s="149"/>
      <c r="H134" s="149"/>
      <c r="I134" s="149"/>
      <c r="J134" s="149"/>
      <c r="K134" s="151"/>
      <c r="L134" s="152"/>
    </row>
    <row r="135" spans="1:12" s="137" customFormat="1" ht="12.75" customHeight="1">
      <c r="A135" s="149"/>
      <c r="B135" s="111"/>
      <c r="C135" s="111"/>
      <c r="D135" s="150"/>
      <c r="E135" s="149"/>
      <c r="F135" s="149"/>
      <c r="G135" s="149"/>
      <c r="H135" s="149"/>
      <c r="I135" s="149"/>
      <c r="J135" s="149"/>
      <c r="K135" s="151"/>
      <c r="L135" s="152"/>
    </row>
    <row r="136" spans="1:12" s="137" customFormat="1" ht="12.75" customHeight="1">
      <c r="A136" s="149"/>
      <c r="B136" s="111"/>
      <c r="C136" s="111"/>
      <c r="D136" s="150"/>
      <c r="E136" s="149"/>
      <c r="F136" s="149"/>
      <c r="G136" s="149"/>
      <c r="H136" s="149"/>
      <c r="I136" s="149"/>
      <c r="J136" s="149"/>
      <c r="K136" s="151"/>
      <c r="L136" s="152"/>
    </row>
    <row r="137" spans="1:12" s="137" customFormat="1" ht="12.75" customHeight="1">
      <c r="A137" s="149"/>
      <c r="B137" s="111"/>
      <c r="C137" s="111"/>
      <c r="D137" s="150"/>
      <c r="E137" s="149"/>
      <c r="F137" s="149"/>
      <c r="G137" s="149"/>
      <c r="H137" s="149"/>
      <c r="I137" s="149"/>
      <c r="J137" s="149"/>
      <c r="K137" s="151"/>
      <c r="L137" s="152"/>
    </row>
    <row r="138" spans="1:12" s="137" customFormat="1" ht="12.75" customHeight="1">
      <c r="A138" s="149"/>
      <c r="B138" s="111"/>
      <c r="C138" s="111"/>
      <c r="D138" s="150"/>
      <c r="E138" s="149"/>
      <c r="F138" s="149"/>
      <c r="G138" s="149"/>
      <c r="H138" s="149"/>
      <c r="I138" s="149"/>
      <c r="J138" s="149"/>
      <c r="K138" s="151"/>
      <c r="L138" s="152"/>
    </row>
    <row r="139" spans="1:12" s="137" customFormat="1" ht="12.75" customHeight="1">
      <c r="A139" s="149"/>
      <c r="B139" s="111"/>
      <c r="C139" s="111"/>
      <c r="D139" s="150"/>
      <c r="E139" s="149"/>
      <c r="F139" s="149"/>
      <c r="G139" s="149"/>
      <c r="H139" s="149"/>
      <c r="I139" s="149"/>
      <c r="J139" s="149"/>
      <c r="K139" s="151"/>
      <c r="L139" s="152"/>
    </row>
    <row r="140" spans="1:12" s="137" customFormat="1" ht="12.75" customHeight="1">
      <c r="A140" s="149"/>
      <c r="B140" s="111"/>
      <c r="C140" s="111"/>
      <c r="D140" s="150"/>
      <c r="E140" s="149"/>
      <c r="F140" s="149"/>
      <c r="G140" s="149"/>
      <c r="H140" s="149"/>
      <c r="I140" s="149"/>
      <c r="J140" s="149"/>
      <c r="K140" s="151"/>
      <c r="L140" s="152"/>
    </row>
    <row r="141" spans="1:12" s="137" customFormat="1" ht="12.75" customHeight="1">
      <c r="A141" s="149"/>
      <c r="B141" s="111"/>
      <c r="C141" s="111"/>
      <c r="D141" s="150"/>
      <c r="E141" s="149"/>
      <c r="F141" s="149"/>
      <c r="G141" s="149"/>
      <c r="H141" s="149"/>
      <c r="I141" s="149"/>
      <c r="J141" s="149"/>
      <c r="K141" s="151"/>
      <c r="L141" s="152"/>
    </row>
    <row r="142" spans="1:12" s="137" customFormat="1" ht="12.75" customHeight="1">
      <c r="A142" s="149"/>
      <c r="B142" s="111"/>
      <c r="C142" s="111"/>
      <c r="D142" s="150"/>
      <c r="E142" s="149"/>
      <c r="F142" s="149"/>
      <c r="G142" s="149"/>
      <c r="H142" s="149"/>
      <c r="I142" s="149"/>
      <c r="J142" s="149"/>
      <c r="K142" s="151"/>
      <c r="L142" s="152"/>
    </row>
    <row r="143" spans="1:12" s="137" customFormat="1" ht="12.75" customHeight="1">
      <c r="A143" s="149"/>
      <c r="B143" s="111"/>
      <c r="C143" s="111"/>
      <c r="D143" s="150"/>
      <c r="E143" s="149"/>
      <c r="F143" s="149"/>
      <c r="G143" s="149"/>
      <c r="H143" s="149"/>
      <c r="I143" s="149"/>
      <c r="J143" s="149"/>
      <c r="K143" s="151"/>
      <c r="L143" s="152"/>
    </row>
    <row r="144" spans="1:12" s="137" customFormat="1" ht="12.75" customHeight="1">
      <c r="A144" s="149"/>
      <c r="B144" s="111"/>
      <c r="C144" s="111"/>
      <c r="D144" s="150"/>
      <c r="E144" s="149"/>
      <c r="F144" s="149"/>
      <c r="G144" s="149"/>
      <c r="H144" s="149"/>
      <c r="I144" s="149"/>
      <c r="J144" s="149"/>
      <c r="K144" s="151"/>
      <c r="L144" s="152"/>
    </row>
    <row r="145" spans="1:12" s="137" customFormat="1" ht="12.75" customHeight="1">
      <c r="A145" s="149"/>
      <c r="B145" s="111"/>
      <c r="C145" s="111"/>
      <c r="D145" s="150"/>
      <c r="E145" s="149"/>
      <c r="F145" s="149"/>
      <c r="G145" s="149"/>
      <c r="H145" s="149"/>
      <c r="I145" s="149"/>
      <c r="J145" s="149"/>
      <c r="K145" s="151"/>
      <c r="L145" s="152"/>
    </row>
    <row r="146" spans="1:12" s="137" customFormat="1" ht="12.75" customHeight="1">
      <c r="A146" s="149"/>
      <c r="B146" s="111"/>
      <c r="C146" s="111"/>
      <c r="D146" s="150"/>
      <c r="E146" s="149"/>
      <c r="F146" s="149"/>
      <c r="G146" s="149"/>
      <c r="H146" s="149"/>
      <c r="I146" s="149"/>
      <c r="J146" s="149"/>
      <c r="K146" s="151"/>
      <c r="L146" s="152"/>
    </row>
    <row r="147" spans="1:12" s="137" customFormat="1" ht="12.75" customHeight="1">
      <c r="A147" s="149"/>
      <c r="B147" s="111"/>
      <c r="C147" s="111"/>
      <c r="D147" s="150"/>
      <c r="E147" s="149"/>
      <c r="F147" s="149"/>
      <c r="G147" s="149"/>
      <c r="H147" s="149"/>
      <c r="I147" s="149"/>
      <c r="J147" s="149"/>
      <c r="K147" s="151"/>
      <c r="L147" s="152"/>
    </row>
    <row r="148" spans="1:12" s="137" customFormat="1">
      <c r="A148" s="149"/>
      <c r="B148" s="111"/>
      <c r="C148" s="111"/>
      <c r="D148" s="150"/>
      <c r="E148" s="149"/>
      <c r="F148" s="149"/>
      <c r="G148" s="149"/>
      <c r="H148" s="149"/>
      <c r="I148" s="149"/>
      <c r="J148" s="149"/>
      <c r="K148" s="151"/>
      <c r="L148" s="152"/>
    </row>
    <row r="149" spans="1:12" s="137" customFormat="1">
      <c r="A149" s="149"/>
      <c r="B149" s="111"/>
      <c r="C149" s="111"/>
      <c r="D149" s="150"/>
      <c r="E149" s="149"/>
      <c r="F149" s="149"/>
      <c r="G149" s="149"/>
      <c r="H149" s="149"/>
      <c r="I149" s="149"/>
      <c r="J149" s="149"/>
      <c r="K149" s="151"/>
      <c r="L149" s="152"/>
    </row>
    <row r="150" spans="1:12" s="137" customFormat="1">
      <c r="A150" s="149"/>
      <c r="B150" s="111"/>
      <c r="C150" s="111"/>
      <c r="D150" s="150"/>
      <c r="E150" s="149"/>
      <c r="F150" s="149"/>
      <c r="G150" s="149"/>
      <c r="H150" s="149"/>
      <c r="I150" s="149"/>
      <c r="J150" s="149"/>
      <c r="K150" s="151"/>
      <c r="L150" s="152"/>
    </row>
    <row r="151" spans="1:12" s="137" customFormat="1">
      <c r="A151" s="149" t="s">
        <v>894</v>
      </c>
      <c r="B151" s="111"/>
      <c r="C151" s="111"/>
      <c r="D151" s="150"/>
      <c r="E151" s="149"/>
      <c r="F151" s="149"/>
      <c r="G151" s="149"/>
      <c r="H151" s="149"/>
      <c r="I151" s="149"/>
      <c r="J151" s="149"/>
      <c r="K151" s="151"/>
      <c r="L151" s="152"/>
    </row>
    <row r="152" spans="1:12" s="137" customFormat="1">
      <c r="A152" s="149"/>
      <c r="B152" s="111"/>
      <c r="C152" s="111"/>
      <c r="D152" s="150"/>
      <c r="E152" s="149"/>
      <c r="F152" s="149"/>
      <c r="G152" s="149"/>
      <c r="H152" s="149"/>
      <c r="I152" s="149"/>
      <c r="J152" s="149"/>
      <c r="K152" s="151"/>
      <c r="L152" s="152"/>
    </row>
    <row r="153" spans="1:12" s="137" customFormat="1">
      <c r="A153" s="149"/>
      <c r="B153" s="111"/>
      <c r="C153" s="111"/>
      <c r="D153" s="150"/>
      <c r="E153" s="149"/>
      <c r="F153" s="149"/>
      <c r="G153" s="149"/>
      <c r="H153" s="149"/>
      <c r="I153" s="149"/>
      <c r="J153" s="149"/>
      <c r="K153" s="151"/>
      <c r="L153" s="152"/>
    </row>
    <row r="158" spans="1:12" s="137" customFormat="1" ht="12.75" customHeight="1">
      <c r="A158" s="86"/>
      <c r="B158" s="86"/>
      <c r="C158" s="86"/>
      <c r="D158" s="153"/>
      <c r="E158" s="86"/>
      <c r="F158" s="86"/>
      <c r="G158" s="86"/>
      <c r="H158" s="86"/>
      <c r="I158" s="86"/>
      <c r="J158" s="86"/>
      <c r="K158" s="154"/>
      <c r="L158" s="123"/>
    </row>
    <row r="159" spans="1:12" s="137" customFormat="1" ht="12.75" customHeight="1">
      <c r="A159" s="86"/>
      <c r="B159" s="86"/>
      <c r="C159" s="86"/>
      <c r="D159" s="153"/>
      <c r="E159" s="86"/>
      <c r="F159" s="86"/>
      <c r="G159" s="86"/>
      <c r="H159" s="86"/>
      <c r="I159" s="86"/>
      <c r="J159" s="86"/>
      <c r="K159" s="154"/>
      <c r="L159" s="123"/>
    </row>
    <row r="160" spans="1:12" s="137" customFormat="1" ht="12.75" customHeight="1">
      <c r="A160" s="86"/>
      <c r="B160" s="86"/>
      <c r="C160" s="86"/>
      <c r="D160" s="153"/>
      <c r="E160" s="86"/>
      <c r="F160" s="86"/>
      <c r="G160" s="86"/>
      <c r="H160" s="86"/>
      <c r="I160" s="86"/>
      <c r="J160" s="86"/>
      <c r="K160" s="154"/>
      <c r="L160" s="123"/>
    </row>
    <row r="161" spans="1:12" s="137" customFormat="1" ht="12.75" customHeight="1">
      <c r="A161" s="86"/>
      <c r="B161" s="86"/>
      <c r="C161" s="86"/>
      <c r="D161" s="153"/>
      <c r="E161" s="86"/>
      <c r="F161" s="86"/>
      <c r="G161" s="86"/>
      <c r="H161" s="86"/>
      <c r="I161" s="86"/>
      <c r="J161" s="86"/>
      <c r="K161" s="154"/>
      <c r="L161" s="123"/>
    </row>
    <row r="162" spans="1:12" s="137" customFormat="1" ht="12.75" customHeight="1">
      <c r="A162" s="149"/>
      <c r="B162" s="149"/>
      <c r="C162" s="149"/>
      <c r="D162" s="150"/>
      <c r="E162" s="149"/>
      <c r="F162" s="149"/>
      <c r="G162" s="149"/>
      <c r="H162" s="149"/>
      <c r="I162" s="149"/>
      <c r="J162" s="149"/>
      <c r="K162" s="151"/>
      <c r="L162" s="152"/>
    </row>
    <row r="163" spans="1:12" s="137" customFormat="1" ht="12.75" customHeight="1">
      <c r="A163" s="149"/>
      <c r="B163" s="149"/>
      <c r="C163" s="149"/>
      <c r="D163" s="150"/>
      <c r="E163" s="149"/>
      <c r="F163" s="149"/>
      <c r="G163" s="149"/>
      <c r="H163" s="149"/>
      <c r="I163" s="149"/>
      <c r="J163" s="149"/>
      <c r="K163" s="151"/>
      <c r="L163" s="152"/>
    </row>
    <row r="164" spans="1:12" s="137" customFormat="1" ht="12.75" customHeight="1">
      <c r="A164" s="149"/>
      <c r="B164" s="111"/>
      <c r="C164" s="111"/>
      <c r="D164" s="150"/>
      <c r="E164" s="149"/>
      <c r="F164" s="149"/>
      <c r="G164" s="149"/>
      <c r="H164" s="149"/>
      <c r="I164" s="149"/>
      <c r="J164" s="149"/>
      <c r="K164" s="151"/>
      <c r="L164" s="152"/>
    </row>
    <row r="165" spans="1:12" s="137" customFormat="1" ht="12.75" customHeight="1">
      <c r="A165" s="149"/>
      <c r="B165" s="111"/>
      <c r="C165" s="111"/>
      <c r="D165" s="150"/>
      <c r="E165" s="149"/>
      <c r="F165" s="149"/>
      <c r="G165" s="149"/>
      <c r="H165" s="149"/>
      <c r="I165" s="149"/>
      <c r="J165" s="149"/>
      <c r="K165" s="151"/>
      <c r="L165" s="152"/>
    </row>
    <row r="166" spans="1:12" s="137" customFormat="1" ht="12.75" customHeight="1">
      <c r="A166" s="149"/>
      <c r="B166" s="111"/>
      <c r="C166" s="111"/>
      <c r="D166" s="150"/>
      <c r="E166" s="149"/>
      <c r="F166" s="149"/>
      <c r="G166" s="149"/>
      <c r="H166" s="149"/>
      <c r="I166" s="149"/>
      <c r="J166" s="149"/>
      <c r="K166" s="151"/>
      <c r="L166" s="152"/>
    </row>
    <row r="167" spans="1:12" s="137" customFormat="1" ht="12.75" customHeight="1">
      <c r="A167" s="149"/>
      <c r="B167" s="111"/>
      <c r="C167" s="111"/>
      <c r="D167" s="150"/>
      <c r="E167" s="149"/>
      <c r="F167" s="149"/>
      <c r="G167" s="149"/>
      <c r="H167" s="149"/>
      <c r="I167" s="149"/>
      <c r="J167" s="149"/>
      <c r="K167" s="151"/>
      <c r="L167" s="152"/>
    </row>
    <row r="168" spans="1:12" s="137" customFormat="1" ht="12.75" customHeight="1">
      <c r="A168" s="149"/>
      <c r="B168" s="111"/>
      <c r="C168" s="111"/>
      <c r="D168" s="150"/>
      <c r="E168" s="149"/>
      <c r="F168" s="149"/>
      <c r="G168" s="149"/>
      <c r="H168" s="149"/>
      <c r="I168" s="149"/>
      <c r="J168" s="149"/>
      <c r="K168" s="151"/>
      <c r="L168" s="152"/>
    </row>
    <row r="169" spans="1:12" s="137" customFormat="1" ht="12.75" customHeight="1">
      <c r="A169" s="149"/>
      <c r="B169" s="111"/>
      <c r="C169" s="111"/>
      <c r="D169" s="150"/>
      <c r="E169" s="149"/>
      <c r="F169" s="149"/>
      <c r="G169" s="149"/>
      <c r="H169" s="149"/>
      <c r="I169" s="149"/>
      <c r="J169" s="149"/>
      <c r="K169" s="151"/>
      <c r="L169" s="152"/>
    </row>
    <row r="170" spans="1:12" s="137" customFormat="1" ht="12.75" customHeight="1">
      <c r="A170" s="149"/>
      <c r="B170" s="111"/>
      <c r="C170" s="111"/>
      <c r="D170" s="150"/>
      <c r="E170" s="149"/>
      <c r="F170" s="149"/>
      <c r="G170" s="149"/>
      <c r="H170" s="149"/>
      <c r="I170" s="149"/>
      <c r="J170" s="149"/>
      <c r="K170" s="151"/>
      <c r="L170" s="152"/>
    </row>
    <row r="171" spans="1:12" s="137" customFormat="1" ht="12.75" customHeight="1">
      <c r="A171" s="149"/>
      <c r="B171" s="111"/>
      <c r="C171" s="111"/>
      <c r="D171" s="150"/>
      <c r="E171" s="149"/>
      <c r="F171" s="149"/>
      <c r="G171" s="149"/>
      <c r="H171" s="149"/>
      <c r="I171" s="149"/>
      <c r="J171" s="149"/>
      <c r="K171" s="151"/>
      <c r="L171" s="152"/>
    </row>
    <row r="172" spans="1:12" s="137" customFormat="1">
      <c r="A172" s="149"/>
      <c r="B172" s="111"/>
      <c r="C172" s="111"/>
      <c r="D172" s="150"/>
      <c r="E172" s="149"/>
      <c r="F172" s="149"/>
      <c r="G172" s="149"/>
      <c r="H172" s="149"/>
      <c r="I172" s="149"/>
      <c r="J172" s="149"/>
      <c r="K172" s="151"/>
      <c r="L172" s="152"/>
    </row>
    <row r="173" spans="1:12" s="137" customFormat="1">
      <c r="A173" s="149"/>
      <c r="B173" s="111"/>
      <c r="C173" s="111"/>
      <c r="D173" s="150"/>
      <c r="E173" s="149"/>
      <c r="F173" s="149"/>
      <c r="G173" s="149"/>
      <c r="H173" s="149"/>
      <c r="I173" s="149"/>
      <c r="J173" s="149"/>
      <c r="K173" s="151"/>
      <c r="L173" s="152"/>
    </row>
    <row r="174" spans="1:12" s="137" customFormat="1" ht="12.75" customHeight="1">
      <c r="A174" s="149"/>
      <c r="B174" s="111"/>
      <c r="C174" s="111"/>
      <c r="D174" s="150"/>
      <c r="E174" s="149"/>
      <c r="F174" s="149"/>
      <c r="G174" s="149"/>
      <c r="H174" s="149"/>
      <c r="I174" s="149"/>
      <c r="J174" s="149"/>
      <c r="K174" s="151"/>
      <c r="L174" s="152"/>
    </row>
    <row r="175" spans="1:12" s="137" customFormat="1" ht="12.75" customHeight="1">
      <c r="A175" s="149"/>
      <c r="B175" s="111"/>
      <c r="C175" s="111"/>
      <c r="D175" s="150"/>
      <c r="E175" s="149"/>
      <c r="F175" s="149"/>
      <c r="G175" s="149"/>
      <c r="H175" s="149"/>
      <c r="I175" s="149"/>
      <c r="J175" s="149"/>
      <c r="K175" s="151"/>
      <c r="L175" s="152"/>
    </row>
    <row r="176" spans="1:12" s="137" customFormat="1" ht="12.75" customHeight="1">
      <c r="A176" s="149"/>
      <c r="B176" s="111"/>
      <c r="C176" s="111"/>
      <c r="D176" s="150"/>
      <c r="E176" s="149"/>
      <c r="F176" s="149"/>
      <c r="G176" s="149"/>
      <c r="H176" s="149"/>
      <c r="I176" s="149"/>
      <c r="J176" s="149"/>
      <c r="K176" s="151"/>
      <c r="L176" s="152"/>
    </row>
    <row r="177" spans="1:12" s="137" customFormat="1" ht="12.75" customHeight="1">
      <c r="A177" s="149"/>
      <c r="B177" s="111"/>
      <c r="C177" s="111"/>
      <c r="D177" s="150"/>
      <c r="E177" s="149"/>
      <c r="F177" s="149"/>
      <c r="G177" s="149"/>
      <c r="H177" s="149"/>
      <c r="I177" s="149"/>
      <c r="J177" s="149"/>
      <c r="K177" s="151"/>
      <c r="L177" s="152"/>
    </row>
    <row r="178" spans="1:12" s="137" customFormat="1" ht="12.75" customHeight="1">
      <c r="A178" s="149"/>
      <c r="B178" s="149"/>
      <c r="C178" s="149"/>
      <c r="D178" s="150"/>
      <c r="E178" s="149"/>
      <c r="F178" s="149"/>
      <c r="G178" s="149"/>
      <c r="H178" s="149"/>
      <c r="I178" s="149"/>
      <c r="J178" s="149"/>
      <c r="K178" s="151"/>
      <c r="L178" s="152"/>
    </row>
    <row r="179" spans="1:12" s="137" customFormat="1" ht="12.75" customHeight="1">
      <c r="A179" s="149"/>
      <c r="B179" s="149"/>
      <c r="C179" s="149"/>
      <c r="D179" s="150"/>
      <c r="E179" s="149"/>
      <c r="F179" s="149"/>
      <c r="G179" s="149"/>
      <c r="H179" s="149"/>
      <c r="I179" s="149"/>
      <c r="J179" s="149"/>
      <c r="K179" s="151"/>
      <c r="L179" s="152"/>
    </row>
    <row r="180" spans="1:12" s="137" customFormat="1" ht="12.75" customHeight="1">
      <c r="A180" s="149"/>
      <c r="B180" s="111"/>
      <c r="C180" s="111"/>
      <c r="D180" s="150"/>
      <c r="E180" s="149"/>
      <c r="F180" s="149"/>
      <c r="G180" s="149"/>
      <c r="H180" s="149"/>
      <c r="I180" s="149"/>
      <c r="J180" s="149"/>
      <c r="K180" s="151"/>
      <c r="L180" s="152"/>
    </row>
    <row r="181" spans="1:12" s="137" customFormat="1" ht="12.75" customHeight="1">
      <c r="A181" s="149"/>
      <c r="B181" s="111"/>
      <c r="C181" s="111"/>
      <c r="D181" s="150"/>
      <c r="E181" s="149"/>
      <c r="F181" s="149"/>
      <c r="G181" s="149"/>
      <c r="H181" s="149"/>
      <c r="I181" s="149"/>
      <c r="J181" s="149"/>
      <c r="K181" s="151"/>
      <c r="L181" s="152"/>
    </row>
    <row r="182" spans="1:12" s="137" customFormat="1" ht="12.75" customHeight="1">
      <c r="A182" s="149"/>
      <c r="B182" s="111"/>
      <c r="C182" s="111"/>
      <c r="D182" s="150"/>
      <c r="E182" s="149"/>
      <c r="F182" s="149"/>
      <c r="G182" s="149"/>
      <c r="H182" s="149"/>
      <c r="I182" s="149"/>
      <c r="J182" s="149"/>
      <c r="K182" s="151"/>
      <c r="L182" s="152"/>
    </row>
    <row r="183" spans="1:12" s="137" customFormat="1" ht="12.75" customHeight="1">
      <c r="A183" s="149"/>
      <c r="B183" s="111"/>
      <c r="C183" s="111"/>
      <c r="D183" s="150"/>
      <c r="E183" s="149"/>
      <c r="F183" s="149"/>
      <c r="G183" s="149"/>
      <c r="H183" s="149"/>
      <c r="I183" s="149"/>
      <c r="J183" s="149"/>
      <c r="K183" s="151"/>
      <c r="L183" s="152"/>
    </row>
    <row r="184" spans="1:12" s="137" customFormat="1" ht="12.75" customHeight="1">
      <c r="A184" s="149"/>
      <c r="B184" s="111"/>
      <c r="C184" s="111"/>
      <c r="D184" s="150"/>
      <c r="E184" s="149"/>
      <c r="F184" s="149"/>
      <c r="G184" s="149"/>
      <c r="H184" s="149"/>
      <c r="I184" s="149"/>
      <c r="J184" s="149"/>
      <c r="K184" s="151"/>
      <c r="L184" s="152"/>
    </row>
    <row r="185" spans="1:12" s="137" customFormat="1" ht="12.75" customHeight="1">
      <c r="A185" s="149"/>
      <c r="B185" s="111"/>
      <c r="C185" s="111"/>
      <c r="D185" s="150"/>
      <c r="E185" s="149"/>
      <c r="F185" s="149"/>
      <c r="G185" s="149"/>
      <c r="H185" s="149"/>
      <c r="I185" s="149"/>
      <c r="J185" s="149"/>
      <c r="K185" s="151"/>
      <c r="L185" s="152"/>
    </row>
    <row r="186" spans="1:12" s="137" customFormat="1" ht="12.75" customHeight="1">
      <c r="A186" s="149"/>
      <c r="B186" s="111"/>
      <c r="C186" s="111"/>
      <c r="D186" s="150"/>
      <c r="E186" s="149"/>
      <c r="F186" s="149"/>
      <c r="G186" s="149"/>
      <c r="H186" s="149"/>
      <c r="I186" s="149"/>
      <c r="J186" s="149"/>
      <c r="K186" s="151"/>
      <c r="L186" s="152"/>
    </row>
    <row r="187" spans="1:12" s="137" customFormat="1" ht="12.75" customHeight="1">
      <c r="A187" s="149"/>
      <c r="B187" s="111"/>
      <c r="C187" s="111"/>
      <c r="D187" s="150"/>
      <c r="E187" s="149"/>
      <c r="F187" s="149"/>
      <c r="G187" s="149"/>
      <c r="H187" s="149"/>
      <c r="I187" s="149"/>
      <c r="J187" s="149"/>
      <c r="K187" s="151"/>
      <c r="L187" s="152"/>
    </row>
    <row r="188" spans="1:12" s="137" customFormat="1" ht="12.75" customHeight="1">
      <c r="A188" s="149"/>
      <c r="B188" s="111"/>
      <c r="C188" s="111"/>
      <c r="D188" s="150"/>
      <c r="E188" s="149"/>
      <c r="F188" s="149"/>
      <c r="G188" s="149"/>
      <c r="H188" s="149"/>
      <c r="I188" s="149"/>
      <c r="J188" s="149"/>
      <c r="K188" s="151"/>
      <c r="L188" s="152"/>
    </row>
    <row r="189" spans="1:12" s="137" customFormat="1" ht="12.75" customHeight="1">
      <c r="A189" s="149"/>
      <c r="B189" s="111"/>
      <c r="C189" s="111"/>
      <c r="D189" s="150"/>
      <c r="E189" s="149"/>
      <c r="F189" s="149"/>
      <c r="G189" s="149"/>
      <c r="H189" s="149"/>
      <c r="I189" s="149"/>
      <c r="J189" s="149"/>
      <c r="K189" s="151"/>
      <c r="L189" s="152"/>
    </row>
    <row r="190" spans="1:12" s="137" customFormat="1" ht="12.75" customHeight="1">
      <c r="A190" s="149"/>
      <c r="B190" s="111"/>
      <c r="C190" s="111"/>
      <c r="D190" s="150"/>
      <c r="E190" s="149"/>
      <c r="F190" s="149"/>
      <c r="G190" s="149"/>
      <c r="H190" s="149"/>
      <c r="I190" s="149"/>
      <c r="J190" s="149"/>
      <c r="K190" s="151"/>
      <c r="L190" s="152"/>
    </row>
    <row r="191" spans="1:12" s="137" customFormat="1" ht="12.75" customHeight="1">
      <c r="A191" s="149"/>
      <c r="B191" s="111"/>
      <c r="C191" s="111"/>
      <c r="D191" s="150"/>
      <c r="E191" s="149"/>
      <c r="F191" s="149"/>
      <c r="G191" s="149"/>
      <c r="H191" s="149"/>
      <c r="I191" s="149"/>
      <c r="J191" s="149"/>
      <c r="K191" s="151"/>
      <c r="L191" s="152"/>
    </row>
    <row r="192" spans="1:12" s="137" customFormat="1" ht="12.75" customHeight="1">
      <c r="A192" s="149"/>
      <c r="B192" s="111"/>
      <c r="C192" s="111"/>
      <c r="D192" s="150"/>
      <c r="E192" s="149"/>
      <c r="F192" s="149"/>
      <c r="G192" s="149"/>
      <c r="H192" s="149"/>
      <c r="I192" s="149"/>
      <c r="J192" s="149"/>
      <c r="K192" s="151"/>
      <c r="L192" s="152"/>
    </row>
    <row r="193" spans="1:12" s="137" customFormat="1" ht="12.75" customHeight="1">
      <c r="A193" s="149"/>
      <c r="B193" s="111"/>
      <c r="C193" s="111"/>
      <c r="D193" s="150"/>
      <c r="E193" s="149"/>
      <c r="F193" s="149"/>
      <c r="G193" s="149"/>
      <c r="H193" s="149"/>
      <c r="I193" s="149"/>
      <c r="J193" s="149"/>
      <c r="K193" s="151"/>
      <c r="L193" s="152"/>
    </row>
    <row r="194" spans="1:12" s="137" customFormat="1" ht="12.75" customHeight="1">
      <c r="A194" s="149"/>
      <c r="B194" s="111"/>
      <c r="C194" s="111"/>
      <c r="D194" s="150"/>
      <c r="E194" s="149"/>
      <c r="F194" s="149"/>
      <c r="G194" s="149"/>
      <c r="H194" s="149"/>
      <c r="I194" s="149"/>
      <c r="J194" s="149"/>
      <c r="K194" s="151"/>
      <c r="L194" s="152"/>
    </row>
    <row r="195" spans="1:12" s="137" customFormat="1" ht="12.75" customHeight="1">
      <c r="A195" s="149"/>
      <c r="B195" s="111"/>
      <c r="C195" s="111"/>
      <c r="D195" s="150"/>
      <c r="E195" s="149"/>
      <c r="F195" s="149"/>
      <c r="G195" s="149"/>
      <c r="H195" s="149"/>
      <c r="I195" s="149"/>
      <c r="J195" s="149"/>
      <c r="K195" s="151"/>
      <c r="L195" s="152"/>
    </row>
    <row r="196" spans="1:12" s="137" customFormat="1" ht="12.75" customHeight="1">
      <c r="A196" s="149"/>
      <c r="B196" s="111"/>
      <c r="C196" s="111"/>
      <c r="D196" s="150"/>
      <c r="E196" s="149"/>
      <c r="F196" s="149"/>
      <c r="G196" s="149"/>
      <c r="H196" s="149"/>
      <c r="I196" s="149"/>
      <c r="J196" s="149"/>
      <c r="K196" s="151"/>
      <c r="L196" s="152"/>
    </row>
    <row r="197" spans="1:12" s="137" customFormat="1" ht="12.75" customHeight="1">
      <c r="A197" s="149"/>
      <c r="B197" s="111"/>
      <c r="C197" s="111"/>
      <c r="D197" s="150"/>
      <c r="E197" s="149"/>
      <c r="F197" s="149"/>
      <c r="G197" s="149"/>
      <c r="H197" s="149"/>
      <c r="I197" s="149"/>
      <c r="J197" s="149"/>
      <c r="K197" s="151"/>
      <c r="L197" s="152"/>
    </row>
    <row r="198" spans="1:12" s="137" customFormat="1">
      <c r="A198" s="149"/>
      <c r="B198" s="111"/>
      <c r="C198" s="111"/>
      <c r="D198" s="150"/>
      <c r="E198" s="149"/>
      <c r="F198" s="149"/>
      <c r="G198" s="149"/>
      <c r="H198" s="149"/>
      <c r="I198" s="149"/>
      <c r="J198" s="149"/>
      <c r="K198" s="151"/>
      <c r="L198" s="152"/>
    </row>
    <row r="199" spans="1:12" s="137" customFormat="1">
      <c r="A199" s="149"/>
      <c r="B199" s="111"/>
      <c r="C199" s="111"/>
      <c r="D199" s="150"/>
      <c r="E199" s="149"/>
      <c r="F199" s="149"/>
      <c r="G199" s="149"/>
      <c r="H199" s="149"/>
      <c r="I199" s="149"/>
      <c r="J199" s="149"/>
      <c r="K199" s="151"/>
      <c r="L199" s="152"/>
    </row>
    <row r="200" spans="1:12" s="137" customFormat="1" ht="12.75" customHeight="1">
      <c r="A200" s="149"/>
      <c r="B200" s="111"/>
      <c r="C200" s="111"/>
      <c r="D200" s="150"/>
      <c r="E200" s="149"/>
      <c r="F200" s="149"/>
      <c r="G200" s="149"/>
      <c r="H200" s="149"/>
      <c r="I200" s="149"/>
      <c r="J200" s="149"/>
      <c r="K200" s="151"/>
      <c r="L200" s="152"/>
    </row>
    <row r="201" spans="1:12" s="137" customFormat="1" ht="12.75" customHeight="1">
      <c r="A201" s="149"/>
      <c r="B201" s="111"/>
      <c r="C201" s="111"/>
      <c r="D201" s="150"/>
      <c r="E201" s="149"/>
      <c r="F201" s="149"/>
      <c r="G201" s="149"/>
      <c r="H201" s="149"/>
      <c r="I201" s="149"/>
      <c r="J201" s="149"/>
      <c r="K201" s="151"/>
      <c r="L201" s="152"/>
    </row>
    <row r="202" spans="1:12" s="137" customFormat="1" ht="12.75" customHeight="1">
      <c r="A202" s="149"/>
      <c r="B202" s="111"/>
      <c r="C202" s="111"/>
      <c r="D202" s="150"/>
      <c r="E202" s="149"/>
      <c r="F202" s="149"/>
      <c r="G202" s="149"/>
      <c r="H202" s="149"/>
      <c r="I202" s="149"/>
      <c r="J202" s="149"/>
      <c r="K202" s="151"/>
      <c r="L202" s="152"/>
    </row>
    <row r="203" spans="1:12" s="137" customFormat="1" ht="12.75" customHeight="1">
      <c r="A203" s="149"/>
      <c r="B203" s="111"/>
      <c r="C203" s="111"/>
      <c r="D203" s="150"/>
      <c r="E203" s="149"/>
      <c r="F203" s="149"/>
      <c r="G203" s="149"/>
      <c r="H203" s="149"/>
      <c r="I203" s="149"/>
      <c r="J203" s="149"/>
      <c r="K203" s="151"/>
      <c r="L203" s="152"/>
    </row>
    <row r="204" spans="1:12" s="137" customFormat="1" ht="12.75" customHeight="1">
      <c r="A204" s="149"/>
      <c r="B204" s="149"/>
      <c r="C204" s="149"/>
      <c r="D204" s="150"/>
      <c r="E204" s="149"/>
      <c r="F204" s="149"/>
      <c r="G204" s="149"/>
      <c r="H204" s="149"/>
      <c r="I204" s="149"/>
      <c r="J204" s="149"/>
      <c r="K204" s="151"/>
      <c r="L204" s="152"/>
    </row>
    <row r="205" spans="1:12" s="137" customFormat="1" ht="12.75" customHeight="1">
      <c r="A205" s="149"/>
      <c r="B205" s="149"/>
      <c r="C205" s="149"/>
      <c r="D205" s="150"/>
      <c r="E205" s="149"/>
      <c r="F205" s="149"/>
      <c r="G205" s="149"/>
      <c r="H205" s="149"/>
      <c r="I205" s="149"/>
      <c r="J205" s="149"/>
      <c r="K205" s="151"/>
      <c r="L205" s="152"/>
    </row>
    <row r="206" spans="1:12" s="137" customFormat="1" ht="12.75" customHeight="1">
      <c r="A206" s="149"/>
      <c r="B206" s="111"/>
      <c r="C206" s="111"/>
      <c r="D206" s="150"/>
      <c r="E206" s="149"/>
      <c r="F206" s="149"/>
      <c r="G206" s="149"/>
      <c r="H206" s="149"/>
      <c r="I206" s="149"/>
      <c r="J206" s="149"/>
      <c r="K206" s="151"/>
      <c r="L206" s="152"/>
    </row>
    <row r="207" spans="1:12" s="137" customFormat="1" ht="12.75" customHeight="1">
      <c r="A207" s="149"/>
      <c r="B207" s="111"/>
      <c r="C207" s="111"/>
      <c r="D207" s="150"/>
      <c r="E207" s="149"/>
      <c r="F207" s="149"/>
      <c r="G207" s="149"/>
      <c r="H207" s="149"/>
      <c r="I207" s="149"/>
      <c r="J207" s="149"/>
      <c r="K207" s="151"/>
      <c r="L207" s="152"/>
    </row>
    <row r="208" spans="1:12" s="137" customFormat="1" ht="12.75" customHeight="1">
      <c r="A208" s="149"/>
      <c r="B208" s="111"/>
      <c r="C208" s="111"/>
      <c r="D208" s="150"/>
      <c r="E208" s="149"/>
      <c r="F208" s="149"/>
      <c r="G208" s="149"/>
      <c r="H208" s="149"/>
      <c r="I208" s="149"/>
      <c r="J208" s="149"/>
      <c r="K208" s="151"/>
      <c r="L208" s="152"/>
    </row>
    <row r="209" spans="1:12" s="137" customFormat="1" ht="12.75" customHeight="1">
      <c r="A209" s="149"/>
      <c r="B209" s="111"/>
      <c r="C209" s="111"/>
      <c r="D209" s="150"/>
      <c r="E209" s="149"/>
      <c r="F209" s="149"/>
      <c r="G209" s="149"/>
      <c r="H209" s="149"/>
      <c r="I209" s="149"/>
      <c r="J209" s="149"/>
      <c r="K209" s="151"/>
      <c r="L209" s="152"/>
    </row>
    <row r="210" spans="1:12" s="137" customFormat="1" ht="12.75" customHeight="1">
      <c r="A210" s="149"/>
      <c r="B210" s="111"/>
      <c r="C210" s="111"/>
      <c r="D210" s="150"/>
      <c r="E210" s="149"/>
      <c r="F210" s="149"/>
      <c r="G210" s="149"/>
      <c r="H210" s="149"/>
      <c r="I210" s="149"/>
      <c r="J210" s="149"/>
      <c r="K210" s="151"/>
      <c r="L210" s="152"/>
    </row>
    <row r="211" spans="1:12" s="137" customFormat="1" ht="12.75" customHeight="1">
      <c r="A211" s="149"/>
      <c r="B211" s="111"/>
      <c r="C211" s="111"/>
      <c r="D211" s="150"/>
      <c r="E211" s="149"/>
      <c r="F211" s="149"/>
      <c r="G211" s="149"/>
      <c r="H211" s="149"/>
      <c r="I211" s="149"/>
      <c r="J211" s="149"/>
      <c r="K211" s="151"/>
      <c r="L211" s="152"/>
    </row>
    <row r="212" spans="1:12" s="137" customFormat="1" ht="12.75" customHeight="1">
      <c r="A212" s="149"/>
      <c r="B212" s="111"/>
      <c r="C212" s="111"/>
      <c r="D212" s="150"/>
      <c r="E212" s="149"/>
      <c r="F212" s="149"/>
      <c r="G212" s="149"/>
      <c r="H212" s="149"/>
      <c r="I212" s="149"/>
      <c r="J212" s="149"/>
      <c r="K212" s="151"/>
      <c r="L212" s="152"/>
    </row>
    <row r="213" spans="1:12" s="137" customFormat="1" ht="12.75" customHeight="1">
      <c r="A213" s="149"/>
      <c r="B213" s="111"/>
      <c r="C213" s="111"/>
      <c r="D213" s="150"/>
      <c r="E213" s="149"/>
      <c r="F213" s="149"/>
      <c r="G213" s="149"/>
      <c r="H213" s="149"/>
      <c r="I213" s="149"/>
      <c r="J213" s="149"/>
      <c r="K213" s="151"/>
      <c r="L213" s="152"/>
    </row>
    <row r="214" spans="1:12" s="137" customFormat="1" ht="12.75" customHeight="1">
      <c r="A214" s="149"/>
      <c r="B214" s="111"/>
      <c r="C214" s="111"/>
      <c r="D214" s="150"/>
      <c r="E214" s="149"/>
      <c r="F214" s="149"/>
      <c r="G214" s="149"/>
      <c r="H214" s="149"/>
      <c r="I214" s="149"/>
      <c r="J214" s="149"/>
      <c r="K214" s="151"/>
      <c r="L214" s="152"/>
    </row>
    <row r="215" spans="1:12" s="137" customFormat="1" ht="12.75" customHeight="1">
      <c r="A215" s="149"/>
      <c r="B215" s="111"/>
      <c r="C215" s="111"/>
      <c r="D215" s="150"/>
      <c r="E215" s="149"/>
      <c r="F215" s="149"/>
      <c r="G215" s="149"/>
      <c r="H215" s="149"/>
      <c r="I215" s="149"/>
      <c r="J215" s="149"/>
      <c r="K215" s="151"/>
      <c r="L215" s="152"/>
    </row>
    <row r="216" spans="1:12" s="137" customFormat="1" ht="12.75" customHeight="1">
      <c r="A216" s="149"/>
      <c r="B216" s="111"/>
      <c r="C216" s="111"/>
      <c r="D216" s="150"/>
      <c r="E216" s="149"/>
      <c r="F216" s="149"/>
      <c r="G216" s="149"/>
      <c r="H216" s="149"/>
      <c r="I216" s="149"/>
      <c r="J216" s="149"/>
      <c r="K216" s="151"/>
      <c r="L216" s="152"/>
    </row>
    <row r="217" spans="1:12" s="137" customFormat="1" ht="12.75" customHeight="1">
      <c r="A217" s="149"/>
      <c r="B217" s="111"/>
      <c r="C217" s="111"/>
      <c r="D217" s="150"/>
      <c r="E217" s="149"/>
      <c r="F217" s="149"/>
      <c r="G217" s="149"/>
      <c r="H217" s="149"/>
      <c r="I217" s="149"/>
      <c r="J217" s="149"/>
      <c r="K217" s="151"/>
      <c r="L217" s="152"/>
    </row>
    <row r="218" spans="1:12" s="137" customFormat="1" ht="12.75" customHeight="1">
      <c r="A218" s="149"/>
      <c r="B218" s="111"/>
      <c r="C218" s="111"/>
      <c r="D218" s="150"/>
      <c r="E218" s="149"/>
      <c r="F218" s="149"/>
      <c r="G218" s="149"/>
      <c r="H218" s="149"/>
      <c r="I218" s="149"/>
      <c r="J218" s="149"/>
      <c r="K218" s="151"/>
      <c r="L218" s="152"/>
    </row>
    <row r="219" spans="1:12" s="137" customFormat="1" ht="12.75" customHeight="1">
      <c r="A219" s="149"/>
      <c r="B219" s="111"/>
      <c r="C219" s="111"/>
      <c r="D219" s="150"/>
      <c r="E219" s="149"/>
      <c r="F219" s="149"/>
      <c r="G219" s="149"/>
      <c r="H219" s="149"/>
      <c r="I219" s="149"/>
      <c r="J219" s="149"/>
      <c r="K219" s="151"/>
      <c r="L219" s="152"/>
    </row>
    <row r="220" spans="1:12" s="137" customFormat="1" ht="12.75" customHeight="1">
      <c r="A220" s="149"/>
      <c r="B220" s="111"/>
      <c r="C220" s="111"/>
      <c r="D220" s="150"/>
      <c r="E220" s="149"/>
      <c r="F220" s="149"/>
      <c r="G220" s="149"/>
      <c r="H220" s="149"/>
      <c r="I220" s="149"/>
      <c r="J220" s="149"/>
      <c r="K220" s="151"/>
      <c r="L220" s="152"/>
    </row>
    <row r="221" spans="1:12" s="137" customFormat="1" ht="12.75" customHeight="1">
      <c r="A221" s="149"/>
      <c r="B221" s="111"/>
      <c r="C221" s="111"/>
      <c r="D221" s="150"/>
      <c r="E221" s="149"/>
      <c r="F221" s="149"/>
      <c r="G221" s="149"/>
      <c r="H221" s="149"/>
      <c r="I221" s="149"/>
      <c r="J221" s="149"/>
      <c r="K221" s="151"/>
      <c r="L221" s="152"/>
    </row>
    <row r="222" spans="1:12" s="137" customFormat="1" ht="12.75" customHeight="1">
      <c r="A222" s="149"/>
      <c r="B222" s="111"/>
      <c r="C222" s="111"/>
      <c r="D222" s="150"/>
      <c r="E222" s="149"/>
      <c r="F222" s="149"/>
      <c r="G222" s="149"/>
      <c r="H222" s="149"/>
      <c r="I222" s="149"/>
      <c r="J222" s="149"/>
      <c r="K222" s="151"/>
      <c r="L222" s="152"/>
    </row>
    <row r="223" spans="1:12" s="137" customFormat="1" ht="12.75" customHeight="1">
      <c r="A223" s="149"/>
      <c r="B223" s="111"/>
      <c r="C223" s="111"/>
      <c r="D223" s="150"/>
      <c r="E223" s="149"/>
      <c r="F223" s="149"/>
      <c r="G223" s="149"/>
      <c r="H223" s="149"/>
      <c r="I223" s="149"/>
      <c r="J223" s="149"/>
      <c r="K223" s="151"/>
      <c r="L223" s="152"/>
    </row>
    <row r="224" spans="1:12" s="137" customFormat="1" ht="12.75" customHeight="1">
      <c r="A224" s="149"/>
      <c r="B224" s="111"/>
      <c r="C224" s="111"/>
      <c r="D224" s="150"/>
      <c r="E224" s="149"/>
      <c r="F224" s="149"/>
      <c r="G224" s="149"/>
      <c r="H224" s="149"/>
      <c r="I224" s="149"/>
      <c r="J224" s="149"/>
      <c r="K224" s="151"/>
      <c r="L224" s="152"/>
    </row>
    <row r="225" spans="1:12" s="137" customFormat="1" ht="12.75" customHeight="1">
      <c r="A225" s="149"/>
      <c r="B225" s="111"/>
      <c r="C225" s="111"/>
      <c r="D225" s="150"/>
      <c r="E225" s="149"/>
      <c r="F225" s="149"/>
      <c r="G225" s="149"/>
      <c r="H225" s="149"/>
      <c r="I225" s="149"/>
      <c r="J225" s="149"/>
      <c r="K225" s="151"/>
      <c r="L225" s="152"/>
    </row>
    <row r="226" spans="1:12" s="137" customFormat="1" ht="12.75" customHeight="1">
      <c r="A226" s="149"/>
      <c r="B226" s="111"/>
      <c r="C226" s="111"/>
      <c r="D226" s="150"/>
      <c r="E226" s="149"/>
      <c r="F226" s="149"/>
      <c r="G226" s="149"/>
      <c r="H226" s="149"/>
      <c r="I226" s="149"/>
      <c r="J226" s="149"/>
      <c r="K226" s="151"/>
      <c r="L226" s="152"/>
    </row>
    <row r="227" spans="1:12" s="137" customFormat="1" ht="12.75" customHeight="1">
      <c r="A227" s="149"/>
      <c r="B227" s="111"/>
      <c r="C227" s="111"/>
      <c r="D227" s="150"/>
      <c r="E227" s="149"/>
      <c r="F227" s="149"/>
      <c r="G227" s="149"/>
      <c r="H227" s="149"/>
      <c r="I227" s="149"/>
      <c r="J227" s="149"/>
      <c r="K227" s="151"/>
      <c r="L227" s="152"/>
    </row>
    <row r="228" spans="1:12" s="137" customFormat="1" ht="12.75" customHeight="1">
      <c r="A228" s="149"/>
      <c r="B228" s="111"/>
      <c r="C228" s="111"/>
      <c r="D228" s="150"/>
      <c r="E228" s="149"/>
      <c r="F228" s="149"/>
      <c r="G228" s="149"/>
      <c r="H228" s="149"/>
      <c r="I228" s="149"/>
      <c r="J228" s="149"/>
      <c r="K228" s="151"/>
      <c r="L228" s="152"/>
    </row>
    <row r="229" spans="1:12" s="137" customFormat="1" ht="12.75" customHeight="1">
      <c r="A229" s="149"/>
      <c r="B229" s="111"/>
      <c r="C229" s="111"/>
      <c r="D229" s="150"/>
      <c r="E229" s="149"/>
      <c r="F229" s="149"/>
      <c r="G229" s="149"/>
      <c r="H229" s="149"/>
      <c r="I229" s="149"/>
      <c r="J229" s="149"/>
      <c r="K229" s="151"/>
      <c r="L229" s="152"/>
    </row>
    <row r="230" spans="1:12" s="137" customFormat="1" ht="12.75" customHeight="1">
      <c r="A230" s="149"/>
      <c r="B230" s="111"/>
      <c r="C230" s="111"/>
      <c r="D230" s="150"/>
      <c r="E230" s="149"/>
      <c r="F230" s="149"/>
      <c r="G230" s="149"/>
      <c r="H230" s="149"/>
      <c r="I230" s="149"/>
      <c r="J230" s="149"/>
      <c r="K230" s="151"/>
      <c r="L230" s="152"/>
    </row>
    <row r="231" spans="1:12" s="137" customFormat="1" ht="12.75" customHeight="1">
      <c r="A231" s="149"/>
      <c r="B231" s="111"/>
      <c r="C231" s="111"/>
      <c r="D231" s="150"/>
      <c r="E231" s="149"/>
      <c r="F231" s="149"/>
      <c r="G231" s="149"/>
      <c r="H231" s="149"/>
      <c r="I231" s="149"/>
      <c r="J231" s="149"/>
      <c r="K231" s="151"/>
      <c r="L231" s="152"/>
    </row>
    <row r="232" spans="1:12" s="137" customFormat="1" ht="12.75" customHeight="1">
      <c r="A232" s="149"/>
      <c r="B232" s="111"/>
      <c r="C232" s="111"/>
      <c r="D232" s="150"/>
      <c r="E232" s="149"/>
      <c r="F232" s="149"/>
      <c r="G232" s="149"/>
      <c r="H232" s="149"/>
      <c r="I232" s="149"/>
      <c r="J232" s="149"/>
      <c r="K232" s="151"/>
      <c r="L232" s="152"/>
    </row>
    <row r="233" spans="1:12" s="137" customFormat="1" ht="12.75" customHeight="1">
      <c r="A233" s="149"/>
      <c r="B233" s="111"/>
      <c r="C233" s="111"/>
      <c r="D233" s="150"/>
      <c r="E233" s="149"/>
      <c r="F233" s="149"/>
      <c r="G233" s="149"/>
      <c r="H233" s="149"/>
      <c r="I233" s="149"/>
      <c r="J233" s="149"/>
      <c r="K233" s="151"/>
      <c r="L233" s="152"/>
    </row>
    <row r="234" spans="1:12" s="137" customFormat="1">
      <c r="A234" s="149"/>
      <c r="B234" s="111"/>
      <c r="C234" s="111"/>
      <c r="D234" s="150"/>
      <c r="E234" s="149"/>
      <c r="F234" s="149"/>
      <c r="G234" s="149"/>
      <c r="H234" s="149"/>
      <c r="I234" s="149"/>
      <c r="J234" s="149"/>
      <c r="K234" s="151"/>
      <c r="L234" s="152"/>
    </row>
    <row r="235" spans="1:12" s="137" customFormat="1">
      <c r="A235" s="149"/>
      <c r="B235" s="111"/>
      <c r="C235" s="111"/>
      <c r="D235" s="150"/>
      <c r="E235" s="149"/>
      <c r="F235" s="149"/>
      <c r="G235" s="149"/>
      <c r="H235" s="149"/>
      <c r="I235" s="149"/>
      <c r="J235" s="149"/>
      <c r="K235" s="151"/>
      <c r="L235" s="152"/>
    </row>
    <row r="236" spans="1:12" s="137" customFormat="1">
      <c r="A236" s="149"/>
      <c r="B236" s="111"/>
      <c r="C236" s="111"/>
      <c r="D236" s="150"/>
      <c r="E236" s="149"/>
      <c r="F236" s="149"/>
      <c r="G236" s="149"/>
      <c r="H236" s="149"/>
      <c r="I236" s="149"/>
      <c r="J236" s="149"/>
      <c r="K236" s="151"/>
      <c r="L236" s="152"/>
    </row>
    <row r="237" spans="1:12" s="137" customFormat="1">
      <c r="A237" s="149"/>
      <c r="B237" s="111"/>
      <c r="C237" s="111"/>
      <c r="D237" s="150"/>
      <c r="E237" s="149"/>
      <c r="F237" s="149"/>
      <c r="G237" s="149"/>
      <c r="H237" s="149"/>
      <c r="I237" s="149"/>
      <c r="J237" s="149"/>
      <c r="K237" s="151"/>
      <c r="L237" s="152"/>
    </row>
    <row r="238" spans="1:12" s="137" customFormat="1">
      <c r="A238" s="149"/>
      <c r="B238" s="111"/>
      <c r="C238" s="111"/>
      <c r="D238" s="150"/>
      <c r="E238" s="149"/>
      <c r="F238" s="149"/>
      <c r="G238" s="149"/>
      <c r="H238" s="149"/>
      <c r="I238" s="149"/>
      <c r="J238" s="149"/>
      <c r="K238" s="151"/>
      <c r="L238" s="152"/>
    </row>
    <row r="239" spans="1:12" s="137" customFormat="1">
      <c r="A239" s="149"/>
      <c r="B239" s="111"/>
      <c r="C239" s="111"/>
      <c r="D239" s="150"/>
      <c r="E239" s="149"/>
      <c r="F239" s="149"/>
      <c r="G239" s="149"/>
      <c r="H239" s="149"/>
      <c r="I239" s="149"/>
      <c r="J239" s="149"/>
      <c r="K239" s="151"/>
      <c r="L239" s="152"/>
    </row>
    <row r="240" spans="1:12" s="137" customFormat="1">
      <c r="A240" s="149"/>
      <c r="B240" s="149"/>
      <c r="C240" s="149"/>
      <c r="D240" s="150"/>
      <c r="E240" s="149"/>
      <c r="F240" s="149"/>
      <c r="G240" s="149"/>
      <c r="H240" s="149"/>
      <c r="I240" s="149"/>
      <c r="J240" s="149"/>
      <c r="K240" s="151"/>
      <c r="L240" s="152"/>
    </row>
    <row r="245" spans="1:12" s="137" customFormat="1" ht="12.75" customHeight="1">
      <c r="A245" s="86"/>
      <c r="B245" s="86"/>
      <c r="C245" s="86"/>
      <c r="D245" s="153"/>
      <c r="E245" s="86"/>
      <c r="F245" s="86"/>
      <c r="G245" s="86"/>
      <c r="H245" s="86"/>
      <c r="I245" s="86"/>
      <c r="J245" s="86"/>
      <c r="K245" s="154"/>
      <c r="L245" s="123"/>
    </row>
    <row r="246" spans="1:12" s="137" customFormat="1" ht="12.75" customHeight="1">
      <c r="A246" s="86"/>
      <c r="B246" s="86"/>
      <c r="C246" s="86"/>
      <c r="D246" s="153"/>
      <c r="E246" s="86"/>
      <c r="F246" s="86"/>
      <c r="G246" s="86"/>
      <c r="H246" s="86"/>
      <c r="I246" s="86"/>
      <c r="J246" s="86"/>
      <c r="K246" s="154"/>
      <c r="L246" s="123"/>
    </row>
    <row r="247" spans="1:12" s="137" customFormat="1" ht="12.75" customHeight="1">
      <c r="A247" s="86"/>
      <c r="B247" s="86"/>
      <c r="C247" s="86"/>
      <c r="D247" s="153"/>
      <c r="E247" s="86"/>
      <c r="F247" s="86"/>
      <c r="G247" s="86"/>
      <c r="H247" s="86"/>
      <c r="I247" s="86"/>
      <c r="J247" s="86"/>
      <c r="K247" s="154"/>
      <c r="L247" s="123"/>
    </row>
    <row r="248" spans="1:12" s="137" customFormat="1" ht="12.75" customHeight="1">
      <c r="A248" s="86"/>
      <c r="B248" s="86"/>
      <c r="C248" s="86"/>
      <c r="D248" s="153"/>
      <c r="E248" s="86"/>
      <c r="F248" s="86"/>
      <c r="G248" s="86"/>
      <c r="H248" s="86"/>
      <c r="I248" s="86"/>
      <c r="J248" s="86"/>
      <c r="K248" s="154"/>
      <c r="L248" s="123"/>
    </row>
    <row r="249" spans="1:12" s="137" customFormat="1" ht="12.75" customHeight="1">
      <c r="A249" s="149"/>
      <c r="B249" s="149"/>
      <c r="C249" s="149"/>
      <c r="D249" s="150"/>
      <c r="E249" s="149"/>
      <c r="F249" s="149"/>
      <c r="G249" s="149"/>
      <c r="H249" s="149"/>
      <c r="I249" s="149"/>
      <c r="J249" s="149"/>
      <c r="K249" s="151"/>
      <c r="L249" s="152"/>
    </row>
    <row r="250" spans="1:12" s="137" customFormat="1" ht="12.75" customHeight="1">
      <c r="A250" s="149"/>
      <c r="B250" s="149"/>
      <c r="C250" s="149"/>
      <c r="D250" s="150"/>
      <c r="E250" s="149"/>
      <c r="F250" s="149"/>
      <c r="G250" s="149"/>
      <c r="H250" s="149"/>
      <c r="I250" s="149"/>
      <c r="J250" s="149"/>
      <c r="K250" s="151"/>
      <c r="L250" s="152"/>
    </row>
    <row r="251" spans="1:12" s="137" customFormat="1" ht="12.75" customHeight="1">
      <c r="A251" s="151"/>
      <c r="B251" s="111"/>
      <c r="C251" s="111"/>
      <c r="D251" s="150"/>
      <c r="E251" s="149"/>
      <c r="F251" s="149"/>
      <c r="G251" s="149"/>
      <c r="H251" s="149"/>
      <c r="I251" s="149"/>
      <c r="J251" s="149"/>
      <c r="K251" s="151"/>
      <c r="L251" s="152"/>
    </row>
    <row r="252" spans="1:12" s="137" customFormat="1" ht="12.75" customHeight="1">
      <c r="A252" s="151"/>
      <c r="B252" s="111"/>
      <c r="C252" s="111"/>
      <c r="D252" s="150"/>
      <c r="E252" s="149"/>
      <c r="F252" s="149"/>
      <c r="G252" s="149"/>
      <c r="H252" s="149"/>
      <c r="I252" s="149"/>
      <c r="J252" s="149"/>
      <c r="K252" s="151"/>
      <c r="L252" s="152"/>
    </row>
    <row r="253" spans="1:12" s="137" customFormat="1" ht="12.75" customHeight="1">
      <c r="A253" s="151"/>
      <c r="B253" s="111"/>
      <c r="C253" s="111"/>
      <c r="D253" s="150"/>
      <c r="E253" s="149"/>
      <c r="F253" s="149"/>
      <c r="G253" s="149"/>
      <c r="H253" s="149"/>
      <c r="I253" s="149"/>
      <c r="J253" s="149"/>
      <c r="K253" s="151"/>
      <c r="L253" s="152"/>
    </row>
    <row r="254" spans="1:12" s="137" customFormat="1" ht="12.75" customHeight="1">
      <c r="A254" s="151"/>
      <c r="B254" s="111"/>
      <c r="C254" s="111"/>
      <c r="D254" s="150"/>
      <c r="E254" s="149"/>
      <c r="F254" s="149"/>
      <c r="G254" s="149"/>
      <c r="H254" s="149"/>
      <c r="I254" s="149"/>
      <c r="J254" s="149"/>
      <c r="K254" s="151"/>
      <c r="L254" s="152"/>
    </row>
    <row r="255" spans="1:12" s="137" customFormat="1" ht="12.75" customHeight="1">
      <c r="A255" s="151"/>
      <c r="B255" s="111"/>
      <c r="C255" s="111"/>
      <c r="D255" s="150"/>
      <c r="E255" s="149"/>
      <c r="F255" s="149"/>
      <c r="G255" s="149"/>
      <c r="H255" s="149"/>
      <c r="I255" s="149"/>
      <c r="J255" s="149"/>
      <c r="K255" s="151"/>
      <c r="L255" s="152"/>
    </row>
    <row r="256" spans="1:12" s="137" customFormat="1" ht="12.75" customHeight="1">
      <c r="A256" s="151"/>
      <c r="B256" s="111"/>
      <c r="C256" s="111"/>
      <c r="D256" s="150"/>
      <c r="E256" s="149"/>
      <c r="F256" s="149"/>
      <c r="G256" s="149"/>
      <c r="H256" s="149"/>
      <c r="I256" s="149"/>
      <c r="J256" s="149"/>
      <c r="K256" s="151"/>
      <c r="L256" s="152"/>
    </row>
    <row r="257" spans="1:12" s="137" customFormat="1" ht="12.75" customHeight="1">
      <c r="A257" s="151"/>
      <c r="B257" s="111"/>
      <c r="C257" s="111"/>
      <c r="D257" s="150"/>
      <c r="E257" s="149"/>
      <c r="F257" s="149"/>
      <c r="G257" s="149"/>
      <c r="H257" s="149"/>
      <c r="I257" s="149"/>
      <c r="J257" s="149"/>
      <c r="K257" s="151"/>
      <c r="L257" s="152"/>
    </row>
    <row r="258" spans="1:12" s="137" customFormat="1" ht="12.75" customHeight="1">
      <c r="A258" s="151"/>
      <c r="B258" s="111"/>
      <c r="C258" s="111"/>
      <c r="D258" s="150"/>
      <c r="E258" s="149"/>
      <c r="F258" s="149"/>
      <c r="G258" s="149"/>
      <c r="H258" s="149"/>
      <c r="I258" s="149"/>
      <c r="J258" s="149"/>
      <c r="K258" s="151"/>
      <c r="L258" s="152"/>
    </row>
    <row r="259" spans="1:12" s="137" customFormat="1" ht="12.75" customHeight="1">
      <c r="A259" s="151"/>
      <c r="B259" s="111"/>
      <c r="C259" s="111"/>
      <c r="D259" s="150"/>
      <c r="E259" s="149"/>
      <c r="F259" s="149"/>
      <c r="G259" s="149"/>
      <c r="H259" s="149"/>
      <c r="I259" s="149"/>
      <c r="J259" s="149"/>
      <c r="K259" s="151"/>
      <c r="L259" s="152"/>
    </row>
    <row r="260" spans="1:12" s="137" customFormat="1" ht="12.75" customHeight="1">
      <c r="A260" s="151"/>
      <c r="B260" s="111"/>
      <c r="C260" s="111"/>
      <c r="D260" s="150"/>
      <c r="E260" s="149"/>
      <c r="F260" s="149"/>
      <c r="G260" s="149"/>
      <c r="H260" s="149"/>
      <c r="I260" s="149"/>
      <c r="J260" s="149"/>
      <c r="K260" s="151"/>
      <c r="L260" s="152"/>
    </row>
    <row r="261" spans="1:12" s="137" customFormat="1" ht="12.75" customHeight="1">
      <c r="A261" s="151"/>
      <c r="B261" s="111"/>
      <c r="C261" s="111"/>
      <c r="D261" s="150"/>
      <c r="E261" s="149"/>
      <c r="F261" s="149"/>
      <c r="G261" s="149"/>
      <c r="H261" s="149"/>
      <c r="I261" s="149"/>
      <c r="J261" s="149"/>
      <c r="K261" s="151"/>
      <c r="L261" s="152"/>
    </row>
    <row r="262" spans="1:12" s="137" customFormat="1" ht="12.75" customHeight="1">
      <c r="A262" s="151"/>
      <c r="B262" s="111"/>
      <c r="C262" s="111"/>
      <c r="D262" s="150"/>
      <c r="E262" s="149"/>
      <c r="F262" s="149"/>
      <c r="G262" s="149"/>
      <c r="H262" s="149"/>
      <c r="I262" s="149"/>
      <c r="J262" s="149"/>
      <c r="K262" s="151"/>
      <c r="L262" s="152"/>
    </row>
    <row r="263" spans="1:12" s="137" customFormat="1" ht="12.75" customHeight="1">
      <c r="A263" s="151"/>
      <c r="B263" s="111"/>
      <c r="C263" s="111"/>
      <c r="D263" s="150"/>
      <c r="E263" s="149"/>
      <c r="F263" s="149"/>
      <c r="G263" s="149"/>
      <c r="H263" s="149"/>
      <c r="I263" s="149"/>
      <c r="J263" s="149"/>
      <c r="K263" s="151"/>
      <c r="L263" s="152"/>
    </row>
    <row r="264" spans="1:12" s="137" customFormat="1" ht="12.75" customHeight="1">
      <c r="A264" s="151"/>
      <c r="B264" s="111"/>
      <c r="C264" s="111"/>
      <c r="D264" s="150"/>
      <c r="E264" s="149"/>
      <c r="F264" s="149"/>
      <c r="G264" s="149"/>
      <c r="H264" s="149"/>
      <c r="I264" s="149"/>
      <c r="J264" s="149"/>
      <c r="K264" s="151"/>
      <c r="L264" s="152"/>
    </row>
    <row r="265" spans="1:12" s="137" customFormat="1" ht="12.75" customHeight="1">
      <c r="A265" s="151"/>
      <c r="B265" s="111"/>
      <c r="C265" s="111"/>
      <c r="D265" s="150"/>
      <c r="E265" s="149"/>
      <c r="F265" s="149"/>
      <c r="G265" s="149"/>
      <c r="H265" s="149"/>
      <c r="I265" s="149"/>
      <c r="J265" s="149"/>
      <c r="K265" s="151"/>
      <c r="L265" s="152"/>
    </row>
    <row r="266" spans="1:12" s="137" customFormat="1" ht="12.75" customHeight="1">
      <c r="A266" s="151"/>
      <c r="B266" s="111"/>
      <c r="C266" s="111"/>
      <c r="D266" s="150"/>
      <c r="E266" s="149"/>
      <c r="F266" s="149"/>
      <c r="G266" s="149"/>
      <c r="H266" s="149"/>
      <c r="I266" s="149"/>
      <c r="J266" s="149"/>
      <c r="K266" s="151"/>
      <c r="L266" s="152"/>
    </row>
    <row r="267" spans="1:12" s="137" customFormat="1" ht="12.75" customHeight="1">
      <c r="A267" s="151"/>
      <c r="B267" s="111"/>
      <c r="C267" s="111"/>
      <c r="D267" s="150"/>
      <c r="E267" s="149"/>
      <c r="F267" s="149"/>
      <c r="G267" s="149"/>
      <c r="H267" s="149"/>
      <c r="I267" s="149"/>
      <c r="J267" s="149"/>
      <c r="K267" s="151"/>
      <c r="L267" s="152"/>
    </row>
    <row r="268" spans="1:12" s="137" customFormat="1" ht="12.75" customHeight="1">
      <c r="A268" s="151"/>
      <c r="B268" s="111"/>
      <c r="C268" s="111"/>
      <c r="D268" s="150"/>
      <c r="E268" s="149"/>
      <c r="F268" s="149"/>
      <c r="G268" s="149"/>
      <c r="H268" s="149"/>
      <c r="I268" s="149"/>
      <c r="J268" s="149"/>
      <c r="K268" s="151"/>
      <c r="L268" s="152"/>
    </row>
    <row r="269" spans="1:12" s="137" customFormat="1">
      <c r="A269" s="151"/>
      <c r="B269" s="111"/>
      <c r="C269" s="111"/>
      <c r="D269" s="150"/>
      <c r="E269" s="149"/>
      <c r="F269" s="149"/>
      <c r="G269" s="149"/>
      <c r="H269" s="149"/>
      <c r="I269" s="149"/>
      <c r="J269" s="149"/>
      <c r="K269" s="151"/>
      <c r="L269" s="152"/>
    </row>
    <row r="270" spans="1:12" s="137" customFormat="1">
      <c r="A270" s="151"/>
      <c r="B270" s="111"/>
      <c r="C270" s="111"/>
      <c r="D270" s="150"/>
      <c r="E270" s="149"/>
      <c r="F270" s="149"/>
      <c r="G270" s="149"/>
      <c r="H270" s="149"/>
      <c r="I270" s="149"/>
      <c r="J270" s="149"/>
      <c r="K270" s="151"/>
      <c r="L270" s="152"/>
    </row>
    <row r="271" spans="1:12" s="137" customFormat="1">
      <c r="A271" s="151"/>
      <c r="B271" s="111"/>
      <c r="C271" s="111"/>
      <c r="D271" s="150"/>
      <c r="E271" s="149"/>
      <c r="F271" s="149"/>
      <c r="G271" s="149"/>
      <c r="H271" s="149"/>
      <c r="I271" s="149"/>
      <c r="J271" s="149"/>
      <c r="K271" s="151"/>
      <c r="L271" s="152"/>
    </row>
    <row r="272" spans="1:12" s="137" customFormat="1">
      <c r="A272" s="151"/>
      <c r="B272" s="111"/>
      <c r="C272" s="111"/>
      <c r="D272" s="150"/>
      <c r="E272" s="149"/>
      <c r="F272" s="149"/>
      <c r="G272" s="149"/>
      <c r="H272" s="149"/>
      <c r="I272" s="149"/>
      <c r="J272" s="149"/>
      <c r="K272" s="151"/>
      <c r="L272" s="152"/>
    </row>
    <row r="273" spans="1:12" s="137" customFormat="1">
      <c r="A273" s="151"/>
      <c r="B273" s="111"/>
      <c r="C273" s="111"/>
      <c r="D273" s="150"/>
      <c r="E273" s="149"/>
      <c r="F273" s="149"/>
      <c r="G273" s="149"/>
      <c r="H273" s="149"/>
      <c r="I273" s="149"/>
      <c r="J273" s="149"/>
      <c r="K273" s="151"/>
      <c r="L273" s="152"/>
    </row>
    <row r="274" spans="1:12" s="137" customFormat="1">
      <c r="A274" s="151"/>
      <c r="B274" s="111"/>
      <c r="C274" s="111"/>
      <c r="D274" s="150"/>
      <c r="E274" s="149"/>
      <c r="F274" s="149"/>
      <c r="G274" s="149"/>
      <c r="H274" s="149"/>
      <c r="I274" s="149"/>
      <c r="J274" s="149"/>
      <c r="K274" s="151"/>
      <c r="L274" s="152"/>
    </row>
  </sheetData>
  <mergeCells count="21">
    <mergeCell ref="A78:K78"/>
    <mergeCell ref="A1:C1"/>
    <mergeCell ref="A2:K2"/>
    <mergeCell ref="A3:F3"/>
    <mergeCell ref="G3:K3"/>
    <mergeCell ref="L3:O3"/>
    <mergeCell ref="G10:G11"/>
    <mergeCell ref="A65:L65"/>
    <mergeCell ref="A66:K66"/>
    <mergeCell ref="A68:L68"/>
    <mergeCell ref="A69:K69"/>
    <mergeCell ref="A8:L8"/>
    <mergeCell ref="A9:A11"/>
    <mergeCell ref="B9:C11"/>
    <mergeCell ref="D9:E9"/>
    <mergeCell ref="H9:H11"/>
    <mergeCell ref="I9:I11"/>
    <mergeCell ref="J9:J11"/>
    <mergeCell ref="K9:L10"/>
    <mergeCell ref="D10:D11"/>
    <mergeCell ref="E10:E11"/>
  </mergeCells>
  <printOptions horizontalCentered="1"/>
  <pageMargins left="0.39370078740157483" right="0" top="0.39370078740157483" bottom="0" header="0" footer="0"/>
  <pageSetup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Avance Fís Fin</vt:lpstr>
      <vt:lpstr>Flujo Neto Inv Dir Oper</vt:lpstr>
      <vt:lpstr>Flujo Neto Inv Con Oper</vt:lpstr>
      <vt:lpstr>Comp Inv Dir Oper</vt:lpstr>
      <vt:lpstr>Comp Dir Con-Cost Tot </vt:lpstr>
      <vt:lpstr>VPN Inv Fin Dir</vt:lpstr>
      <vt:lpstr>VPN Inv Fin Con</vt:lpstr>
      <vt:lpstr>'Comp Dir Con-Cost Tot '!Área_de_impresión</vt:lpstr>
      <vt:lpstr>'Comp Inv Dir Oper'!Área_de_impresión</vt:lpstr>
      <vt:lpstr>'Flujo Neto Inv Con Oper'!Área_de_impresión</vt:lpstr>
      <vt:lpstr>'Flujo Neto Inv Dir Oper'!Área_de_impresión</vt:lpstr>
      <vt:lpstr>'VPN Inv Fin Con'!Área_de_impresión</vt:lpstr>
      <vt:lpstr>'VPN Inv Fin Dir'!Área_de_impresión</vt:lpstr>
      <vt:lpstr>'Comp Dir Con-Cost Tot '!Títulos_a_imprimir</vt:lpstr>
      <vt:lpstr>'Comp Inv Dir Oper'!Títulos_a_imprimir</vt:lpstr>
      <vt:lpstr>'Flujo Neto Inv Con Oper'!Títulos_a_imprimir</vt:lpstr>
      <vt:lpstr>'Flujo Neto Inv Dir Oper'!Títulos_a_imprimir</vt:lpstr>
      <vt:lpstr>'VPN Inv Fin Con'!Títulos_a_imprimir</vt:lpstr>
      <vt:lpstr>'VPN Inv Fin Dir'!Títulos_a_imprimir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2020-04-25T01:42:51Z</dcterms:created>
  <dcterms:modified xsi:type="dcterms:W3CDTF">2020-04-25T03:48:58Z</dcterms:modified>
</cp:coreProperties>
</file>