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yan\Documents\Trabajo\Trimestrales\Plurianuales\Finales\"/>
    </mc:Choice>
  </mc:AlternateContent>
  <bookViews>
    <workbookView xWindow="0" yWindow="0" windowWidth="28800" windowHeight="11535"/>
  </bookViews>
  <sheets>
    <sheet name="1T_2020" sheetId="1" r:id="rId1"/>
  </sheets>
  <definedNames>
    <definedName name="_xlnm._FilterDatabase" localSheetId="0" hidden="1">'1T_2020'!$A$10:$I$734</definedName>
    <definedName name="_xlnm.Print_Area" localSheetId="0">'1T_2020'!$A$1:$E$734</definedName>
    <definedName name="_xlnm.Print_Titles" localSheetId="0">'1T_2020'!$1:$10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1" i="1" l="1"/>
  <c r="E731" i="1"/>
  <c r="D712" i="1"/>
  <c r="E712" i="1"/>
  <c r="D709" i="1"/>
  <c r="E709" i="1"/>
  <c r="E636" i="1"/>
  <c r="E539" i="1"/>
  <c r="D531" i="1"/>
  <c r="D527" i="1"/>
  <c r="C731" i="1"/>
  <c r="E728" i="1"/>
  <c r="D728" i="1"/>
  <c r="C728" i="1"/>
  <c r="E725" i="1"/>
  <c r="D725" i="1"/>
  <c r="C725" i="1"/>
  <c r="E722" i="1"/>
  <c r="D722" i="1"/>
  <c r="C722" i="1"/>
  <c r="E719" i="1"/>
  <c r="D719" i="1"/>
  <c r="C719" i="1"/>
  <c r="E716" i="1"/>
  <c r="D716" i="1"/>
  <c r="C716" i="1"/>
  <c r="C712" i="1"/>
  <c r="C709" i="1"/>
  <c r="E706" i="1"/>
  <c r="E702" i="1" s="1"/>
  <c r="D706" i="1"/>
  <c r="C706" i="1"/>
  <c r="E703" i="1"/>
  <c r="D703" i="1"/>
  <c r="C703" i="1"/>
  <c r="C702" i="1" s="1"/>
  <c r="E699" i="1"/>
  <c r="D699" i="1"/>
  <c r="C699" i="1"/>
  <c r="E696" i="1"/>
  <c r="D696" i="1"/>
  <c r="C696" i="1"/>
  <c r="E693" i="1"/>
  <c r="D693" i="1"/>
  <c r="C693" i="1"/>
  <c r="E690" i="1"/>
  <c r="D690" i="1"/>
  <c r="C690" i="1"/>
  <c r="E687" i="1"/>
  <c r="D687" i="1"/>
  <c r="C687" i="1"/>
  <c r="E684" i="1"/>
  <c r="D684" i="1"/>
  <c r="C684" i="1"/>
  <c r="E681" i="1"/>
  <c r="D681" i="1"/>
  <c r="C681" i="1"/>
  <c r="E678" i="1"/>
  <c r="D678" i="1"/>
  <c r="C678" i="1"/>
  <c r="E675" i="1"/>
  <c r="D675" i="1"/>
  <c r="C675" i="1"/>
  <c r="E672" i="1"/>
  <c r="D672" i="1"/>
  <c r="C672" i="1"/>
  <c r="E669" i="1"/>
  <c r="D669" i="1"/>
  <c r="C669" i="1"/>
  <c r="E665" i="1"/>
  <c r="D665" i="1"/>
  <c r="C665" i="1"/>
  <c r="E662" i="1"/>
  <c r="D662" i="1"/>
  <c r="C662" i="1"/>
  <c r="E659" i="1"/>
  <c r="D659" i="1"/>
  <c r="C659" i="1"/>
  <c r="E656" i="1"/>
  <c r="D656" i="1"/>
  <c r="C656" i="1"/>
  <c r="E653" i="1"/>
  <c r="D653" i="1"/>
  <c r="C653" i="1"/>
  <c r="E650" i="1"/>
  <c r="D650" i="1"/>
  <c r="C650" i="1"/>
  <c r="E647" i="1"/>
  <c r="D647" i="1"/>
  <c r="C647" i="1"/>
  <c r="E644" i="1"/>
  <c r="D644" i="1"/>
  <c r="C644" i="1"/>
  <c r="E641" i="1"/>
  <c r="D641" i="1"/>
  <c r="C641" i="1"/>
  <c r="E637" i="1"/>
  <c r="D637" i="1"/>
  <c r="D636" i="1" s="1"/>
  <c r="C637" i="1"/>
  <c r="C636" i="1" s="1"/>
  <c r="E633" i="1"/>
  <c r="E632" i="1" s="1"/>
  <c r="D633" i="1"/>
  <c r="D632" i="1" s="1"/>
  <c r="C633" i="1"/>
  <c r="C632" i="1" s="1"/>
  <c r="E629" i="1"/>
  <c r="E628" i="1" s="1"/>
  <c r="D629" i="1"/>
  <c r="D628" i="1" s="1"/>
  <c r="C629" i="1"/>
  <c r="C628" i="1" s="1"/>
  <c r="E625" i="1"/>
  <c r="E624" i="1" s="1"/>
  <c r="D625" i="1"/>
  <c r="D624" i="1" s="1"/>
  <c r="C625" i="1"/>
  <c r="C624" i="1" s="1"/>
  <c r="E621" i="1"/>
  <c r="E620" i="1" s="1"/>
  <c r="D621" i="1"/>
  <c r="D620" i="1" s="1"/>
  <c r="C621" i="1"/>
  <c r="C620" i="1" s="1"/>
  <c r="E617" i="1"/>
  <c r="D617" i="1"/>
  <c r="C617" i="1"/>
  <c r="E614" i="1"/>
  <c r="D614" i="1"/>
  <c r="C614" i="1"/>
  <c r="E611" i="1"/>
  <c r="D611" i="1"/>
  <c r="C611" i="1"/>
  <c r="E608" i="1"/>
  <c r="D608" i="1"/>
  <c r="C608" i="1"/>
  <c r="E605" i="1"/>
  <c r="D605" i="1"/>
  <c r="C605" i="1"/>
  <c r="E602" i="1"/>
  <c r="D602" i="1"/>
  <c r="C602" i="1"/>
  <c r="E599" i="1"/>
  <c r="D599" i="1"/>
  <c r="C599" i="1"/>
  <c r="E596" i="1"/>
  <c r="D596" i="1"/>
  <c r="C596" i="1"/>
  <c r="E593" i="1"/>
  <c r="D593" i="1"/>
  <c r="C593" i="1"/>
  <c r="E590" i="1"/>
  <c r="D590" i="1"/>
  <c r="C590" i="1"/>
  <c r="E587" i="1"/>
  <c r="D587" i="1"/>
  <c r="C587" i="1"/>
  <c r="E584" i="1"/>
  <c r="D584" i="1"/>
  <c r="C584" i="1"/>
  <c r="E581" i="1"/>
  <c r="D581" i="1"/>
  <c r="C581" i="1"/>
  <c r="E578" i="1"/>
  <c r="D578" i="1"/>
  <c r="C578" i="1"/>
  <c r="E575" i="1"/>
  <c r="D575" i="1"/>
  <c r="C575" i="1"/>
  <c r="E572" i="1"/>
  <c r="D572" i="1"/>
  <c r="C572" i="1"/>
  <c r="E569" i="1"/>
  <c r="D569" i="1"/>
  <c r="C569" i="1"/>
  <c r="E566" i="1"/>
  <c r="D566" i="1"/>
  <c r="C566" i="1"/>
  <c r="E563" i="1"/>
  <c r="D563" i="1"/>
  <c r="C563" i="1"/>
  <c r="E560" i="1"/>
  <c r="D560" i="1"/>
  <c r="C560" i="1"/>
  <c r="E557" i="1"/>
  <c r="D557" i="1"/>
  <c r="C557" i="1"/>
  <c r="E554" i="1"/>
  <c r="D554" i="1"/>
  <c r="C554" i="1"/>
  <c r="E551" i="1"/>
  <c r="D551" i="1"/>
  <c r="C551" i="1"/>
  <c r="E548" i="1"/>
  <c r="D548" i="1"/>
  <c r="C548" i="1"/>
  <c r="E544" i="1"/>
  <c r="E543" i="1" s="1"/>
  <c r="D544" i="1"/>
  <c r="D543" i="1" s="1"/>
  <c r="C544" i="1"/>
  <c r="C543" i="1" s="1"/>
  <c r="E540" i="1"/>
  <c r="D540" i="1"/>
  <c r="D539" i="1" s="1"/>
  <c r="C540" i="1"/>
  <c r="E536" i="1"/>
  <c r="E535" i="1" s="1"/>
  <c r="D536" i="1"/>
  <c r="D535" i="1" s="1"/>
  <c r="C536" i="1"/>
  <c r="C535" i="1" s="1"/>
  <c r="E532" i="1"/>
  <c r="E531" i="1" s="1"/>
  <c r="D532" i="1"/>
  <c r="C532" i="1"/>
  <c r="C531" i="1" s="1"/>
  <c r="E528" i="1"/>
  <c r="E527" i="1" s="1"/>
  <c r="D528" i="1"/>
  <c r="C528" i="1"/>
  <c r="C527" i="1" s="1"/>
  <c r="E524" i="1"/>
  <c r="E523" i="1" s="1"/>
  <c r="D524" i="1"/>
  <c r="C524" i="1"/>
  <c r="E520" i="1"/>
  <c r="E519" i="1" s="1"/>
  <c r="D520" i="1"/>
  <c r="D519" i="1" s="1"/>
  <c r="C520" i="1"/>
  <c r="C519" i="1" s="1"/>
  <c r="E516" i="1"/>
  <c r="D516" i="1"/>
  <c r="D512" i="1" s="1"/>
  <c r="C516" i="1"/>
  <c r="E513" i="1"/>
  <c r="D513" i="1"/>
  <c r="C513" i="1"/>
  <c r="E509" i="1"/>
  <c r="D509" i="1"/>
  <c r="C509" i="1"/>
  <c r="E506" i="1"/>
  <c r="D506" i="1"/>
  <c r="C506" i="1"/>
  <c r="E503" i="1"/>
  <c r="D503" i="1"/>
  <c r="C503" i="1"/>
  <c r="E500" i="1"/>
  <c r="D500" i="1"/>
  <c r="C500" i="1"/>
  <c r="E497" i="1"/>
  <c r="D497" i="1"/>
  <c r="C497" i="1"/>
  <c r="E494" i="1"/>
  <c r="D494" i="1"/>
  <c r="C494" i="1"/>
  <c r="E491" i="1"/>
  <c r="D491" i="1"/>
  <c r="C491" i="1"/>
  <c r="E488" i="1"/>
  <c r="D488" i="1"/>
  <c r="C488" i="1"/>
  <c r="E484" i="1"/>
  <c r="D484" i="1"/>
  <c r="C484" i="1"/>
  <c r="E481" i="1"/>
  <c r="D481" i="1"/>
  <c r="C481" i="1"/>
  <c r="E478" i="1"/>
  <c r="D478" i="1"/>
  <c r="C478" i="1"/>
  <c r="E475" i="1"/>
  <c r="D475" i="1"/>
  <c r="C475" i="1"/>
  <c r="E472" i="1"/>
  <c r="D472" i="1"/>
  <c r="C472" i="1"/>
  <c r="E469" i="1"/>
  <c r="D469" i="1"/>
  <c r="C469" i="1"/>
  <c r="E466" i="1"/>
  <c r="D466" i="1"/>
  <c r="C466" i="1"/>
  <c r="E463" i="1"/>
  <c r="D463" i="1"/>
  <c r="C463" i="1"/>
  <c r="E459" i="1"/>
  <c r="D459" i="1"/>
  <c r="C459" i="1"/>
  <c r="E456" i="1"/>
  <c r="D456" i="1"/>
  <c r="C456" i="1"/>
  <c r="E453" i="1"/>
  <c r="D453" i="1"/>
  <c r="C453" i="1"/>
  <c r="E450" i="1"/>
  <c r="D450" i="1"/>
  <c r="C450" i="1"/>
  <c r="E447" i="1"/>
  <c r="D447" i="1"/>
  <c r="C447" i="1"/>
  <c r="E444" i="1"/>
  <c r="D444" i="1"/>
  <c r="C444" i="1"/>
  <c r="E441" i="1"/>
  <c r="D441" i="1"/>
  <c r="C441" i="1"/>
  <c r="E438" i="1"/>
  <c r="D438" i="1"/>
  <c r="C438" i="1"/>
  <c r="E434" i="1"/>
  <c r="D434" i="1"/>
  <c r="C434" i="1"/>
  <c r="E431" i="1"/>
  <c r="D431" i="1"/>
  <c r="C431" i="1"/>
  <c r="E428" i="1"/>
  <c r="D428" i="1"/>
  <c r="C428" i="1"/>
  <c r="E425" i="1"/>
  <c r="E424" i="1" s="1"/>
  <c r="D425" i="1"/>
  <c r="C425" i="1"/>
  <c r="E421" i="1"/>
  <c r="D421" i="1"/>
  <c r="C421" i="1"/>
  <c r="E418" i="1"/>
  <c r="D418" i="1"/>
  <c r="C418" i="1"/>
  <c r="E415" i="1"/>
  <c r="D415" i="1"/>
  <c r="C415" i="1"/>
  <c r="E411" i="1"/>
  <c r="E410" i="1" s="1"/>
  <c r="D411" i="1"/>
  <c r="D410" i="1" s="1"/>
  <c r="C411" i="1"/>
  <c r="C410" i="1" s="1"/>
  <c r="E407" i="1"/>
  <c r="D407" i="1"/>
  <c r="C407" i="1"/>
  <c r="E404" i="1"/>
  <c r="D404" i="1"/>
  <c r="C404" i="1"/>
  <c r="E401" i="1"/>
  <c r="D401" i="1"/>
  <c r="C401" i="1"/>
  <c r="E398" i="1"/>
  <c r="D398" i="1"/>
  <c r="C398" i="1"/>
  <c r="E395" i="1"/>
  <c r="D395" i="1"/>
  <c r="C395" i="1"/>
  <c r="E392" i="1"/>
  <c r="D392" i="1"/>
  <c r="C392" i="1"/>
  <c r="E389" i="1"/>
  <c r="D389" i="1"/>
  <c r="C389" i="1"/>
  <c r="E386" i="1"/>
  <c r="D386" i="1"/>
  <c r="C386" i="1"/>
  <c r="E383" i="1"/>
  <c r="D383" i="1"/>
  <c r="C383" i="1"/>
  <c r="E380" i="1"/>
  <c r="D380" i="1"/>
  <c r="C380" i="1"/>
  <c r="E377" i="1"/>
  <c r="D377" i="1"/>
  <c r="C377" i="1"/>
  <c r="E374" i="1"/>
  <c r="D374" i="1"/>
  <c r="C374" i="1"/>
  <c r="E371" i="1"/>
  <c r="D371" i="1"/>
  <c r="C371" i="1"/>
  <c r="E368" i="1"/>
  <c r="D368" i="1"/>
  <c r="C368" i="1"/>
  <c r="E365" i="1"/>
  <c r="D365" i="1"/>
  <c r="C365" i="1"/>
  <c r="E362" i="1"/>
  <c r="D362" i="1"/>
  <c r="C362" i="1"/>
  <c r="E359" i="1"/>
  <c r="D359" i="1"/>
  <c r="C359" i="1"/>
  <c r="E356" i="1"/>
  <c r="D356" i="1"/>
  <c r="C356" i="1"/>
  <c r="E353" i="1"/>
  <c r="D353" i="1"/>
  <c r="C353" i="1"/>
  <c r="E350" i="1"/>
  <c r="D350" i="1"/>
  <c r="C350" i="1"/>
  <c r="E347" i="1"/>
  <c r="D347" i="1"/>
  <c r="C347" i="1"/>
  <c r="E344" i="1"/>
  <c r="D344" i="1"/>
  <c r="C344" i="1"/>
  <c r="E341" i="1"/>
  <c r="D341" i="1"/>
  <c r="C341" i="1"/>
  <c r="E338" i="1"/>
  <c r="D338" i="1"/>
  <c r="C338" i="1"/>
  <c r="E335" i="1"/>
  <c r="D335" i="1"/>
  <c r="C335" i="1"/>
  <c r="E331" i="1"/>
  <c r="D331" i="1"/>
  <c r="C331" i="1"/>
  <c r="E328" i="1"/>
  <c r="D328" i="1"/>
  <c r="C328" i="1"/>
  <c r="E325" i="1"/>
  <c r="D325" i="1"/>
  <c r="C325" i="1"/>
  <c r="E322" i="1"/>
  <c r="D322" i="1"/>
  <c r="C322" i="1"/>
  <c r="E319" i="1"/>
  <c r="D319" i="1"/>
  <c r="C319" i="1"/>
  <c r="E316" i="1"/>
  <c r="D316" i="1"/>
  <c r="C316" i="1"/>
  <c r="E313" i="1"/>
  <c r="D313" i="1"/>
  <c r="C313" i="1"/>
  <c r="E310" i="1"/>
  <c r="D310" i="1"/>
  <c r="C310" i="1"/>
  <c r="E307" i="1"/>
  <c r="D307" i="1"/>
  <c r="C307" i="1"/>
  <c r="E304" i="1"/>
  <c r="D304" i="1"/>
  <c r="C304" i="1"/>
  <c r="E301" i="1"/>
  <c r="D301" i="1"/>
  <c r="C301" i="1"/>
  <c r="E298" i="1"/>
  <c r="D298" i="1"/>
  <c r="C298" i="1"/>
  <c r="E295" i="1"/>
  <c r="D295" i="1"/>
  <c r="C295" i="1"/>
  <c r="E292" i="1"/>
  <c r="D292" i="1"/>
  <c r="C292" i="1"/>
  <c r="E289" i="1"/>
  <c r="D289" i="1"/>
  <c r="C289" i="1"/>
  <c r="E286" i="1"/>
  <c r="D286" i="1"/>
  <c r="C286" i="1"/>
  <c r="E283" i="1"/>
  <c r="D283" i="1"/>
  <c r="C283" i="1"/>
  <c r="E280" i="1"/>
  <c r="D280" i="1"/>
  <c r="C280" i="1"/>
  <c r="E277" i="1"/>
  <c r="D277" i="1"/>
  <c r="C277" i="1"/>
  <c r="E274" i="1"/>
  <c r="D274" i="1"/>
  <c r="C274" i="1"/>
  <c r="E271" i="1"/>
  <c r="D271" i="1"/>
  <c r="C271" i="1"/>
  <c r="E268" i="1"/>
  <c r="D268" i="1"/>
  <c r="C268" i="1"/>
  <c r="E265" i="1"/>
  <c r="D265" i="1"/>
  <c r="C265" i="1"/>
  <c r="E261" i="1"/>
  <c r="D261" i="1"/>
  <c r="C261" i="1"/>
  <c r="E258" i="1"/>
  <c r="D258" i="1"/>
  <c r="C258" i="1"/>
  <c r="E255" i="1"/>
  <c r="D255" i="1"/>
  <c r="C255" i="1"/>
  <c r="E252" i="1"/>
  <c r="D252" i="1"/>
  <c r="C252" i="1"/>
  <c r="E249" i="1"/>
  <c r="D249" i="1"/>
  <c r="C249" i="1"/>
  <c r="E246" i="1"/>
  <c r="D246" i="1"/>
  <c r="C246" i="1"/>
  <c r="E242" i="1"/>
  <c r="D242" i="1"/>
  <c r="C242" i="1"/>
  <c r="E239" i="1"/>
  <c r="D239" i="1"/>
  <c r="C239" i="1"/>
  <c r="E236" i="1"/>
  <c r="D236" i="1"/>
  <c r="C236" i="1"/>
  <c r="E233" i="1"/>
  <c r="D233" i="1"/>
  <c r="C233" i="1"/>
  <c r="E230" i="1"/>
  <c r="D230" i="1"/>
  <c r="C230" i="1"/>
  <c r="E227" i="1"/>
  <c r="D227" i="1"/>
  <c r="C227" i="1"/>
  <c r="E224" i="1"/>
  <c r="D224" i="1"/>
  <c r="C224" i="1"/>
  <c r="E221" i="1"/>
  <c r="D221" i="1"/>
  <c r="C221" i="1"/>
  <c r="E218" i="1"/>
  <c r="D218" i="1"/>
  <c r="C218" i="1"/>
  <c r="E215" i="1"/>
  <c r="D215" i="1"/>
  <c r="C215" i="1"/>
  <c r="E212" i="1"/>
  <c r="D212" i="1"/>
  <c r="C212" i="1"/>
  <c r="E209" i="1"/>
  <c r="D209" i="1"/>
  <c r="C209" i="1"/>
  <c r="E206" i="1"/>
  <c r="D206" i="1"/>
  <c r="C206" i="1"/>
  <c r="E203" i="1"/>
  <c r="D203" i="1"/>
  <c r="C203" i="1"/>
  <c r="E200" i="1"/>
  <c r="D200" i="1"/>
  <c r="C200" i="1"/>
  <c r="E197" i="1"/>
  <c r="D197" i="1"/>
  <c r="C197" i="1"/>
  <c r="E194" i="1"/>
  <c r="D194" i="1"/>
  <c r="C194" i="1"/>
  <c r="E191" i="1"/>
  <c r="D191" i="1"/>
  <c r="C191" i="1"/>
  <c r="E188" i="1"/>
  <c r="D188" i="1"/>
  <c r="C188" i="1"/>
  <c r="E185" i="1"/>
  <c r="D185" i="1"/>
  <c r="C185" i="1"/>
  <c r="E182" i="1"/>
  <c r="D182" i="1"/>
  <c r="C182" i="1"/>
  <c r="E179" i="1"/>
  <c r="D179" i="1"/>
  <c r="C179" i="1"/>
  <c r="E176" i="1"/>
  <c r="D176" i="1"/>
  <c r="C176" i="1"/>
  <c r="E172" i="1"/>
  <c r="D172" i="1"/>
  <c r="C172" i="1"/>
  <c r="E169" i="1"/>
  <c r="D169" i="1"/>
  <c r="C169" i="1"/>
  <c r="E166" i="1"/>
  <c r="D166" i="1"/>
  <c r="C166" i="1"/>
  <c r="E163" i="1"/>
  <c r="D163" i="1"/>
  <c r="C163" i="1"/>
  <c r="E160" i="1"/>
  <c r="D160" i="1"/>
  <c r="C160" i="1"/>
  <c r="E157" i="1"/>
  <c r="D157" i="1"/>
  <c r="C157" i="1"/>
  <c r="E154" i="1"/>
  <c r="D154" i="1"/>
  <c r="C154" i="1"/>
  <c r="E151" i="1"/>
  <c r="D151" i="1"/>
  <c r="C151" i="1"/>
  <c r="E148" i="1"/>
  <c r="D148" i="1"/>
  <c r="C148" i="1"/>
  <c r="E145" i="1"/>
  <c r="D145" i="1"/>
  <c r="C145" i="1"/>
  <c r="E142" i="1"/>
  <c r="D142" i="1"/>
  <c r="C142" i="1"/>
  <c r="E139" i="1"/>
  <c r="D139" i="1"/>
  <c r="C139" i="1"/>
  <c r="E136" i="1"/>
  <c r="D136" i="1"/>
  <c r="C136" i="1"/>
  <c r="E133" i="1"/>
  <c r="D133" i="1"/>
  <c r="C133" i="1"/>
  <c r="E130" i="1"/>
  <c r="D130" i="1"/>
  <c r="C130" i="1"/>
  <c r="E127" i="1"/>
  <c r="D127" i="1"/>
  <c r="C127" i="1"/>
  <c r="E124" i="1"/>
  <c r="D124" i="1"/>
  <c r="C124" i="1"/>
  <c r="E121" i="1"/>
  <c r="D121" i="1"/>
  <c r="C121" i="1"/>
  <c r="E118" i="1"/>
  <c r="D118" i="1"/>
  <c r="C118" i="1"/>
  <c r="E114" i="1"/>
  <c r="D114" i="1"/>
  <c r="C114" i="1"/>
  <c r="E111" i="1"/>
  <c r="E110" i="1" s="1"/>
  <c r="D111" i="1"/>
  <c r="C111" i="1"/>
  <c r="E107" i="1"/>
  <c r="D107" i="1"/>
  <c r="C107" i="1"/>
  <c r="E104" i="1"/>
  <c r="D104" i="1"/>
  <c r="C104" i="1"/>
  <c r="E101" i="1"/>
  <c r="D101" i="1"/>
  <c r="C101" i="1"/>
  <c r="E98" i="1"/>
  <c r="D98" i="1"/>
  <c r="C98" i="1"/>
  <c r="E95" i="1"/>
  <c r="D95" i="1"/>
  <c r="C95" i="1"/>
  <c r="E92" i="1"/>
  <c r="D92" i="1"/>
  <c r="C92" i="1"/>
  <c r="E89" i="1"/>
  <c r="D89" i="1"/>
  <c r="C89" i="1"/>
  <c r="E86" i="1"/>
  <c r="D86" i="1"/>
  <c r="C86" i="1"/>
  <c r="E83" i="1"/>
  <c r="D83" i="1"/>
  <c r="C83" i="1"/>
  <c r="E80" i="1"/>
  <c r="D80" i="1"/>
  <c r="C80" i="1"/>
  <c r="E77" i="1"/>
  <c r="D77" i="1"/>
  <c r="C77" i="1"/>
  <c r="E74" i="1"/>
  <c r="D74" i="1"/>
  <c r="C74" i="1"/>
  <c r="E71" i="1"/>
  <c r="D71" i="1"/>
  <c r="C71" i="1"/>
  <c r="E68" i="1"/>
  <c r="D68" i="1"/>
  <c r="C68" i="1"/>
  <c r="E65" i="1"/>
  <c r="D65" i="1"/>
  <c r="C65" i="1"/>
  <c r="E62" i="1"/>
  <c r="D62" i="1"/>
  <c r="C62" i="1"/>
  <c r="E59" i="1"/>
  <c r="D59" i="1"/>
  <c r="C59" i="1"/>
  <c r="E56" i="1"/>
  <c r="D56" i="1"/>
  <c r="C56" i="1"/>
  <c r="E53" i="1"/>
  <c r="D53" i="1"/>
  <c r="C53" i="1"/>
  <c r="E50" i="1"/>
  <c r="D50" i="1"/>
  <c r="C50" i="1"/>
  <c r="E46" i="1"/>
  <c r="E45" i="1" s="1"/>
  <c r="D46" i="1"/>
  <c r="D45" i="1" s="1"/>
  <c r="C46" i="1"/>
  <c r="E42" i="1"/>
  <c r="D42" i="1"/>
  <c r="C42" i="1"/>
  <c r="E39" i="1"/>
  <c r="D39" i="1"/>
  <c r="C39" i="1"/>
  <c r="E36" i="1"/>
  <c r="D36" i="1"/>
  <c r="C36" i="1"/>
  <c r="E32" i="1"/>
  <c r="D32" i="1"/>
  <c r="C32" i="1"/>
  <c r="E29" i="1"/>
  <c r="D29" i="1"/>
  <c r="C29" i="1"/>
  <c r="E26" i="1"/>
  <c r="E25" i="1" s="1"/>
  <c r="D26" i="1"/>
  <c r="C26" i="1"/>
  <c r="E22" i="1"/>
  <c r="E21" i="1" s="1"/>
  <c r="D22" i="1"/>
  <c r="D21" i="1" s="1"/>
  <c r="C22" i="1"/>
  <c r="C21" i="1" s="1"/>
  <c r="E18" i="1"/>
  <c r="D18" i="1"/>
  <c r="C18" i="1"/>
  <c r="E15" i="1"/>
  <c r="D15" i="1"/>
  <c r="C15" i="1"/>
  <c r="E175" i="1" l="1"/>
  <c r="C414" i="1"/>
  <c r="D424" i="1"/>
  <c r="D640" i="1"/>
  <c r="D35" i="1"/>
  <c r="D110" i="1"/>
  <c r="E35" i="1"/>
  <c r="D264" i="1"/>
  <c r="E640" i="1"/>
  <c r="E414" i="1"/>
  <c r="D245" i="1"/>
  <c r="E668" i="1"/>
  <c r="E49" i="1"/>
  <c r="E245" i="1"/>
  <c r="E715" i="1"/>
  <c r="D49" i="1"/>
  <c r="D117" i="1"/>
  <c r="D437" i="1"/>
  <c r="D487" i="1"/>
  <c r="D25" i="1"/>
  <c r="E117" i="1"/>
  <c r="D175" i="1"/>
  <c r="E264" i="1"/>
  <c r="E334" i="1"/>
  <c r="E437" i="1"/>
  <c r="E462" i="1"/>
  <c r="E487" i="1"/>
  <c r="E512" i="1"/>
  <c r="E547" i="1"/>
  <c r="D702" i="1"/>
  <c r="D715" i="1"/>
  <c r="C45" i="1"/>
  <c r="D668" i="1"/>
  <c r="D547" i="1"/>
  <c r="C539" i="1"/>
  <c r="C523" i="1"/>
  <c r="D523" i="1"/>
  <c r="D462" i="1"/>
  <c r="D414" i="1"/>
  <c r="D334" i="1"/>
  <c r="C245" i="1"/>
  <c r="C35" i="1"/>
  <c r="C110" i="1"/>
  <c r="C334" i="1"/>
  <c r="C640" i="1"/>
  <c r="C668" i="1"/>
  <c r="C715" i="1"/>
  <c r="C547" i="1"/>
  <c r="C462" i="1"/>
  <c r="C487" i="1"/>
  <c r="C512" i="1"/>
  <c r="C264" i="1"/>
  <c r="C175" i="1"/>
  <c r="C49" i="1"/>
  <c r="C117" i="1"/>
  <c r="C437" i="1"/>
  <c r="C25" i="1"/>
  <c r="C424" i="1"/>
  <c r="E12" i="1" l="1"/>
  <c r="E11" i="1" s="1"/>
  <c r="D12" i="1"/>
  <c r="D11" i="1" s="1"/>
  <c r="C12" i="1"/>
  <c r="C11" i="1" l="1"/>
</calcChain>
</file>

<file path=xl/sharedStrings.xml><?xml version="1.0" encoding="utf-8"?>
<sst xmlns="http://schemas.openxmlformats.org/spreadsheetml/2006/main" count="733" uniqueCount="247">
  <si>
    <t>Informes sobre la Situación Económica,
las Finanzas Públicas y la Deuda Pública</t>
  </si>
  <si>
    <t>Dependencia / Entidad / Empresa</t>
  </si>
  <si>
    <t>Programado</t>
  </si>
  <si>
    <t>Ejercido</t>
  </si>
  <si>
    <t>01 Poder Legislativo</t>
  </si>
  <si>
    <t>H. Cámara de Diputados</t>
  </si>
  <si>
    <t>Gasto Corriente</t>
  </si>
  <si>
    <t>Gasto de Inversión</t>
  </si>
  <si>
    <t>H. Cámara de Senadores</t>
  </si>
  <si>
    <t>Auditoría Superior de la Federación</t>
  </si>
  <si>
    <t>02 Oficina de la Presidencia de la República</t>
  </si>
  <si>
    <t>Sector Central</t>
  </si>
  <si>
    <t>03 Poder Judicial</t>
  </si>
  <si>
    <t>Suprema Corte de Justicia de la Nación</t>
  </si>
  <si>
    <t>Consejo de la Judicatura Federal</t>
  </si>
  <si>
    <t>04 Gobernación</t>
  </si>
  <si>
    <t>Consejo Nacional para Prevenir la Discriminación</t>
  </si>
  <si>
    <t>Talleres Gráficos de México</t>
  </si>
  <si>
    <t>05 Relaciones Exteriores</t>
  </si>
  <si>
    <t>06 Hacienda y Crédito Público</t>
  </si>
  <si>
    <t>Casa de Moneda de México</t>
  </si>
  <si>
    <t>Financiera Nacional de Desarrollo Agropecuario, Rural, Forestal y Pesquero</t>
  </si>
  <si>
    <t>Instituto para la Protección del Ahorro Bancario</t>
  </si>
  <si>
    <t>Lotería Nacional para la Asistencia Pública</t>
  </si>
  <si>
    <t>Pronósticos para la Asistencia Pública</t>
  </si>
  <si>
    <t>Servicio de Administración y Enajenación de Bienes</t>
  </si>
  <si>
    <t>Banco Nacional de Obras y Servicios Públicos, S.N.C.</t>
  </si>
  <si>
    <t>Nacional Financiera, S.N.C.</t>
  </si>
  <si>
    <t>Sociedad Hipotecaria Federal, S.N.C</t>
  </si>
  <si>
    <t>Fondo Especial de Asistencia Técnica y Garantía para Créditos Agropecuarios</t>
  </si>
  <si>
    <t>Fondo de Capitalización e Inversión del Sector Rural</t>
  </si>
  <si>
    <t>Fondo de Garantía y Fomento para la Agricultura, Ganadería y Avicultura</t>
  </si>
  <si>
    <t>Fondo de Garantía y Fomento para las Actividades Pesqueras</t>
  </si>
  <si>
    <t>Fondo Especial para Financiamientos Agropecuarios</t>
  </si>
  <si>
    <t>Seguros de Crédito a la Vivienda SHF, S.A. de C.V.</t>
  </si>
  <si>
    <t>07 Defensa Nacional</t>
  </si>
  <si>
    <t>Instituto de Seguridad Social para las Fuerzas Armadas Mexicanas</t>
  </si>
  <si>
    <t>Servicio Nacional de Sanidad, Inocuidad y Calidad Agroalimentaria</t>
  </si>
  <si>
    <t>Servicio Nacional de Inspección y Certificación de Semillas</t>
  </si>
  <si>
    <t>Agencia de Servicios a la Comercialización y Desarrollo de Mercados Agropecuarios</t>
  </si>
  <si>
    <t>Fideicomiso de Riesgo Compartido</t>
  </si>
  <si>
    <t>Fondo de Empresas Expropiadas del Sector Azucarero</t>
  </si>
  <si>
    <t>Productora Nacional de Biológicos Veterinarios</t>
  </si>
  <si>
    <t>Colegio Superior Agropecuario del Estado de Guerrero</t>
  </si>
  <si>
    <t>Servicio de Información Agroalimentaria y Pesquera</t>
  </si>
  <si>
    <t>Comisión Nacional de Acuacultura y Pesca</t>
  </si>
  <si>
    <t>Colegio de Postgraduados</t>
  </si>
  <si>
    <t>Comisión Nacional de las Zonas Áridas</t>
  </si>
  <si>
    <t>Instituto Nacional de Investigaciones Forestales, Agrícolas y Pecuarias</t>
  </si>
  <si>
    <t>09 Comunicaciones y Transportes</t>
  </si>
  <si>
    <t>Aeropuertos y Servicios Auxiliares</t>
  </si>
  <si>
    <t>Agencia Espacial Mexicana</t>
  </si>
  <si>
    <t>Caminos y Puentes Federales de Ingresos y Servicios Conexos</t>
  </si>
  <si>
    <t>Administración Portuaria Integral de Progreso, S.A. de C.V.</t>
  </si>
  <si>
    <t>Administración Portuaria Integral de Puerto Vallarta, S.A. de C.V.</t>
  </si>
  <si>
    <t>Administración Portuaria Integral de Topolobampo, S.A. de C.V.</t>
  </si>
  <si>
    <t>Administración Portuaria Integral de Tuxpan, S.A. de C.V.</t>
  </si>
  <si>
    <t>Administración Portuaria Integral de Altamira, S.A. de C.V.</t>
  </si>
  <si>
    <t>Administración Portuaria Integral de Lázaro Cárdenas, S.A. de C.V.</t>
  </si>
  <si>
    <t>Administración Portuaria Integral de Tampico, S.A. de C.V.</t>
  </si>
  <si>
    <t>Administración Portuaria Integral de Veracruz, S.A. de C.V.</t>
  </si>
  <si>
    <t>Administración Portuaria Integral de Salina Cruz, S.A. de C.V.</t>
  </si>
  <si>
    <t>Organismo Promotor de Inversiones en Telecomunicaciones</t>
  </si>
  <si>
    <t>Servicio Postal Mexicano</t>
  </si>
  <si>
    <t>Instituto Mexicano del Transporte</t>
  </si>
  <si>
    <t>Servicios a la Navegación en el Espacio Aéreo Mexicano</t>
  </si>
  <si>
    <t>Grupo Aeroportuario de la Ciudad de México, S.A. de C.V.</t>
  </si>
  <si>
    <t>Aeropuerto Internacional de la Ciudad de México, S.A. de C.V.</t>
  </si>
  <si>
    <t>Servicios Aeroportuarios de la Ciudad de México, S.A. de C.V.</t>
  </si>
  <si>
    <t>10 Economía</t>
  </si>
  <si>
    <t>Centro Nacional de Metrología</t>
  </si>
  <si>
    <t>Fideicomiso de Fomento Minero</t>
  </si>
  <si>
    <t>Instituto Mexicano de la Propiedad Industrial</t>
  </si>
  <si>
    <t>Procuraduría Federal del Consumidor</t>
  </si>
  <si>
    <t>Exportadora de Sal, S.A. de C.V.</t>
  </si>
  <si>
    <t>11 Educación Pública</t>
  </si>
  <si>
    <t>Universidad Nacional Autónoma de México</t>
  </si>
  <si>
    <t>Instituto Politécnico Nacional</t>
  </si>
  <si>
    <t>XE-IPN Canal 11</t>
  </si>
  <si>
    <t>Centro de Enseñanza Técnica Industrial</t>
  </si>
  <si>
    <t>Colegio de Bachilleres</t>
  </si>
  <si>
    <t>Colegio Nacional de Educación Profesional Técnica</t>
  </si>
  <si>
    <t>Comisión Nacional de Cultura Física y Deporte</t>
  </si>
  <si>
    <t>Comisión Nacional de Libros de Texto Gratuitos</t>
  </si>
  <si>
    <t>Consejo Nacional de Fomento Educativo</t>
  </si>
  <si>
    <t>El Colegio de México, A.C.</t>
  </si>
  <si>
    <t>Fideicomiso de los Sistemas Normalizado de Competencia Laboral y de Certificación de Competencia Laboral</t>
  </si>
  <si>
    <t>Impresora y Encuadernadora Progreso, S.A. de C.V.</t>
  </si>
  <si>
    <t>Instituto Nacional para la Educación de los Adultos</t>
  </si>
  <si>
    <t>Instituto Nacional de la Infraestructura Física Educativa</t>
  </si>
  <si>
    <t>Patronato de Obras e Instalaciones del Instituto Politécnico Nacional</t>
  </si>
  <si>
    <t>12 Salud</t>
  </si>
  <si>
    <t>Centro Regional de Alta Especialidad de Chiapas</t>
  </si>
  <si>
    <t>Instituto Nacional de Psiquiatría Ramón de la Fuente Muñiz</t>
  </si>
  <si>
    <t>Centros de Integración Juvenil, A.C.</t>
  </si>
  <si>
    <t>Hospital Juárez de México</t>
  </si>
  <si>
    <t>Hospital General "Dr. Manuel Gea González"</t>
  </si>
  <si>
    <t>Hospital General de México "Dr. Eduardo Liceaga"</t>
  </si>
  <si>
    <t>Hospital Infantil de México Federico Gómez</t>
  </si>
  <si>
    <t>Hospital Regional de Alta Especialidad del Bajío</t>
  </si>
  <si>
    <t>Hospital Regional de Alta Especialidad de Oaxaca</t>
  </si>
  <si>
    <t>Hospital Regional de Alta Especialidad de la Península de Yucatán</t>
  </si>
  <si>
    <t>Hospital Regional de Alta Especialidad de Ciudad Victoria "Bicentenario 2010"</t>
  </si>
  <si>
    <t>Hospital Regional de Alta Especialidad de Ixtapaluca</t>
  </si>
  <si>
    <t>Instituto Nacional de Cancerología</t>
  </si>
  <si>
    <t>Instituto Nacional de Cardiología Ignacio Chávez</t>
  </si>
  <si>
    <t>Instituto Nacional de Enfermedades Respiratorias Ismael Cosío Villegas</t>
  </si>
  <si>
    <t>Instituto Nacional de Geriatría</t>
  </si>
  <si>
    <t>Instituto Nacional de Ciencias Médicas y Nutrición Salvador Zubirán</t>
  </si>
  <si>
    <t>Instituto Nacional de Medicina Genómica</t>
  </si>
  <si>
    <t>Instituto Nacional de Neurología y Neurocirugía Manuel Velasco Suárez</t>
  </si>
  <si>
    <t>Instituto Nacional de Pediatría</t>
  </si>
  <si>
    <t>Instituto Nacional de Perinatología Isidro Espinosa de los Reyes</t>
  </si>
  <si>
    <t>Instituto Nacional de Rehabilitación Luis Guillermo Ibarra Ibarra</t>
  </si>
  <si>
    <t>Instituto Nacional de Salud Pública</t>
  </si>
  <si>
    <t>Sistema Nacional para el Desarrollo Integral de la Familia</t>
  </si>
  <si>
    <t>13 Marina</t>
  </si>
  <si>
    <t>14 Trabajo y Previsión Social</t>
  </si>
  <si>
    <t>Comisión Nacional de los Salarios Mínimos</t>
  </si>
  <si>
    <t>Instituto del Fondo Nacional para el Consumo de los Trabajadores</t>
  </si>
  <si>
    <t>15 Desarrollo Agrario, Territorial y Urbano</t>
  </si>
  <si>
    <t>Comisión Nacional de Vivienda</t>
  </si>
  <si>
    <t>Procuraduría Agraria</t>
  </si>
  <si>
    <t>Fideicomiso Fondo Nacional de Habitaciones Populares</t>
  </si>
  <si>
    <t>16 Medio Ambiente y Recursos Naturales</t>
  </si>
  <si>
    <t xml:space="preserve">Comisión Nacional del Agua </t>
  </si>
  <si>
    <t>Instituto Nacional de Ecología y Cambio Climático</t>
  </si>
  <si>
    <t>Procuraduría Federal de Protección al Ambiente</t>
  </si>
  <si>
    <t>Comisión Nacional de Áreas Naturales Protegidas</t>
  </si>
  <si>
    <t xml:space="preserve">Comisión Nacional Forestal </t>
  </si>
  <si>
    <t>Instituto Mexicano de Tecnología del Agua</t>
  </si>
  <si>
    <t>Agencia de Seguridad, Energía y Ambiente</t>
  </si>
  <si>
    <t>18 Energía</t>
  </si>
  <si>
    <t>Comisión Nacional de Seguridad Nuclear y Salvaguardias</t>
  </si>
  <si>
    <t>Comisión Nacional para el Uso Eficiente de la Energía</t>
  </si>
  <si>
    <t>Compañía Mexicana de Exploraciones, S.A. de C.V.</t>
  </si>
  <si>
    <t>Instituto Mexicano del Petróleo</t>
  </si>
  <si>
    <t>Instituto Nacional de Investigaciones Nucleares</t>
  </si>
  <si>
    <t>Centro Nacional de Control de Energía</t>
  </si>
  <si>
    <t>Centro Nacional de Control del Gas Natural</t>
  </si>
  <si>
    <t>Instituto Mexicano de la Juventud</t>
  </si>
  <si>
    <t>Instituto Nacional de las Personas Adultas Mayores</t>
  </si>
  <si>
    <t>Consejo Nacional de Evaluación de la Política de Desarrollo Social</t>
  </si>
  <si>
    <t>Diconsa, S.A. de C.V.</t>
  </si>
  <si>
    <t>Liconsa, S.A. de C.V.</t>
  </si>
  <si>
    <t>Fondo Nacional para el Fomento de las Artesanías</t>
  </si>
  <si>
    <t>Consejo Nacional para el Desarrollo y la Inclusión de las Personas con Discapacidad</t>
  </si>
  <si>
    <t>21 Turismo</t>
  </si>
  <si>
    <t>Fondo Nacional de Fomento al Turismo</t>
  </si>
  <si>
    <t>22  Instituto Nacional Electoral</t>
  </si>
  <si>
    <t>25 Previsiones y Aportaciones para los Sistemas de Educación Básica, Normal, Tecnológica y de Adultos</t>
  </si>
  <si>
    <t>27 Función Pública</t>
  </si>
  <si>
    <t>31 Tribunales Agrarios</t>
  </si>
  <si>
    <t>35 Comisión Nacional de los Derechos Humanos</t>
  </si>
  <si>
    <t>37 Consejería Jurídica del Ejecutivo Federal</t>
  </si>
  <si>
    <t>38 Consejo Nacional de Ciencia y Tecnología</t>
  </si>
  <si>
    <t>Centro de Investigación en Química Aplicada</t>
  </si>
  <si>
    <t>Centro de Investigaciones y Estudios Superiores en Antropología Social</t>
  </si>
  <si>
    <t>Consejo Nacional de Ciencia y Tecnología</t>
  </si>
  <si>
    <t>El Colegio de la Frontera Sur</t>
  </si>
  <si>
    <t>Instituto de Investigaciones "Dr. José María Luis Mora"</t>
  </si>
  <si>
    <t xml:space="preserve">Instituto Nacional de Astrofísica Óptica y Electrónica </t>
  </si>
  <si>
    <t>Centro de Ingeniería y Desarrollo Industrial</t>
  </si>
  <si>
    <t>Centro de Investigación Científica y de Educación Superior de Ensenada, Baja California</t>
  </si>
  <si>
    <t>CIATEC, A.C. "Centro de Innovación Aplicada en Tecnologías Competitivas"</t>
  </si>
  <si>
    <t>Centro de Investigación y Docencia Económicas, A.C.</t>
  </si>
  <si>
    <t>Centro de Investigaciones Biológicas del Noroeste, S.C.</t>
  </si>
  <si>
    <t>Centro de Investigación Científica de Yucatán, A.C.</t>
  </si>
  <si>
    <t>Centro de Investigaciones en Óptica, A.C.</t>
  </si>
  <si>
    <t>CIATEQ, A.C. Centro de Tecnología Avanzada</t>
  </si>
  <si>
    <t>Corporación Mexicana de Investigación en Materiales, S.A. de C.V.</t>
  </si>
  <si>
    <t xml:space="preserve"> El Colegio de la Frontera Norte, A.C.</t>
  </si>
  <si>
    <t>El Colegio de San Luis, A.C.</t>
  </si>
  <si>
    <t>Instituto de Ecología, A.C.</t>
  </si>
  <si>
    <t>Instituto Potosino de Investigación Científica y Tecnológica, A.C.</t>
  </si>
  <si>
    <t>Centro de Investigación en Alimentación y Desarrollo, A.C.</t>
  </si>
  <si>
    <t>El Colegio de Michoacán, A.C.</t>
  </si>
  <si>
    <t>INFOTEC Centro de Investigación e Innovación en Tecnologías de la Información y Comunicación</t>
  </si>
  <si>
    <t>41 Comisión Federal de Competencia Económica</t>
  </si>
  <si>
    <t>43 Instituto Federal de Telecomunicaciones</t>
  </si>
  <si>
    <t>44 Instituto Nacional de Transparencia, Acceso a la Información y Protección de Datos Personales</t>
  </si>
  <si>
    <t>45 Comisión Reguladora de Energía</t>
  </si>
  <si>
    <t>46 Comisión Nacional de Hidrocarburos</t>
  </si>
  <si>
    <t>47 Entidades no Sectorizadas</t>
  </si>
  <si>
    <t>Instituto Nacional de las Mujeres</t>
  </si>
  <si>
    <t>Procuraduría de la Defensa del Contribuyente</t>
  </si>
  <si>
    <t>Comisión Ejecutiva de Atención a Víctimas</t>
  </si>
  <si>
    <t>Sistema Público de Radiodifusión del Estado Mexicano</t>
  </si>
  <si>
    <t>Secretaría Ejecutiva del Sistema Nacional Anticorrupción</t>
  </si>
  <si>
    <t>48 Cultura</t>
  </si>
  <si>
    <t>Instituto Nacional de Bellas Artes y Literatura</t>
  </si>
  <si>
    <t>Radio Educación</t>
  </si>
  <si>
    <t>Instituto Nacional del Derecho de Autor</t>
  </si>
  <si>
    <t>Instituto Nacional del Estudios Históricos de las Revoluciones de México</t>
  </si>
  <si>
    <t>Estudios Churubusco Azteca, S.A.</t>
  </si>
  <si>
    <t>Instituto Nacional de Lenguas Indígenas</t>
  </si>
  <si>
    <t>Instituto Mexicano de Cinematografía</t>
  </si>
  <si>
    <t>Televisión Metropolitana S.A. de C.V.</t>
  </si>
  <si>
    <t>Pemex-Exploración y Producción</t>
  </si>
  <si>
    <t>Pemex-Fertilizantes</t>
  </si>
  <si>
    <t>Pemex Logística</t>
  </si>
  <si>
    <t>Pemex Transformación Industrial</t>
  </si>
  <si>
    <t>Pemex Corporativo</t>
  </si>
  <si>
    <t>Fuente: Dependencias y entidades de la Administración Pública Federal.</t>
  </si>
  <si>
    <t>Agencia Reguladora del Transporte Ferroviario</t>
  </si>
  <si>
    <t>Instituto Nacional de la Economía Social</t>
  </si>
  <si>
    <t>Instituto Nacional de Antropología e Historia</t>
  </si>
  <si>
    <t>Banco Nacional de Comercio Exterior, S.N.C.</t>
  </si>
  <si>
    <t>Tribunal Electoral del Poder Judicial de la Federación</t>
  </si>
  <si>
    <t>Universidad Pedagógica Nacional</t>
  </si>
  <si>
    <t>Comisión de Apelación y Arbitraje del Deporte</t>
  </si>
  <si>
    <t>Instituto Mexicano de la Radio</t>
  </si>
  <si>
    <t>Centro de Investigación y Asistencia en Tecnología y Diseño del Estado de Jalisco, A.C.</t>
  </si>
  <si>
    <t>Instituto Nacional de Desarrollo Social</t>
  </si>
  <si>
    <t>GYR Instituto Mexicano del Seguro Social</t>
  </si>
  <si>
    <t>GYN Instituto de Seguridad y Servicios Sociales de los Trabajadores del Estado</t>
  </si>
  <si>
    <t>TYY Petróleos Mexicanos</t>
  </si>
  <si>
    <t>TVV Comisión Federal de Electricidad</t>
  </si>
  <si>
    <t>Instituto Nacional de Pesca y Acuacultura</t>
  </si>
  <si>
    <t>Telecomunicaciones de México</t>
  </si>
  <si>
    <t>Comisión Nacional para la Protección y Defensa de los Usuarios de Servicios Financieros</t>
  </si>
  <si>
    <t xml:space="preserve">Archivo General de la Nación       </t>
  </si>
  <si>
    <t>08 Agricultura y Desarrollo Rural</t>
  </si>
  <si>
    <t>20 Bienestar</t>
  </si>
  <si>
    <t>Centro de Investigación y de Estudios Avanzados del Instituto Politécnico Nacional</t>
  </si>
  <si>
    <r>
      <rPr>
        <b/>
        <sz val="10"/>
        <rFont val="Montserrat Bold"/>
      </rPr>
      <t xml:space="preserve">III. </t>
    </r>
    <r>
      <rPr>
        <b/>
        <sz val="10"/>
        <color rgb="FF000000"/>
        <rFont val="Montserrat Bold"/>
      </rPr>
      <t>MONTO EROGADO SOBRE CONTRATOS PLURIANUALES DE OBRA, ADQUISICIONES Y ARRENDAMIENTOS O SERVICIOS</t>
    </r>
  </si>
  <si>
    <t xml:space="preserve">Centro de Capacitación Cinematográfica, A.C.         </t>
  </si>
  <si>
    <t xml:space="preserve">Administración Portuaria Integral de Manzanillo, S.A. de C.V.   </t>
  </si>
  <si>
    <t xml:space="preserve">Administración Portuaria Integral de Mazatlán, S.A. de C.V. </t>
  </si>
  <si>
    <t xml:space="preserve">36 Seguridad y Protección Ciudadana          </t>
  </si>
  <si>
    <t xml:space="preserve">Comité Nacional para el Desarrollo Sustentable de la Caña de Azúcar </t>
  </si>
  <si>
    <t>Centro de Investigación y Desarrollo Tecnológico en Electroquímica, S.C.</t>
  </si>
  <si>
    <t xml:space="preserve"> Coordinación General @prende.mx</t>
  </si>
  <si>
    <t xml:space="preserve"> Instituto Nacional de los Pueblos Indígenas</t>
  </si>
  <si>
    <t>Banco del Bienestar, S.N.C., I.B.D.</t>
  </si>
  <si>
    <t>Primer Trimestre de 2020</t>
  </si>
  <si>
    <t>Monto anual autorizado o modificado
 2020</t>
  </si>
  <si>
    <t>Enero-marzo</t>
  </si>
  <si>
    <t>Comisión Nacional para la Mejora Continua de la Educación</t>
  </si>
  <si>
    <t>Fondo  de Operación y Financiamiento Bancario a la Vivienda</t>
  </si>
  <si>
    <t>Seguridad Alimentaria Mexicana</t>
  </si>
  <si>
    <t xml:space="preserve">Instituto Nacional para el Desarrollo de Capacidades del Sector Rural, A.C.   </t>
  </si>
  <si>
    <t>Unidad del Sistema para la Carrera de las Maestras y los Maestros</t>
  </si>
  <si>
    <t>Coordinación Nacional de Becas para el Bienestar Benito Juárez</t>
  </si>
  <si>
    <t xml:space="preserve">Instituto Nacional de Ciencias Penales           </t>
  </si>
  <si>
    <t>49 Fiscalía General de la República</t>
  </si>
  <si>
    <r>
      <t>MONTO EROGADO SOBRE CONTRATOS PLURIANUALES DE OBRA, ADQUISICIONES Y ARRENDAMIENTOS O SERVICIOS</t>
    </r>
    <r>
      <rPr>
        <b/>
        <sz val="10"/>
        <rFont val="Montserrat Bold"/>
      </rPr>
      <t xml:space="preserve">
Enero-marzo de 2020
</t>
    </r>
    <r>
      <rPr>
        <sz val="10"/>
        <rFont val="Montserrat Bold"/>
      </rPr>
      <t>(Miles de pesos)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</si>
</sst>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.0"/>
    <numFmt numFmtId="165" formatCode="00"/>
    <numFmt numFmtId="166" formatCode="_-* #,##0.0_-;\-* #,##0.0_-;_-* &quot;-&quot;??_-;_-@_-"/>
    <numFmt numFmtId="167" formatCode="#,##0.0_ ;[Red]\-#,##0.0\ 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ontserrat Bold"/>
    </font>
    <font>
      <sz val="8"/>
      <name val="Montserrat"/>
    </font>
    <font>
      <b/>
      <sz val="8"/>
      <color rgb="FF000000"/>
      <name val="Montserrat"/>
    </font>
    <font>
      <sz val="8"/>
      <color rgb="FF000000"/>
      <name val="Montserrat"/>
    </font>
    <font>
      <sz val="8"/>
      <color theme="1"/>
      <name val="Montserrat"/>
    </font>
    <font>
      <sz val="11"/>
      <name val="Montserrat"/>
    </font>
    <font>
      <b/>
      <sz val="8"/>
      <color rgb="FF808080"/>
      <name val="Montserrat Bold"/>
    </font>
    <font>
      <b/>
      <sz val="14"/>
      <name val="Montserrat Bold"/>
    </font>
    <font>
      <b/>
      <sz val="8"/>
      <name val="Montserrat Bold"/>
    </font>
    <font>
      <b/>
      <sz val="12"/>
      <color rgb="FF000000"/>
      <name val="Montserrat Bold"/>
    </font>
    <font>
      <b/>
      <sz val="11"/>
      <name val="Montserrat Bold"/>
    </font>
    <font>
      <sz val="10"/>
      <color theme="0"/>
      <name val="Montserrat"/>
    </font>
    <font>
      <b/>
      <sz val="10"/>
      <color theme="0"/>
      <name val="Montserrat"/>
    </font>
    <font>
      <b/>
      <sz val="10"/>
      <color rgb="FF000000"/>
      <name val="Montserrat Bold"/>
    </font>
    <font>
      <b/>
      <sz val="11"/>
      <color theme="0"/>
      <name val="Montserrat Bold"/>
    </font>
    <font>
      <b/>
      <sz val="11"/>
      <color theme="0" tint="-0.499984740745262"/>
      <name val="Montserrat Bold"/>
    </font>
    <font>
      <i/>
      <sz val="11"/>
      <color rgb="FF7F7F7F"/>
      <name val="Calibri"/>
      <family val="2"/>
      <scheme val="minor"/>
    </font>
    <font>
      <sz val="8"/>
      <color rgb="FF000000"/>
      <name val="Montserrat"/>
    </font>
    <font>
      <sz val="7"/>
      <color theme="1"/>
      <name val="Montserrat"/>
    </font>
    <font>
      <sz val="10"/>
      <name val="Arial"/>
      <family val="2"/>
    </font>
    <font>
      <sz val="10"/>
      <name val="Calibri"/>
      <family val="2"/>
      <scheme val="minor"/>
    </font>
    <font>
      <sz val="10"/>
      <name val="Montserrat Bold"/>
    </font>
  </fonts>
  <fills count="7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D4C19C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/>
    <xf numFmtId="43" fontId="2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Fill="1" applyBorder="1"/>
    <xf numFmtId="0" fontId="8" fillId="0" borderId="0" xfId="0" applyFont="1" applyFill="1" applyBorder="1"/>
    <xf numFmtId="164" fontId="9" fillId="0" borderId="0" xfId="1" applyNumberFormat="1" applyFont="1" applyFill="1" applyBorder="1" applyAlignment="1">
      <alignment horizontal="right" vertical="top"/>
    </xf>
    <xf numFmtId="0" fontId="10" fillId="0" borderId="0" xfId="0" applyFont="1" applyFill="1" applyBorder="1" applyAlignment="1">
      <alignment horizontal="center" vertical="center" wrapText="1"/>
    </xf>
    <xf numFmtId="164" fontId="11" fillId="0" borderId="0" xfId="1" applyNumberFormat="1" applyFont="1" applyFill="1" applyBorder="1" applyAlignment="1">
      <alignment horizontal="right" vertical="top" wrapText="1"/>
    </xf>
    <xf numFmtId="3" fontId="14" fillId="0" borderId="3" xfId="3" applyNumberFormat="1" applyFont="1" applyFill="1" applyBorder="1" applyAlignment="1">
      <alignment horizontal="center" vertical="center" wrapText="1"/>
    </xf>
    <xf numFmtId="164" fontId="14" fillId="0" borderId="3" xfId="1" applyNumberFormat="1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justify" vertical="center" wrapText="1"/>
    </xf>
    <xf numFmtId="165" fontId="5" fillId="4" borderId="0" xfId="0" applyNumberFormat="1" applyFont="1" applyFill="1" applyBorder="1" applyAlignment="1">
      <alignment horizontal="left" vertical="top"/>
    </xf>
    <xf numFmtId="49" fontId="5" fillId="4" borderId="0" xfId="0" applyNumberFormat="1" applyFont="1" applyFill="1" applyBorder="1" applyAlignment="1">
      <alignment vertical="top" wrapText="1"/>
    </xf>
    <xf numFmtId="164" fontId="5" fillId="4" borderId="0" xfId="1" applyNumberFormat="1" applyFont="1" applyFill="1" applyBorder="1" applyAlignment="1">
      <alignment horizontal="right" vertical="top"/>
    </xf>
    <xf numFmtId="165" fontId="5" fillId="5" borderId="0" xfId="0" applyNumberFormat="1" applyFont="1" applyFill="1" applyBorder="1" applyAlignment="1">
      <alignment horizontal="left" vertical="top"/>
    </xf>
    <xf numFmtId="49" fontId="5" fillId="5" borderId="0" xfId="0" applyNumberFormat="1" applyFont="1" applyFill="1" applyBorder="1" applyAlignment="1">
      <alignment vertical="top" wrapText="1"/>
    </xf>
    <xf numFmtId="164" fontId="5" fillId="5" borderId="0" xfId="1" applyNumberFormat="1" applyFont="1" applyFill="1" applyBorder="1" applyAlignment="1">
      <alignment horizontal="right" vertical="top"/>
    </xf>
    <xf numFmtId="165" fontId="6" fillId="5" borderId="0" xfId="0" applyNumberFormat="1" applyFont="1" applyFill="1" applyBorder="1" applyAlignment="1">
      <alignment horizontal="left" vertical="top" indent="2"/>
    </xf>
    <xf numFmtId="164" fontId="6" fillId="5" borderId="0" xfId="1" applyNumberFormat="1" applyFont="1" applyFill="1" applyBorder="1" applyAlignment="1">
      <alignment horizontal="right" vertical="top"/>
    </xf>
    <xf numFmtId="164" fontId="7" fillId="5" borderId="0" xfId="1" applyNumberFormat="1" applyFont="1" applyFill="1" applyBorder="1" applyAlignment="1">
      <alignment horizontal="right" vertical="top"/>
    </xf>
    <xf numFmtId="164" fontId="6" fillId="5" borderId="1" xfId="1" applyNumberFormat="1" applyFont="1" applyFill="1" applyBorder="1" applyAlignment="1">
      <alignment horizontal="right" vertical="top"/>
    </xf>
    <xf numFmtId="164" fontId="6" fillId="5" borderId="0" xfId="0" applyNumberFormat="1" applyFont="1" applyFill="1" applyBorder="1" applyAlignment="1">
      <alignment vertical="top" wrapText="1"/>
    </xf>
    <xf numFmtId="164" fontId="6" fillId="5" borderId="0" xfId="1" applyNumberFormat="1" applyFont="1" applyFill="1" applyBorder="1" applyAlignment="1">
      <alignment horizontal="right" vertical="top" wrapText="1"/>
    </xf>
    <xf numFmtId="164" fontId="4" fillId="5" borderId="0" xfId="1" applyNumberFormat="1" applyFont="1" applyFill="1" applyBorder="1" applyAlignment="1">
      <alignment horizontal="right" vertical="top" wrapText="1"/>
    </xf>
    <xf numFmtId="164" fontId="4" fillId="5" borderId="0" xfId="1" applyNumberFormat="1" applyFont="1" applyFill="1" applyBorder="1" applyAlignment="1" applyProtection="1">
      <alignment horizontal="right" vertical="top" wrapText="1"/>
      <protection locked="0"/>
    </xf>
    <xf numFmtId="1" fontId="6" fillId="5" borderId="1" xfId="0" applyNumberFormat="1" applyFont="1" applyFill="1" applyBorder="1" applyAlignment="1">
      <alignment horizontal="left" vertical="top" indent="2"/>
    </xf>
    <xf numFmtId="1" fontId="6" fillId="5" borderId="0" xfId="0" applyNumberFormat="1" applyFont="1" applyFill="1" applyBorder="1" applyAlignment="1">
      <alignment horizontal="left" vertical="top" indent="2"/>
    </xf>
    <xf numFmtId="1" fontId="5" fillId="5" borderId="0" xfId="0" applyNumberFormat="1" applyFont="1" applyFill="1" applyBorder="1" applyAlignment="1">
      <alignment horizontal="left" vertical="top"/>
    </xf>
    <xf numFmtId="1" fontId="5" fillId="4" borderId="0" xfId="0" applyNumberFormat="1" applyFont="1" applyFill="1" applyBorder="1" applyAlignment="1">
      <alignment horizontal="left" vertical="top"/>
    </xf>
    <xf numFmtId="164" fontId="6" fillId="5" borderId="0" xfId="1" applyNumberFormat="1" applyFont="1" applyFill="1" applyBorder="1" applyAlignment="1" applyProtection="1">
      <alignment horizontal="right" vertical="top"/>
      <protection locked="0"/>
    </xf>
    <xf numFmtId="0" fontId="8" fillId="0" borderId="0" xfId="0" applyFont="1" applyFill="1" applyBorder="1" applyAlignment="1">
      <alignment wrapText="1"/>
    </xf>
    <xf numFmtId="0" fontId="0" fillId="0" borderId="0" xfId="0" applyFill="1" applyBorder="1" applyAlignment="1">
      <alignment vertical="center"/>
    </xf>
    <xf numFmtId="164" fontId="18" fillId="0" borderId="0" xfId="1" applyNumberFormat="1" applyFont="1" applyFill="1" applyBorder="1" applyAlignment="1">
      <alignment horizontal="left" vertical="center"/>
    </xf>
    <xf numFmtId="164" fontId="4" fillId="5" borderId="0" xfId="1" applyNumberFormat="1" applyFont="1" applyFill="1" applyBorder="1" applyAlignment="1">
      <alignment horizontal="right" vertical="top"/>
    </xf>
    <xf numFmtId="164" fontId="4" fillId="5" borderId="0" xfId="1" applyNumberFormat="1" applyFont="1" applyFill="1" applyBorder="1" applyAlignment="1" applyProtection="1">
      <alignment horizontal="right" vertical="top"/>
      <protection locked="0"/>
    </xf>
    <xf numFmtId="164" fontId="6" fillId="5" borderId="0" xfId="1" applyNumberFormat="1" applyFont="1" applyFill="1" applyBorder="1" applyAlignment="1">
      <alignment vertical="top"/>
    </xf>
    <xf numFmtId="164" fontId="6" fillId="5" borderId="0" xfId="0" applyNumberFormat="1" applyFont="1" applyFill="1" applyBorder="1" applyAlignment="1">
      <alignment vertical="top"/>
    </xf>
    <xf numFmtId="165" fontId="5" fillId="5" borderId="1" xfId="0" applyNumberFormat="1" applyFont="1" applyFill="1" applyBorder="1" applyAlignment="1">
      <alignment horizontal="left" vertical="top"/>
    </xf>
    <xf numFmtId="49" fontId="5" fillId="5" borderId="1" xfId="0" applyNumberFormat="1" applyFont="1" applyFill="1" applyBorder="1" applyAlignment="1">
      <alignment vertical="top" wrapText="1"/>
    </xf>
    <xf numFmtId="164" fontId="5" fillId="5" borderId="1" xfId="1" applyNumberFormat="1" applyFont="1" applyFill="1" applyBorder="1" applyAlignment="1">
      <alignment horizontal="right" vertical="top"/>
    </xf>
    <xf numFmtId="165" fontId="6" fillId="5" borderId="1" xfId="0" applyNumberFormat="1" applyFont="1" applyFill="1" applyBorder="1" applyAlignment="1">
      <alignment horizontal="left" vertical="top" indent="2"/>
    </xf>
    <xf numFmtId="1" fontId="5" fillId="5" borderId="1" xfId="0" applyNumberFormat="1" applyFont="1" applyFill="1" applyBorder="1" applyAlignment="1">
      <alignment horizontal="left" vertical="top"/>
    </xf>
    <xf numFmtId="3" fontId="14" fillId="0" borderId="4" xfId="3" applyNumberFormat="1" applyFont="1" applyFill="1" applyBorder="1" applyAlignment="1">
      <alignment horizontal="center" vertical="center" wrapText="1"/>
    </xf>
    <xf numFmtId="164" fontId="14" fillId="0" borderId="4" xfId="1" applyNumberFormat="1" applyFont="1" applyFill="1" applyBorder="1" applyAlignment="1">
      <alignment horizontal="center" vertical="center" wrapText="1"/>
    </xf>
    <xf numFmtId="165" fontId="5" fillId="4" borderId="4" xfId="0" applyNumberFormat="1" applyFont="1" applyFill="1" applyBorder="1" applyAlignment="1">
      <alignment horizontal="left" vertical="top"/>
    </xf>
    <xf numFmtId="49" fontId="5" fillId="4" borderId="4" xfId="0" applyNumberFormat="1" applyFont="1" applyFill="1" applyBorder="1" applyAlignment="1">
      <alignment vertical="top" wrapText="1"/>
    </xf>
    <xf numFmtId="164" fontId="5" fillId="4" borderId="4" xfId="1" applyNumberFormat="1" applyFont="1" applyFill="1" applyBorder="1" applyAlignment="1">
      <alignment horizontal="right" vertical="top"/>
    </xf>
    <xf numFmtId="164" fontId="7" fillId="5" borderId="1" xfId="1" applyNumberFormat="1" applyFont="1" applyFill="1" applyBorder="1" applyAlignment="1">
      <alignment horizontal="right" vertical="top"/>
    </xf>
    <xf numFmtId="3" fontId="20" fillId="6" borderId="0" xfId="8" applyNumberFormat="1" applyFont="1" applyFill="1" applyBorder="1" applyAlignment="1" applyProtection="1">
      <alignment horizontal="right" vertical="top"/>
    </xf>
    <xf numFmtId="164" fontId="15" fillId="3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Border="1" applyAlignment="1">
      <alignment horizontal="right" vertical="top"/>
    </xf>
    <xf numFmtId="49" fontId="6" fillId="5" borderId="0" xfId="0" applyNumberFormat="1" applyFont="1" applyFill="1" applyBorder="1" applyAlignment="1">
      <alignment horizontal="left" vertical="top" wrapText="1"/>
    </xf>
    <xf numFmtId="49" fontId="6" fillId="5" borderId="1" xfId="0" applyNumberFormat="1" applyFont="1" applyFill="1" applyBorder="1" applyAlignment="1">
      <alignment horizontal="left" vertical="top" wrapText="1"/>
    </xf>
    <xf numFmtId="1" fontId="5" fillId="5" borderId="0" xfId="0" applyNumberFormat="1" applyFont="1" applyFill="1" applyBorder="1" applyAlignment="1">
      <alignment vertical="center" wrapText="1"/>
    </xf>
    <xf numFmtId="167" fontId="23" fillId="0" borderId="0" xfId="3" applyNumberFormat="1" applyFont="1" applyFill="1" applyBorder="1"/>
    <xf numFmtId="0" fontId="21" fillId="0" borderId="0" xfId="0" applyFont="1" applyBorder="1" applyAlignment="1">
      <alignment horizontal="left" vertical="center"/>
    </xf>
    <xf numFmtId="1" fontId="5" fillId="5" borderId="0" xfId="0" applyNumberFormat="1" applyFont="1" applyFill="1" applyBorder="1" applyAlignment="1">
      <alignment horizontal="left" vertical="top" wrapText="1"/>
    </xf>
    <xf numFmtId="1" fontId="5" fillId="4" borderId="0" xfId="0" applyNumberFormat="1" applyFont="1" applyFill="1" applyBorder="1" applyAlignment="1">
      <alignment horizontal="left" vertical="top" wrapText="1"/>
    </xf>
    <xf numFmtId="0" fontId="17" fillId="2" borderId="0" xfId="0" applyFont="1" applyFill="1" applyAlignment="1">
      <alignment horizontal="center" vertical="center" wrapText="1"/>
    </xf>
    <xf numFmtId="0" fontId="16" fillId="0" borderId="0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horizontal="left" wrapText="1"/>
    </xf>
    <xf numFmtId="0" fontId="3" fillId="0" borderId="3" xfId="2" applyFont="1" applyFill="1" applyBorder="1" applyAlignment="1">
      <alignment horizontal="justify" vertical="center" wrapText="1"/>
    </xf>
    <xf numFmtId="3" fontId="15" fillId="3" borderId="0" xfId="3" applyNumberFormat="1" applyFont="1" applyFill="1" applyBorder="1" applyAlignment="1">
      <alignment horizontal="center" vertical="center" wrapText="1"/>
    </xf>
    <xf numFmtId="164" fontId="15" fillId="3" borderId="0" xfId="1" applyNumberFormat="1" applyFont="1" applyFill="1" applyBorder="1" applyAlignment="1">
      <alignment horizontal="center" vertical="center" wrapText="1"/>
    </xf>
    <xf numFmtId="164" fontId="15" fillId="3" borderId="2" xfId="1" applyNumberFormat="1" applyFont="1" applyFill="1" applyBorder="1" applyAlignment="1">
      <alignment horizontal="center" vertical="center"/>
    </xf>
  </cellXfs>
  <cellStyles count="11">
    <cellStyle name="Millares" xfId="1" builtinId="3"/>
    <cellStyle name="Millares 2 2" xfId="7"/>
    <cellStyle name="Millares 2 2 2" xfId="10"/>
    <cellStyle name="Millares 5" xfId="4"/>
    <cellStyle name="Normal" xfId="0" builtinId="0"/>
    <cellStyle name="Normal 11" xfId="3"/>
    <cellStyle name="Normal 11 11" xfId="6"/>
    <cellStyle name="Normal 2" xfId="9"/>
    <cellStyle name="Normal 2 10" xfId="2"/>
    <cellStyle name="Normal 5" xfId="5"/>
    <cellStyle name="Texto explicativo" xfId="8" builtinId="53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7"/>
  <sheetViews>
    <sheetView showGridLines="0" tabSelected="1" view="pageBreakPreview" zoomScale="115" zoomScaleNormal="120" zoomScaleSheetLayoutView="115" workbookViewId="0">
      <selection sqref="A1:C1"/>
    </sheetView>
  </sheetViews>
  <sheetFormatPr baseColWidth="10" defaultRowHeight="15"/>
  <cols>
    <col min="1" max="1" width="4.28515625" style="2" customWidth="1"/>
    <col min="2" max="2" width="61.28515625" style="28" customWidth="1"/>
    <col min="3" max="5" width="20" style="2" customWidth="1"/>
    <col min="6" max="6" width="11.42578125" style="1"/>
    <col min="7" max="8" width="19.7109375" style="1" bestFit="1" customWidth="1"/>
    <col min="9" max="9" width="17.5703125" style="1" bestFit="1" customWidth="1"/>
    <col min="10" max="16384" width="11.42578125" style="1"/>
  </cols>
  <sheetData>
    <row r="1" spans="1:9" ht="48.75" customHeight="1">
      <c r="A1" s="56" t="s">
        <v>0</v>
      </c>
      <c r="B1" s="56"/>
      <c r="C1" s="56"/>
      <c r="D1" s="30" t="s">
        <v>235</v>
      </c>
      <c r="E1" s="3"/>
    </row>
    <row r="2" spans="1:9" ht="8.25" customHeight="1">
      <c r="A2" s="4"/>
      <c r="B2" s="4"/>
      <c r="C2" s="5"/>
      <c r="D2" s="3"/>
      <c r="E2" s="3"/>
    </row>
    <row r="3" spans="1:9" s="29" customFormat="1" ht="21" customHeight="1">
      <c r="A3" s="57" t="s">
        <v>225</v>
      </c>
      <c r="B3" s="57"/>
      <c r="C3" s="57"/>
      <c r="D3" s="57"/>
      <c r="E3" s="57"/>
    </row>
    <row r="4" spans="1:9" ht="6.75" customHeight="1">
      <c r="A4" s="58"/>
      <c r="B4" s="58"/>
      <c r="C4" s="58"/>
      <c r="D4" s="58"/>
      <c r="E4" s="58"/>
    </row>
    <row r="5" spans="1:9" ht="49.5" customHeight="1" thickBot="1">
      <c r="A5" s="59" t="s">
        <v>246</v>
      </c>
      <c r="B5" s="59"/>
      <c r="C5" s="59"/>
      <c r="D5" s="59"/>
      <c r="E5" s="59"/>
    </row>
    <row r="6" spans="1:9" ht="3.95" customHeight="1">
      <c r="A6" s="8"/>
      <c r="B6" s="8"/>
      <c r="C6" s="8"/>
      <c r="D6" s="8"/>
      <c r="E6" s="8"/>
    </row>
    <row r="7" spans="1:9" ht="18.75" customHeight="1">
      <c r="A7" s="60" t="s">
        <v>1</v>
      </c>
      <c r="B7" s="60"/>
      <c r="C7" s="61" t="s">
        <v>236</v>
      </c>
      <c r="D7" s="62" t="s">
        <v>237</v>
      </c>
      <c r="E7" s="62"/>
    </row>
    <row r="8" spans="1:9" ht="42.75" customHeight="1">
      <c r="A8" s="60"/>
      <c r="B8" s="60"/>
      <c r="C8" s="61"/>
      <c r="D8" s="47" t="s">
        <v>2</v>
      </c>
      <c r="E8" s="47" t="s">
        <v>3</v>
      </c>
    </row>
    <row r="9" spans="1:9" ht="3.95" customHeight="1" thickBot="1">
      <c r="A9" s="6"/>
      <c r="B9" s="6"/>
      <c r="C9" s="7"/>
      <c r="D9" s="7"/>
      <c r="E9" s="7"/>
    </row>
    <row r="10" spans="1:9" ht="3.95" customHeight="1" thickBot="1">
      <c r="A10" s="40"/>
      <c r="B10" s="40"/>
      <c r="C10" s="41"/>
      <c r="D10" s="41"/>
      <c r="E10" s="41"/>
    </row>
    <row r="11" spans="1:9" ht="15" customHeight="1">
      <c r="A11" s="42" t="s">
        <v>4</v>
      </c>
      <c r="B11" s="43"/>
      <c r="C11" s="44">
        <f>C12+C15+C18</f>
        <v>289521.50765000004</v>
      </c>
      <c r="D11" s="44">
        <f t="shared" ref="D11:E11" si="0">D12+D15+D18</f>
        <v>164253.73498000001</v>
      </c>
      <c r="E11" s="44">
        <f t="shared" si="0"/>
        <v>89551.037380000009</v>
      </c>
      <c r="G11" s="52"/>
      <c r="H11" s="52"/>
      <c r="I11" s="52"/>
    </row>
    <row r="12" spans="1:9">
      <c r="A12" s="12"/>
      <c r="B12" s="13" t="s">
        <v>5</v>
      </c>
      <c r="C12" s="14">
        <f>((((+C13+C14))))</f>
        <v>76354.982610000006</v>
      </c>
      <c r="D12" s="14">
        <f>((((+D13+D14))))</f>
        <v>76354.982610000006</v>
      </c>
      <c r="E12" s="14">
        <f>((((+E13+E14))))</f>
        <v>18036.552010000007</v>
      </c>
      <c r="G12" s="52"/>
      <c r="H12" s="52"/>
      <c r="I12" s="52"/>
    </row>
    <row r="13" spans="1:9">
      <c r="A13" s="15"/>
      <c r="B13" s="49" t="s">
        <v>6</v>
      </c>
      <c r="C13" s="16">
        <v>36354.982609999999</v>
      </c>
      <c r="D13" s="16">
        <v>36354.982609999999</v>
      </c>
      <c r="E13" s="16">
        <v>18036.552010000007</v>
      </c>
      <c r="G13" s="52"/>
      <c r="H13" s="52"/>
      <c r="I13" s="52"/>
    </row>
    <row r="14" spans="1:9">
      <c r="A14" s="15"/>
      <c r="B14" s="49" t="s">
        <v>7</v>
      </c>
      <c r="C14" s="16">
        <v>40000</v>
      </c>
      <c r="D14" s="16">
        <v>40000</v>
      </c>
      <c r="E14" s="16">
        <v>0</v>
      </c>
      <c r="G14" s="52"/>
      <c r="H14" s="52"/>
      <c r="I14" s="52"/>
    </row>
    <row r="15" spans="1:9">
      <c r="A15" s="12"/>
      <c r="B15" s="13" t="s">
        <v>8</v>
      </c>
      <c r="C15" s="14">
        <f>(C16+C17)</f>
        <v>120398.24404000001</v>
      </c>
      <c r="D15" s="14">
        <f>(((((((+D16+D17)))))))</f>
        <v>44546.74037</v>
      </c>
      <c r="E15" s="14">
        <f>(((((((+E16+E17)))))))</f>
        <v>44546.74037</v>
      </c>
      <c r="G15" s="52"/>
      <c r="H15" s="52"/>
      <c r="I15" s="52"/>
    </row>
    <row r="16" spans="1:9">
      <c r="A16" s="15"/>
      <c r="B16" s="49" t="s">
        <v>6</v>
      </c>
      <c r="C16" s="16">
        <v>120398.24404000001</v>
      </c>
      <c r="D16" s="16">
        <v>44546.74037</v>
      </c>
      <c r="E16" s="16">
        <v>44546.74037</v>
      </c>
      <c r="G16" s="52"/>
      <c r="H16" s="52"/>
      <c r="I16" s="52"/>
    </row>
    <row r="17" spans="1:9">
      <c r="A17" s="15"/>
      <c r="B17" s="49" t="s">
        <v>7</v>
      </c>
      <c r="C17" s="16">
        <v>0</v>
      </c>
      <c r="D17" s="16">
        <v>0</v>
      </c>
      <c r="E17" s="16">
        <v>0</v>
      </c>
      <c r="G17" s="52"/>
      <c r="H17" s="52"/>
      <c r="I17" s="52"/>
    </row>
    <row r="18" spans="1:9">
      <c r="A18" s="12"/>
      <c r="B18" s="13" t="s">
        <v>9</v>
      </c>
      <c r="C18" s="14">
        <f>(((((((+C19+C20)))))))</f>
        <v>92768.281000000003</v>
      </c>
      <c r="D18" s="14">
        <f>(((((((+D19+D20)))))))</f>
        <v>43352.012000000002</v>
      </c>
      <c r="E18" s="14">
        <f>(((((((+E19+E20)))))))</f>
        <v>26967.744999999999</v>
      </c>
      <c r="G18" s="52"/>
      <c r="H18" s="52"/>
      <c r="I18" s="52"/>
    </row>
    <row r="19" spans="1:9">
      <c r="A19" s="15"/>
      <c r="B19" s="49" t="s">
        <v>6</v>
      </c>
      <c r="C19" s="16">
        <v>80264.491999999998</v>
      </c>
      <c r="D19" s="16">
        <v>30848.223000000002</v>
      </c>
      <c r="E19" s="16">
        <v>24587.322</v>
      </c>
      <c r="G19" s="52"/>
      <c r="H19" s="52"/>
      <c r="I19" s="52"/>
    </row>
    <row r="20" spans="1:9">
      <c r="A20" s="15"/>
      <c r="B20" s="49" t="s">
        <v>7</v>
      </c>
      <c r="C20" s="16">
        <v>12503.789000000001</v>
      </c>
      <c r="D20" s="16">
        <v>12503.789000000001</v>
      </c>
      <c r="E20" s="16">
        <v>2380.4229999999998</v>
      </c>
      <c r="G20" s="52"/>
      <c r="H20" s="52"/>
      <c r="I20" s="52"/>
    </row>
    <row r="21" spans="1:9">
      <c r="A21" s="9" t="s">
        <v>10</v>
      </c>
      <c r="B21" s="10"/>
      <c r="C21" s="11">
        <f>(((+C22)))</f>
        <v>6415.3039900000003</v>
      </c>
      <c r="D21" s="11">
        <f t="shared" ref="D21:E21" si="1">(((+D22)))</f>
        <v>1027.14255</v>
      </c>
      <c r="E21" s="11">
        <f t="shared" si="1"/>
        <v>1022.91797</v>
      </c>
      <c r="G21" s="52"/>
      <c r="H21" s="52"/>
      <c r="I21" s="52"/>
    </row>
    <row r="22" spans="1:9">
      <c r="A22" s="12"/>
      <c r="B22" s="13" t="s">
        <v>11</v>
      </c>
      <c r="C22" s="14">
        <f>(((((((+C23+C24)))))))</f>
        <v>6415.3039900000003</v>
      </c>
      <c r="D22" s="14">
        <f>(((((((+D23+D24)))))))</f>
        <v>1027.14255</v>
      </c>
      <c r="E22" s="14">
        <f>(((((((+E23+E24)))))))</f>
        <v>1022.91797</v>
      </c>
      <c r="G22" s="52"/>
      <c r="H22" s="52"/>
      <c r="I22" s="52"/>
    </row>
    <row r="23" spans="1:9">
      <c r="A23" s="15"/>
      <c r="B23" s="49" t="s">
        <v>6</v>
      </c>
      <c r="C23" s="16">
        <v>6415.3039900000003</v>
      </c>
      <c r="D23" s="16">
        <v>1027.14255</v>
      </c>
      <c r="E23" s="16">
        <v>1022.91797</v>
      </c>
      <c r="G23" s="52"/>
      <c r="H23" s="52"/>
      <c r="I23" s="52"/>
    </row>
    <row r="24" spans="1:9">
      <c r="A24" s="15"/>
      <c r="B24" s="49" t="s">
        <v>7</v>
      </c>
      <c r="C24" s="16">
        <v>0</v>
      </c>
      <c r="D24" s="16">
        <v>0</v>
      </c>
      <c r="E24" s="16">
        <v>0</v>
      </c>
      <c r="G24" s="52"/>
      <c r="H24" s="52"/>
      <c r="I24" s="52"/>
    </row>
    <row r="25" spans="1:9">
      <c r="A25" s="9" t="s">
        <v>12</v>
      </c>
      <c r="B25" s="10"/>
      <c r="C25" s="11">
        <f>(((+C26+C29+C32)))</f>
        <v>2239639.0634895996</v>
      </c>
      <c r="D25" s="11">
        <f t="shared" ref="D25:E25" si="2">(((+D26+D29+D32)))</f>
        <v>538831.0434196</v>
      </c>
      <c r="E25" s="11">
        <f t="shared" si="2"/>
        <v>370932.98605960002</v>
      </c>
      <c r="G25" s="52"/>
      <c r="H25" s="52"/>
      <c r="I25" s="52"/>
    </row>
    <row r="26" spans="1:9">
      <c r="A26" s="12"/>
      <c r="B26" s="13" t="s">
        <v>13</v>
      </c>
      <c r="C26" s="14">
        <f>(((((((+C27+C28)))))))</f>
        <v>361236.62792960001</v>
      </c>
      <c r="D26" s="14">
        <f>(((((((+D27+D28)))))))</f>
        <v>230834.18424959999</v>
      </c>
      <c r="E26" s="14">
        <f>(((((((+E27+E28)))))))</f>
        <v>210015.87641960001</v>
      </c>
      <c r="G26" s="52"/>
      <c r="H26" s="52"/>
      <c r="I26" s="52"/>
    </row>
    <row r="27" spans="1:9">
      <c r="A27" s="15"/>
      <c r="B27" s="49" t="s">
        <v>6</v>
      </c>
      <c r="C27" s="16">
        <v>361236.62792960001</v>
      </c>
      <c r="D27" s="16">
        <v>230834.18424959999</v>
      </c>
      <c r="E27" s="16">
        <v>210015.87641960001</v>
      </c>
      <c r="G27" s="52"/>
      <c r="H27" s="52"/>
      <c r="I27" s="52"/>
    </row>
    <row r="28" spans="1:9">
      <c r="A28" s="15"/>
      <c r="B28" s="49" t="s">
        <v>7</v>
      </c>
      <c r="C28" s="16">
        <v>0</v>
      </c>
      <c r="D28" s="16">
        <v>0</v>
      </c>
      <c r="E28" s="16">
        <v>0</v>
      </c>
      <c r="G28" s="52"/>
      <c r="H28" s="52"/>
      <c r="I28" s="52"/>
    </row>
    <row r="29" spans="1:9">
      <c r="A29" s="12"/>
      <c r="B29" s="13" t="s">
        <v>14</v>
      </c>
      <c r="C29" s="14">
        <f>(((((((+C30+C31)))))))</f>
        <v>1820522.3939999999</v>
      </c>
      <c r="D29" s="14">
        <f>(((((((+D30+D31)))))))</f>
        <v>275513.56310000003</v>
      </c>
      <c r="E29" s="14">
        <f>(((((((+E30+E31)))))))</f>
        <v>132633.11429999999</v>
      </c>
      <c r="G29" s="52"/>
      <c r="H29" s="52"/>
      <c r="I29" s="52"/>
    </row>
    <row r="30" spans="1:9">
      <c r="A30" s="15"/>
      <c r="B30" s="49" t="s">
        <v>6</v>
      </c>
      <c r="C30" s="16">
        <v>1515509.615</v>
      </c>
      <c r="D30" s="16">
        <v>275035.83850000001</v>
      </c>
      <c r="E30" s="16">
        <v>132460.2303</v>
      </c>
      <c r="G30" s="52"/>
      <c r="H30" s="52"/>
      <c r="I30" s="52"/>
    </row>
    <row r="31" spans="1:9">
      <c r="A31" s="15"/>
      <c r="B31" s="49" t="s">
        <v>7</v>
      </c>
      <c r="C31" s="16">
        <v>305012.77899999998</v>
      </c>
      <c r="D31" s="16">
        <v>477.72459999999995</v>
      </c>
      <c r="E31" s="16">
        <v>172.88399999999999</v>
      </c>
      <c r="G31" s="52"/>
      <c r="H31" s="52"/>
      <c r="I31" s="52"/>
    </row>
    <row r="32" spans="1:9">
      <c r="A32" s="12"/>
      <c r="B32" s="13" t="s">
        <v>208</v>
      </c>
      <c r="C32" s="14">
        <f>(((((((+C33+C34)))))))</f>
        <v>57880.041560000005</v>
      </c>
      <c r="D32" s="14">
        <f>(((((((+D33+D34)))))))</f>
        <v>32483.29607</v>
      </c>
      <c r="E32" s="14">
        <f>(((((((+E33+E34)))))))</f>
        <v>28283.995339999998</v>
      </c>
      <c r="G32" s="52"/>
      <c r="H32" s="52"/>
      <c r="I32" s="52"/>
    </row>
    <row r="33" spans="1:9">
      <c r="A33" s="15"/>
      <c r="B33" s="49" t="s">
        <v>6</v>
      </c>
      <c r="C33" s="33">
        <v>57880.041560000005</v>
      </c>
      <c r="D33" s="33">
        <v>32483.29607</v>
      </c>
      <c r="E33" s="33">
        <v>28283.995339999998</v>
      </c>
      <c r="G33" s="52"/>
      <c r="H33" s="52"/>
      <c r="I33" s="52"/>
    </row>
    <row r="34" spans="1:9">
      <c r="A34" s="15"/>
      <c r="B34" s="49" t="s">
        <v>7</v>
      </c>
      <c r="C34" s="33">
        <v>0</v>
      </c>
      <c r="D34" s="33">
        <v>0</v>
      </c>
      <c r="E34" s="33">
        <v>0</v>
      </c>
      <c r="G34" s="52"/>
      <c r="H34" s="52"/>
      <c r="I34" s="52"/>
    </row>
    <row r="35" spans="1:9">
      <c r="A35" s="9" t="s">
        <v>15</v>
      </c>
      <c r="B35" s="10"/>
      <c r="C35" s="11">
        <f>(((+C36+C39+C42)))</f>
        <v>12227558.4</v>
      </c>
      <c r="D35" s="11">
        <f t="shared" ref="D35:E35" si="3">(((+D36+D39+D42)))</f>
        <v>27639.569073236195</v>
      </c>
      <c r="E35" s="11">
        <f t="shared" si="3"/>
        <v>25702.707853236199</v>
      </c>
      <c r="G35" s="52"/>
      <c r="H35" s="52"/>
      <c r="I35" s="52"/>
    </row>
    <row r="36" spans="1:9">
      <c r="A36" s="12"/>
      <c r="B36" s="13" t="s">
        <v>11</v>
      </c>
      <c r="C36" s="14">
        <f>(((((((+C37+C38)))))))</f>
        <v>12212306.699999999</v>
      </c>
      <c r="D36" s="14">
        <f>(((((((+D37+D38)))))))</f>
        <v>23985.931603236193</v>
      </c>
      <c r="E36" s="14">
        <f>(((((((+E37+E38)))))))</f>
        <v>23653.327383236199</v>
      </c>
      <c r="G36" s="52"/>
      <c r="H36" s="52"/>
      <c r="I36" s="52"/>
    </row>
    <row r="37" spans="1:9">
      <c r="A37" s="15"/>
      <c r="B37" s="49" t="s">
        <v>6</v>
      </c>
      <c r="C37" s="16">
        <v>12212306.699999999</v>
      </c>
      <c r="D37" s="16">
        <v>23985.931603236193</v>
      </c>
      <c r="E37" s="16">
        <v>23653.327383236199</v>
      </c>
      <c r="G37" s="52"/>
      <c r="H37" s="52"/>
      <c r="I37" s="52"/>
    </row>
    <row r="38" spans="1:9">
      <c r="A38" s="15"/>
      <c r="B38" s="49" t="s">
        <v>7</v>
      </c>
      <c r="C38" s="16">
        <v>0</v>
      </c>
      <c r="D38" s="16">
        <v>0</v>
      </c>
      <c r="E38" s="16">
        <v>0</v>
      </c>
      <c r="G38" s="52"/>
      <c r="H38" s="52"/>
      <c r="I38" s="52"/>
    </row>
    <row r="39" spans="1:9">
      <c r="A39" s="12"/>
      <c r="B39" s="13" t="s">
        <v>16</v>
      </c>
      <c r="C39" s="14">
        <f>(((((((+C40+C41)))))))</f>
        <v>11244.3</v>
      </c>
      <c r="D39" s="14">
        <f>(((((((+D40+D41)))))))</f>
        <v>1635.5654699999998</v>
      </c>
      <c r="E39" s="14">
        <f>(((((((+E40+E41)))))))</f>
        <v>1635.5654699999998</v>
      </c>
      <c r="G39" s="52"/>
      <c r="H39" s="52"/>
      <c r="I39" s="52"/>
    </row>
    <row r="40" spans="1:9">
      <c r="A40" s="15"/>
      <c r="B40" s="49" t="s">
        <v>6</v>
      </c>
      <c r="C40" s="16">
        <v>11244.3</v>
      </c>
      <c r="D40" s="16">
        <v>1635.5654699999998</v>
      </c>
      <c r="E40" s="16">
        <v>1635.5654699999998</v>
      </c>
      <c r="G40" s="52"/>
      <c r="H40" s="52"/>
      <c r="I40" s="52"/>
    </row>
    <row r="41" spans="1:9">
      <c r="A41" s="15"/>
      <c r="B41" s="49" t="s">
        <v>7</v>
      </c>
      <c r="C41" s="16">
        <v>0</v>
      </c>
      <c r="D41" s="16">
        <v>0</v>
      </c>
      <c r="E41" s="16">
        <v>0</v>
      </c>
      <c r="G41" s="52"/>
      <c r="H41" s="52"/>
      <c r="I41" s="52"/>
    </row>
    <row r="42" spans="1:9">
      <c r="A42" s="12"/>
      <c r="B42" s="13" t="s">
        <v>17</v>
      </c>
      <c r="C42" s="14">
        <f>(((((((+C43+C44)))))))</f>
        <v>4007.4</v>
      </c>
      <c r="D42" s="14">
        <f>(((((((+D43+D44)))))))</f>
        <v>2018.0719999999999</v>
      </c>
      <c r="E42" s="14">
        <f>(((((((+E43+E44)))))))</f>
        <v>413.815</v>
      </c>
      <c r="G42" s="52"/>
      <c r="H42" s="52"/>
      <c r="I42" s="52"/>
    </row>
    <row r="43" spans="1:9">
      <c r="A43" s="15"/>
      <c r="B43" s="49" t="s">
        <v>6</v>
      </c>
      <c r="C43" s="16">
        <v>4007.4</v>
      </c>
      <c r="D43" s="16">
        <v>2018.0719999999999</v>
      </c>
      <c r="E43" s="16">
        <v>413.815</v>
      </c>
      <c r="G43" s="52"/>
      <c r="H43" s="52"/>
      <c r="I43" s="52"/>
    </row>
    <row r="44" spans="1:9">
      <c r="A44" s="15"/>
      <c r="B44" s="49" t="s">
        <v>7</v>
      </c>
      <c r="C44" s="16">
        <v>0</v>
      </c>
      <c r="D44" s="16">
        <v>0</v>
      </c>
      <c r="E44" s="16">
        <v>0</v>
      </c>
      <c r="G44" s="52"/>
      <c r="H44" s="52"/>
      <c r="I44" s="52"/>
    </row>
    <row r="45" spans="1:9">
      <c r="A45" s="12" t="s">
        <v>18</v>
      </c>
      <c r="B45" s="13"/>
      <c r="C45" s="14">
        <f>(((+C46)))</f>
        <v>519007.52962000004</v>
      </c>
      <c r="D45" s="14">
        <f t="shared" ref="D45:E45" si="4">(((+D46)))</f>
        <v>519007.46370999998</v>
      </c>
      <c r="E45" s="14">
        <f t="shared" si="4"/>
        <v>519007.46370999998</v>
      </c>
      <c r="G45" s="52"/>
      <c r="H45" s="52"/>
      <c r="I45" s="52"/>
    </row>
    <row r="46" spans="1:9">
      <c r="A46" s="12"/>
      <c r="B46" s="13" t="s">
        <v>11</v>
      </c>
      <c r="C46" s="14">
        <f>(((((((+C47+C48)))))))</f>
        <v>519007.52962000004</v>
      </c>
      <c r="D46" s="14">
        <f>(((((((+D47+D48)))))))</f>
        <v>519007.46370999998</v>
      </c>
      <c r="E46" s="14">
        <f>(((((((+E47+E48)))))))</f>
        <v>519007.46370999998</v>
      </c>
      <c r="G46" s="52"/>
      <c r="H46" s="52"/>
      <c r="I46" s="52"/>
    </row>
    <row r="47" spans="1:9">
      <c r="A47" s="15"/>
      <c r="B47" s="49" t="s">
        <v>6</v>
      </c>
      <c r="C47" s="16">
        <v>33636.629620000007</v>
      </c>
      <c r="D47" s="16">
        <v>33636.629620000007</v>
      </c>
      <c r="E47" s="16">
        <v>33636.629620000007</v>
      </c>
      <c r="G47" s="52"/>
      <c r="H47" s="52"/>
      <c r="I47" s="52"/>
    </row>
    <row r="48" spans="1:9">
      <c r="A48" s="15"/>
      <c r="B48" s="49" t="s">
        <v>7</v>
      </c>
      <c r="C48" s="16">
        <v>485370.9</v>
      </c>
      <c r="D48" s="16">
        <v>485370.83408999996</v>
      </c>
      <c r="E48" s="16">
        <v>485370.83408999996</v>
      </c>
      <c r="G48" s="52"/>
      <c r="H48" s="52"/>
      <c r="I48" s="52"/>
    </row>
    <row r="49" spans="1:9">
      <c r="A49" s="9" t="s">
        <v>19</v>
      </c>
      <c r="B49" s="10"/>
      <c r="C49" s="11">
        <f>+C50+C53+C56+C59+C62+C65+C68+C71+C74+C77+C80+C83+C86+C89+C92+C95+C98+C101+C104+C107</f>
        <v>5249035.8750589993</v>
      </c>
      <c r="D49" s="11">
        <f t="shared" ref="D49:E49" si="5">+D50+D53+D56+D59+D62+D65+D68+D71+D74+D77+D80+D83+D86+D89+D92+D95+D98+D101+D104+D107</f>
        <v>1360521.3709866672</v>
      </c>
      <c r="E49" s="11">
        <f t="shared" si="5"/>
        <v>731561.13292835606</v>
      </c>
      <c r="G49" s="52"/>
      <c r="H49" s="52"/>
      <c r="I49" s="52"/>
    </row>
    <row r="50" spans="1:9">
      <c r="A50" s="12"/>
      <c r="B50" s="13" t="s">
        <v>11</v>
      </c>
      <c r="C50" s="14">
        <f>(((((((+C51+C52)))))))</f>
        <v>460581.48641000001</v>
      </c>
      <c r="D50" s="14">
        <f>(((((((+D51+D52)))))))</f>
        <v>38783.383117727593</v>
      </c>
      <c r="E50" s="14">
        <f>(((((((+E51+E52)))))))</f>
        <v>18254.052350000002</v>
      </c>
      <c r="G50" s="52"/>
      <c r="H50" s="52"/>
      <c r="I50" s="52"/>
    </row>
    <row r="51" spans="1:9">
      <c r="A51" s="15"/>
      <c r="B51" s="49" t="s">
        <v>6</v>
      </c>
      <c r="C51" s="16">
        <v>460581.48641000001</v>
      </c>
      <c r="D51" s="16">
        <v>38783.383117727593</v>
      </c>
      <c r="E51" s="16">
        <v>18254.052350000002</v>
      </c>
      <c r="G51" s="52"/>
      <c r="H51" s="52"/>
      <c r="I51" s="52"/>
    </row>
    <row r="52" spans="1:9">
      <c r="A52" s="15"/>
      <c r="B52" s="49" t="s">
        <v>7</v>
      </c>
      <c r="C52" s="16">
        <v>0</v>
      </c>
      <c r="D52" s="16">
        <v>0</v>
      </c>
      <c r="E52" s="16">
        <v>0</v>
      </c>
      <c r="G52" s="52"/>
      <c r="H52" s="52"/>
      <c r="I52" s="52"/>
    </row>
    <row r="53" spans="1:9">
      <c r="A53" s="12"/>
      <c r="B53" s="13" t="s">
        <v>20</v>
      </c>
      <c r="C53" s="14">
        <f>(((((((+C54+C55)))))))</f>
        <v>49286.119279999999</v>
      </c>
      <c r="D53" s="14">
        <f>(((((((+D54+D55)))))))</f>
        <v>454.57857000000001</v>
      </c>
      <c r="E53" s="14">
        <f>(((((((+E54+E55)))))))</f>
        <v>442.59087000000005</v>
      </c>
      <c r="G53" s="52"/>
      <c r="H53" s="52"/>
      <c r="I53" s="52"/>
    </row>
    <row r="54" spans="1:9">
      <c r="A54" s="15"/>
      <c r="B54" s="49" t="s">
        <v>6</v>
      </c>
      <c r="C54" s="16">
        <v>6418.3142800000005</v>
      </c>
      <c r="D54" s="16">
        <v>454.57857000000001</v>
      </c>
      <c r="E54" s="16">
        <v>442.59087000000005</v>
      </c>
      <c r="G54" s="52"/>
      <c r="H54" s="52"/>
      <c r="I54" s="52"/>
    </row>
    <row r="55" spans="1:9">
      <c r="A55" s="15"/>
      <c r="B55" s="49" t="s">
        <v>7</v>
      </c>
      <c r="C55" s="16">
        <v>42867.805</v>
      </c>
      <c r="D55" s="16">
        <v>0</v>
      </c>
      <c r="E55" s="16">
        <v>0</v>
      </c>
      <c r="G55" s="52"/>
      <c r="H55" s="52"/>
      <c r="I55" s="52"/>
    </row>
    <row r="56" spans="1:9" ht="14.25" customHeight="1">
      <c r="A56" s="12"/>
      <c r="B56" s="13" t="s">
        <v>21</v>
      </c>
      <c r="C56" s="14">
        <f>(((((((+C57+C58)))))))</f>
        <v>691593.2</v>
      </c>
      <c r="D56" s="14">
        <f>(((((((+D57+D58)))))))</f>
        <v>230531.05533333335</v>
      </c>
      <c r="E56" s="14">
        <f>(((((((+E57+E58)))))))</f>
        <v>180854.84592000002</v>
      </c>
      <c r="G56" s="52"/>
      <c r="H56" s="52"/>
      <c r="I56" s="52"/>
    </row>
    <row r="57" spans="1:9">
      <c r="A57" s="15"/>
      <c r="B57" s="49" t="s">
        <v>6</v>
      </c>
      <c r="C57" s="16">
        <v>691593.2</v>
      </c>
      <c r="D57" s="16">
        <v>230531.05533333335</v>
      </c>
      <c r="E57" s="16">
        <v>180854.84592000002</v>
      </c>
      <c r="G57" s="52"/>
      <c r="H57" s="52"/>
      <c r="I57" s="52"/>
    </row>
    <row r="58" spans="1:9">
      <c r="A58" s="15"/>
      <c r="B58" s="49" t="s">
        <v>7</v>
      </c>
      <c r="C58" s="16">
        <v>0</v>
      </c>
      <c r="D58" s="16">
        <v>0</v>
      </c>
      <c r="E58" s="16">
        <v>0</v>
      </c>
      <c r="G58" s="52"/>
      <c r="H58" s="52"/>
      <c r="I58" s="52"/>
    </row>
    <row r="59" spans="1:9">
      <c r="A59" s="12"/>
      <c r="B59" s="13" t="s">
        <v>22</v>
      </c>
      <c r="C59" s="14">
        <f>(((((((+C60+C61)))))))</f>
        <v>28008.6</v>
      </c>
      <c r="D59" s="14">
        <f>(((((((+D60+D61)))))))</f>
        <v>9902.77</v>
      </c>
      <c r="E59" s="14">
        <f>(((((((+E60+E61)))))))</f>
        <v>7235.8720000000003</v>
      </c>
      <c r="G59" s="52"/>
      <c r="H59" s="52"/>
      <c r="I59" s="52"/>
    </row>
    <row r="60" spans="1:9">
      <c r="A60" s="15"/>
      <c r="B60" s="49" t="s">
        <v>6</v>
      </c>
      <c r="C60" s="17">
        <v>28008.6</v>
      </c>
      <c r="D60" s="17">
        <v>9902.77</v>
      </c>
      <c r="E60" s="17">
        <v>7235.8720000000003</v>
      </c>
      <c r="G60" s="52"/>
      <c r="H60" s="52"/>
      <c r="I60" s="52"/>
    </row>
    <row r="61" spans="1:9">
      <c r="A61" s="38"/>
      <c r="B61" s="50" t="s">
        <v>7</v>
      </c>
      <c r="C61" s="45">
        <v>0</v>
      </c>
      <c r="D61" s="45">
        <v>0</v>
      </c>
      <c r="E61" s="45">
        <v>0</v>
      </c>
      <c r="G61" s="52"/>
      <c r="H61" s="52"/>
      <c r="I61" s="52"/>
    </row>
    <row r="62" spans="1:9">
      <c r="A62" s="12"/>
      <c r="B62" s="13" t="s">
        <v>23</v>
      </c>
      <c r="C62" s="14">
        <f>(((((((+C63+C64)))))))</f>
        <v>99439.4</v>
      </c>
      <c r="D62" s="14">
        <f>(((((((+D63+D64)))))))</f>
        <v>31728.445</v>
      </c>
      <c r="E62" s="14">
        <f>(((((((+E63+E64)))))))</f>
        <v>21554.563999999998</v>
      </c>
      <c r="G62" s="52"/>
      <c r="H62" s="52"/>
      <c r="I62" s="52"/>
    </row>
    <row r="63" spans="1:9">
      <c r="A63" s="15"/>
      <c r="B63" s="49" t="s">
        <v>6</v>
      </c>
      <c r="C63" s="16">
        <v>99439.4</v>
      </c>
      <c r="D63" s="16">
        <v>31728.445</v>
      </c>
      <c r="E63" s="16">
        <v>21554.563999999998</v>
      </c>
      <c r="G63" s="52"/>
      <c r="H63" s="52"/>
      <c r="I63" s="52"/>
    </row>
    <row r="64" spans="1:9">
      <c r="A64" s="15"/>
      <c r="B64" s="49" t="s">
        <v>7</v>
      </c>
      <c r="C64" s="16">
        <v>0</v>
      </c>
      <c r="D64" s="16">
        <v>0</v>
      </c>
      <c r="E64" s="16">
        <v>0</v>
      </c>
      <c r="G64" s="52"/>
      <c r="H64" s="52"/>
      <c r="I64" s="52"/>
    </row>
    <row r="65" spans="1:9">
      <c r="A65" s="12"/>
      <c r="B65" s="13" t="s">
        <v>24</v>
      </c>
      <c r="C65" s="14">
        <f>(((((((+C66+C67)))))))</f>
        <v>306687.7</v>
      </c>
      <c r="D65" s="14">
        <f>(((((((+D66+D67)))))))</f>
        <v>76671.923999999999</v>
      </c>
      <c r="E65" s="14">
        <f>(((((((+E66+E67)))))))</f>
        <v>44001.149520000006</v>
      </c>
      <c r="G65" s="52"/>
      <c r="H65" s="52"/>
      <c r="I65" s="52"/>
    </row>
    <row r="66" spans="1:9">
      <c r="A66" s="15"/>
      <c r="B66" s="49" t="s">
        <v>6</v>
      </c>
      <c r="C66" s="16">
        <v>306687.7</v>
      </c>
      <c r="D66" s="16">
        <v>76671.923999999999</v>
      </c>
      <c r="E66" s="16">
        <v>44001.149520000006</v>
      </c>
      <c r="G66" s="52"/>
      <c r="H66" s="52"/>
      <c r="I66" s="52"/>
    </row>
    <row r="67" spans="1:9">
      <c r="A67" s="15"/>
      <c r="B67" s="49" t="s">
        <v>7</v>
      </c>
      <c r="C67" s="16">
        <v>0</v>
      </c>
      <c r="D67" s="16">
        <v>0</v>
      </c>
      <c r="E67" s="16">
        <v>0</v>
      </c>
      <c r="G67" s="52"/>
      <c r="H67" s="52"/>
      <c r="I67" s="52"/>
    </row>
    <row r="68" spans="1:9">
      <c r="A68" s="12"/>
      <c r="B68" s="13" t="s">
        <v>25</v>
      </c>
      <c r="C68" s="14">
        <f>(((((((+C69+C70)))))))</f>
        <v>1135477.9731600001</v>
      </c>
      <c r="D68" s="14">
        <f>(((((((+D69+D70)))))))</f>
        <v>389132.08196999988</v>
      </c>
      <c r="E68" s="14">
        <f>(((((((+E69+E70)))))))</f>
        <v>223585.84573</v>
      </c>
      <c r="G68" s="52"/>
      <c r="H68" s="52"/>
      <c r="I68" s="52"/>
    </row>
    <row r="69" spans="1:9">
      <c r="A69" s="15"/>
      <c r="B69" s="49" t="s">
        <v>6</v>
      </c>
      <c r="C69" s="16">
        <v>1135477.9731600001</v>
      </c>
      <c r="D69" s="16">
        <v>389132.08196999988</v>
      </c>
      <c r="E69" s="16">
        <v>223585.84573</v>
      </c>
      <c r="G69" s="52"/>
      <c r="H69" s="52"/>
      <c r="I69" s="52"/>
    </row>
    <row r="70" spans="1:9">
      <c r="A70" s="15"/>
      <c r="B70" s="49" t="s">
        <v>7</v>
      </c>
      <c r="C70" s="16">
        <v>0</v>
      </c>
      <c r="D70" s="16">
        <v>0</v>
      </c>
      <c r="E70" s="16">
        <v>0</v>
      </c>
      <c r="G70" s="52"/>
      <c r="H70" s="52"/>
      <c r="I70" s="52"/>
    </row>
    <row r="71" spans="1:9">
      <c r="A71" s="12"/>
      <c r="B71" s="13" t="s">
        <v>207</v>
      </c>
      <c r="C71" s="14">
        <f>(((((((+C72+C73)))))))</f>
        <v>153085.95370899999</v>
      </c>
      <c r="D71" s="14">
        <f>(((((((+D72+D73)))))))</f>
        <v>49841.002312250006</v>
      </c>
      <c r="E71" s="14">
        <f>(((((((+E72+E73)))))))</f>
        <v>23324.986250000002</v>
      </c>
      <c r="G71" s="52"/>
      <c r="H71" s="52"/>
      <c r="I71" s="52"/>
    </row>
    <row r="72" spans="1:9">
      <c r="A72" s="15"/>
      <c r="B72" s="49" t="s">
        <v>6</v>
      </c>
      <c r="C72" s="16">
        <v>153085.95370899999</v>
      </c>
      <c r="D72" s="16">
        <v>49841.002312250006</v>
      </c>
      <c r="E72" s="16">
        <v>23324.986250000002</v>
      </c>
      <c r="G72" s="52"/>
      <c r="H72" s="52"/>
      <c r="I72" s="52"/>
    </row>
    <row r="73" spans="1:9">
      <c r="A73" s="15"/>
      <c r="B73" s="49" t="s">
        <v>7</v>
      </c>
      <c r="C73" s="16">
        <v>0</v>
      </c>
      <c r="D73" s="16">
        <v>0</v>
      </c>
      <c r="E73" s="16">
        <v>0</v>
      </c>
      <c r="G73" s="52"/>
      <c r="H73" s="52"/>
      <c r="I73" s="52"/>
    </row>
    <row r="74" spans="1:9">
      <c r="A74" s="12"/>
      <c r="B74" s="13" t="s">
        <v>26</v>
      </c>
      <c r="C74" s="14">
        <f>(((((((+C75+C76)))))))</f>
        <v>367500.66179999989</v>
      </c>
      <c r="D74" s="14">
        <f>(((((((+D75+D76)))))))</f>
        <v>35000</v>
      </c>
      <c r="E74" s="14">
        <f>(((((((+E75+E76)))))))</f>
        <v>23049.552259999997</v>
      </c>
      <c r="G74" s="52"/>
      <c r="H74" s="52"/>
      <c r="I74" s="52"/>
    </row>
    <row r="75" spans="1:9">
      <c r="A75" s="15"/>
      <c r="B75" s="49" t="s">
        <v>6</v>
      </c>
      <c r="C75" s="16">
        <v>367500.66179999989</v>
      </c>
      <c r="D75" s="16">
        <v>35000</v>
      </c>
      <c r="E75" s="16">
        <v>23049.552259999997</v>
      </c>
      <c r="G75" s="52"/>
      <c r="H75" s="52"/>
      <c r="I75" s="52"/>
    </row>
    <row r="76" spans="1:9">
      <c r="A76" s="15"/>
      <c r="B76" s="49" t="s">
        <v>7</v>
      </c>
      <c r="C76" s="16">
        <v>0</v>
      </c>
      <c r="D76" s="16">
        <v>0</v>
      </c>
      <c r="E76" s="16">
        <v>0</v>
      </c>
      <c r="G76" s="52"/>
      <c r="H76" s="52"/>
      <c r="I76" s="52"/>
    </row>
    <row r="77" spans="1:9">
      <c r="A77" s="12"/>
      <c r="B77" s="13" t="s">
        <v>27</v>
      </c>
      <c r="C77" s="14">
        <f>(((((((+C78+C79)))))))</f>
        <v>344115.69170000002</v>
      </c>
      <c r="D77" s="14">
        <f>(((((((+D78+D79)))))))</f>
        <v>69404.080068356008</v>
      </c>
      <c r="E77" s="14">
        <f>(((((((+E78+E79)))))))</f>
        <v>68818.245238356016</v>
      </c>
      <c r="G77" s="52"/>
      <c r="H77" s="52"/>
      <c r="I77" s="52"/>
    </row>
    <row r="78" spans="1:9">
      <c r="A78" s="15"/>
      <c r="B78" s="49" t="s">
        <v>6</v>
      </c>
      <c r="C78" s="16">
        <v>344115.69170000002</v>
      </c>
      <c r="D78" s="16">
        <v>69404.080068356008</v>
      </c>
      <c r="E78" s="16">
        <v>68818.245238356016</v>
      </c>
      <c r="G78" s="52"/>
      <c r="H78" s="52"/>
      <c r="I78" s="52"/>
    </row>
    <row r="79" spans="1:9">
      <c r="A79" s="15"/>
      <c r="B79" s="49" t="s">
        <v>7</v>
      </c>
      <c r="C79" s="16">
        <v>0</v>
      </c>
      <c r="D79" s="16">
        <v>0</v>
      </c>
      <c r="E79" s="16">
        <v>0</v>
      </c>
      <c r="G79" s="52"/>
      <c r="H79" s="52"/>
      <c r="I79" s="52"/>
    </row>
    <row r="80" spans="1:9">
      <c r="A80" s="12"/>
      <c r="B80" s="13" t="s">
        <v>234</v>
      </c>
      <c r="C80" s="14">
        <f>(((((((+C81+C82)))))))</f>
        <v>1317057.118</v>
      </c>
      <c r="D80" s="14">
        <f>(((((((+D81+D82)))))))</f>
        <v>329264.2795</v>
      </c>
      <c r="E80" s="14">
        <f>(((((((+E81+E82)))))))</f>
        <v>59877.52072</v>
      </c>
      <c r="G80" s="52"/>
      <c r="H80" s="52"/>
      <c r="I80" s="52"/>
    </row>
    <row r="81" spans="1:9">
      <c r="A81" s="15"/>
      <c r="B81" s="49" t="s">
        <v>6</v>
      </c>
      <c r="C81" s="16">
        <v>1317057.118</v>
      </c>
      <c r="D81" s="16">
        <v>329264.2795</v>
      </c>
      <c r="E81" s="16">
        <v>59877.52072</v>
      </c>
      <c r="G81" s="52"/>
      <c r="H81" s="52"/>
      <c r="I81" s="52"/>
    </row>
    <row r="82" spans="1:9">
      <c r="A82" s="15"/>
      <c r="B82" s="49" t="s">
        <v>7</v>
      </c>
      <c r="C82" s="16">
        <v>0</v>
      </c>
      <c r="D82" s="16">
        <v>0</v>
      </c>
      <c r="E82" s="16">
        <v>0</v>
      </c>
      <c r="G82" s="52"/>
      <c r="H82" s="52"/>
      <c r="I82" s="52"/>
    </row>
    <row r="83" spans="1:9">
      <c r="A83" s="12"/>
      <c r="B83" s="13" t="s">
        <v>28</v>
      </c>
      <c r="C83" s="14">
        <f>(((((((+C84+C85)))))))</f>
        <v>125369.2</v>
      </c>
      <c r="D83" s="14">
        <f>(((((((+D84+D85)))))))</f>
        <v>39470.367115000008</v>
      </c>
      <c r="E83" s="14">
        <f>(((((((+E84+E85)))))))</f>
        <v>8924.2760699999999</v>
      </c>
      <c r="G83" s="52"/>
      <c r="H83" s="52"/>
      <c r="I83" s="52"/>
    </row>
    <row r="84" spans="1:9">
      <c r="A84" s="15"/>
      <c r="B84" s="49" t="s">
        <v>6</v>
      </c>
      <c r="C84" s="16">
        <v>125369.2</v>
      </c>
      <c r="D84" s="16">
        <v>39470.367115000008</v>
      </c>
      <c r="E84" s="16">
        <v>8924.2760699999999</v>
      </c>
      <c r="G84" s="52"/>
      <c r="H84" s="52"/>
      <c r="I84" s="52"/>
    </row>
    <row r="85" spans="1:9">
      <c r="A85" s="15"/>
      <c r="B85" s="49" t="s">
        <v>7</v>
      </c>
      <c r="C85" s="16">
        <v>0</v>
      </c>
      <c r="D85" s="16">
        <v>0</v>
      </c>
      <c r="E85" s="16">
        <v>0</v>
      </c>
      <c r="G85" s="52"/>
      <c r="H85" s="52"/>
      <c r="I85" s="52"/>
    </row>
    <row r="86" spans="1:9">
      <c r="A86" s="12"/>
      <c r="B86" s="13" t="s">
        <v>239</v>
      </c>
      <c r="C86" s="14">
        <f>(((((((+C87+C88)))))))</f>
        <v>280.8</v>
      </c>
      <c r="D86" s="14">
        <f>(((((((+D87+D88)))))))</f>
        <v>132.149</v>
      </c>
      <c r="E86" s="14">
        <f>(((((((+E87+E88)))))))</f>
        <v>0</v>
      </c>
      <c r="G86" s="52"/>
      <c r="H86" s="52"/>
      <c r="I86" s="52"/>
    </row>
    <row r="87" spans="1:9">
      <c r="A87" s="15"/>
      <c r="B87" s="49" t="s">
        <v>6</v>
      </c>
      <c r="C87" s="16">
        <v>280.8</v>
      </c>
      <c r="D87" s="16">
        <v>132.149</v>
      </c>
      <c r="E87" s="16">
        <v>0</v>
      </c>
      <c r="G87" s="52"/>
      <c r="H87" s="52"/>
      <c r="I87" s="52"/>
    </row>
    <row r="88" spans="1:9">
      <c r="A88" s="15"/>
      <c r="B88" s="49" t="s">
        <v>7</v>
      </c>
      <c r="C88" s="16">
        <v>0</v>
      </c>
      <c r="D88" s="16">
        <v>0</v>
      </c>
      <c r="E88" s="16">
        <v>0</v>
      </c>
      <c r="G88" s="52"/>
      <c r="H88" s="52"/>
      <c r="I88" s="52"/>
    </row>
    <row r="89" spans="1:9" ht="15" customHeight="1">
      <c r="A89" s="12"/>
      <c r="B89" s="13" t="s">
        <v>29</v>
      </c>
      <c r="C89" s="14">
        <f>(((((((+C90+C91)))))))</f>
        <v>30280.098000000002</v>
      </c>
      <c r="D89" s="14">
        <f>(((((((+D90+D91)))))))</f>
        <v>8351.1640000000007</v>
      </c>
      <c r="E89" s="14">
        <f>(((((((+E90+E91)))))))</f>
        <v>7085.8069999999998</v>
      </c>
      <c r="G89" s="52"/>
      <c r="H89" s="52"/>
      <c r="I89" s="52"/>
    </row>
    <row r="90" spans="1:9">
      <c r="A90" s="15"/>
      <c r="B90" s="49" t="s">
        <v>6</v>
      </c>
      <c r="C90" s="16">
        <v>30280.098000000002</v>
      </c>
      <c r="D90" s="16">
        <v>8351.1640000000007</v>
      </c>
      <c r="E90" s="16">
        <v>7085.8069999999998</v>
      </c>
      <c r="G90" s="52"/>
      <c r="H90" s="52"/>
      <c r="I90" s="52"/>
    </row>
    <row r="91" spans="1:9">
      <c r="A91" s="15"/>
      <c r="B91" s="49" t="s">
        <v>7</v>
      </c>
      <c r="C91" s="16">
        <v>0</v>
      </c>
      <c r="D91" s="16">
        <v>0</v>
      </c>
      <c r="E91" s="16">
        <v>0</v>
      </c>
      <c r="G91" s="52"/>
      <c r="H91" s="52"/>
      <c r="I91" s="52"/>
    </row>
    <row r="92" spans="1:9">
      <c r="A92" s="12"/>
      <c r="B92" s="13" t="s">
        <v>30</v>
      </c>
      <c r="C92" s="14">
        <f>(((((((+C93+C94)))))))</f>
        <v>12746.61</v>
      </c>
      <c r="D92" s="14">
        <f>(((((((+D93+D94)))))))</f>
        <v>2987.6320000000001</v>
      </c>
      <c r="E92" s="14">
        <f>(((((((+E93+E94)))))))</f>
        <v>2987.6320000000001</v>
      </c>
      <c r="G92" s="52"/>
      <c r="H92" s="52"/>
      <c r="I92" s="52"/>
    </row>
    <row r="93" spans="1:9">
      <c r="A93" s="15"/>
      <c r="B93" s="49" t="s">
        <v>6</v>
      </c>
      <c r="C93" s="16">
        <v>12746.61</v>
      </c>
      <c r="D93" s="16">
        <v>2987.6320000000001</v>
      </c>
      <c r="E93" s="16">
        <v>2987.6320000000001</v>
      </c>
      <c r="G93" s="52"/>
      <c r="H93" s="52"/>
      <c r="I93" s="52"/>
    </row>
    <row r="94" spans="1:9">
      <c r="A94" s="15"/>
      <c r="B94" s="49" t="s">
        <v>7</v>
      </c>
      <c r="C94" s="16">
        <v>0</v>
      </c>
      <c r="D94" s="16">
        <v>0</v>
      </c>
      <c r="E94" s="16">
        <v>0</v>
      </c>
      <c r="G94" s="52"/>
      <c r="H94" s="52"/>
      <c r="I94" s="52"/>
    </row>
    <row r="95" spans="1:9">
      <c r="A95" s="12"/>
      <c r="B95" s="13" t="s">
        <v>31</v>
      </c>
      <c r="C95" s="14">
        <f>(((((((+C96+C97)))))))</f>
        <v>17892.784</v>
      </c>
      <c r="D95" s="14">
        <f>(((((((+D96+D97)))))))</f>
        <v>4934.7790000000005</v>
      </c>
      <c r="E95" s="14">
        <f>(((((((+E96+E97)))))))</f>
        <v>4187.0680000000002</v>
      </c>
      <c r="G95" s="52"/>
      <c r="H95" s="52"/>
      <c r="I95" s="52"/>
    </row>
    <row r="96" spans="1:9">
      <c r="A96" s="15"/>
      <c r="B96" s="49" t="s">
        <v>6</v>
      </c>
      <c r="C96" s="16">
        <v>17892.784</v>
      </c>
      <c r="D96" s="16">
        <v>4934.7790000000005</v>
      </c>
      <c r="E96" s="16">
        <v>4187.0680000000002</v>
      </c>
      <c r="G96" s="52"/>
      <c r="H96" s="52"/>
      <c r="I96" s="52"/>
    </row>
    <row r="97" spans="1:9">
      <c r="A97" s="15"/>
      <c r="B97" s="49" t="s">
        <v>7</v>
      </c>
      <c r="C97" s="16">
        <v>0</v>
      </c>
      <c r="D97" s="16">
        <v>0</v>
      </c>
      <c r="E97" s="16">
        <v>0</v>
      </c>
      <c r="G97" s="52"/>
      <c r="H97" s="52"/>
      <c r="I97" s="52"/>
    </row>
    <row r="98" spans="1:9">
      <c r="A98" s="12"/>
      <c r="B98" s="13" t="s">
        <v>32</v>
      </c>
      <c r="C98" s="14">
        <f>(((((((+C99+C100)))))))</f>
        <v>2752.7359999999999</v>
      </c>
      <c r="D98" s="14">
        <f>(((((((+D99+D100)))))))</f>
        <v>759.197</v>
      </c>
      <c r="E98" s="14">
        <f>(((((((+E99+E100)))))))</f>
        <v>644.16399999999999</v>
      </c>
      <c r="G98" s="52"/>
      <c r="H98" s="52"/>
      <c r="I98" s="52"/>
    </row>
    <row r="99" spans="1:9">
      <c r="A99" s="15"/>
      <c r="B99" s="49" t="s">
        <v>6</v>
      </c>
      <c r="C99" s="16">
        <v>2752.7359999999999</v>
      </c>
      <c r="D99" s="16">
        <v>759.197</v>
      </c>
      <c r="E99" s="16">
        <v>644.16399999999999</v>
      </c>
      <c r="G99" s="52"/>
      <c r="H99" s="52"/>
      <c r="I99" s="52"/>
    </row>
    <row r="100" spans="1:9">
      <c r="A100" s="15"/>
      <c r="B100" s="49" t="s">
        <v>7</v>
      </c>
      <c r="C100" s="16">
        <v>0</v>
      </c>
      <c r="D100" s="16">
        <v>0</v>
      </c>
      <c r="E100" s="16">
        <v>0</v>
      </c>
      <c r="G100" s="52"/>
      <c r="H100" s="52"/>
      <c r="I100" s="52"/>
    </row>
    <row r="101" spans="1:9">
      <c r="A101" s="12"/>
      <c r="B101" s="13" t="s">
        <v>33</v>
      </c>
      <c r="C101" s="14">
        <f>(((((((+C102+C103)))))))</f>
        <v>87507.184999999998</v>
      </c>
      <c r="D101" s="14">
        <f>(((((((+D102+D103)))))))</f>
        <v>24113.698</v>
      </c>
      <c r="E101" s="14">
        <f>(((((((+E102+E103)))))))</f>
        <v>20291.172999999999</v>
      </c>
      <c r="G101" s="52"/>
      <c r="H101" s="52"/>
      <c r="I101" s="52"/>
    </row>
    <row r="102" spans="1:9">
      <c r="A102" s="15"/>
      <c r="B102" s="49" t="s">
        <v>6</v>
      </c>
      <c r="C102" s="16">
        <v>87507.184999999998</v>
      </c>
      <c r="D102" s="16">
        <v>24113.698</v>
      </c>
      <c r="E102" s="16">
        <v>20291.172999999999</v>
      </c>
      <c r="G102" s="52"/>
      <c r="H102" s="52"/>
      <c r="I102" s="52"/>
    </row>
    <row r="103" spans="1:9">
      <c r="A103" s="15"/>
      <c r="B103" s="49" t="s">
        <v>7</v>
      </c>
      <c r="C103" s="16">
        <v>0</v>
      </c>
      <c r="D103" s="16">
        <v>0</v>
      </c>
      <c r="E103" s="16">
        <v>0</v>
      </c>
      <c r="G103" s="52"/>
      <c r="H103" s="52"/>
      <c r="I103" s="52"/>
    </row>
    <row r="104" spans="1:9">
      <c r="A104" s="12"/>
      <c r="B104" s="13" t="s">
        <v>34</v>
      </c>
      <c r="C104" s="14">
        <f>(((((((+C105+C106)))))))</f>
        <v>417.4</v>
      </c>
      <c r="D104" s="14">
        <f>(((((((+D105+D106)))))))</f>
        <v>103.627</v>
      </c>
      <c r="E104" s="14">
        <f>(((((((+E105+E106)))))))</f>
        <v>0</v>
      </c>
      <c r="G104" s="52"/>
      <c r="H104" s="52"/>
      <c r="I104" s="52"/>
    </row>
    <row r="105" spans="1:9">
      <c r="A105" s="15"/>
      <c r="B105" s="49" t="s">
        <v>6</v>
      </c>
      <c r="C105" s="19">
        <v>417.4</v>
      </c>
      <c r="D105" s="16">
        <v>103.627</v>
      </c>
      <c r="E105" s="16">
        <v>0</v>
      </c>
      <c r="G105" s="52"/>
      <c r="H105" s="52"/>
      <c r="I105" s="52"/>
    </row>
    <row r="106" spans="1:9">
      <c r="A106" s="15"/>
      <c r="B106" s="49" t="s">
        <v>7</v>
      </c>
      <c r="C106" s="16">
        <v>0</v>
      </c>
      <c r="D106" s="16">
        <v>0</v>
      </c>
      <c r="E106" s="16">
        <v>0</v>
      </c>
      <c r="G106" s="52"/>
      <c r="H106" s="52"/>
      <c r="I106" s="52"/>
    </row>
    <row r="107" spans="1:9" ht="22.5">
      <c r="A107" s="12"/>
      <c r="B107" s="13" t="s">
        <v>220</v>
      </c>
      <c r="C107" s="14">
        <f>(((((((+C108+C109)))))))</f>
        <v>18955.157999999999</v>
      </c>
      <c r="D107" s="14">
        <f>(((((((+D108+D109)))))))</f>
        <v>18955.157999999999</v>
      </c>
      <c r="E107" s="14">
        <f>(((((((+E108+E109)))))))</f>
        <v>16441.788</v>
      </c>
      <c r="G107" s="52"/>
      <c r="H107" s="52"/>
      <c r="I107" s="52"/>
    </row>
    <row r="108" spans="1:9">
      <c r="A108" s="15"/>
      <c r="B108" s="49" t="s">
        <v>6</v>
      </c>
      <c r="C108" s="16">
        <v>18955.157999999999</v>
      </c>
      <c r="D108" s="16">
        <v>18955.157999999999</v>
      </c>
      <c r="E108" s="16">
        <v>16441.788</v>
      </c>
      <c r="G108" s="52"/>
      <c r="H108" s="52"/>
      <c r="I108" s="52"/>
    </row>
    <row r="109" spans="1:9">
      <c r="A109" s="15"/>
      <c r="B109" s="49" t="s">
        <v>7</v>
      </c>
      <c r="C109" s="16">
        <v>0</v>
      </c>
      <c r="D109" s="16">
        <v>0</v>
      </c>
      <c r="E109" s="16">
        <v>0</v>
      </c>
      <c r="G109" s="52"/>
      <c r="H109" s="52"/>
      <c r="I109" s="52"/>
    </row>
    <row r="110" spans="1:9">
      <c r="A110" s="9" t="s">
        <v>35</v>
      </c>
      <c r="B110" s="10"/>
      <c r="C110" s="11">
        <f>(((((+C111+C114)))))</f>
        <v>7103347.5559099987</v>
      </c>
      <c r="D110" s="11">
        <f t="shared" ref="D110:E110" si="6">(((((+D111+D114)))))</f>
        <v>1371434.5705500003</v>
      </c>
      <c r="E110" s="11">
        <f t="shared" si="6"/>
        <v>768214.55236000009</v>
      </c>
      <c r="G110" s="52"/>
      <c r="H110" s="52"/>
      <c r="I110" s="52"/>
    </row>
    <row r="111" spans="1:9">
      <c r="A111" s="12"/>
      <c r="B111" s="13" t="s">
        <v>11</v>
      </c>
      <c r="C111" s="14">
        <f>(((((((+C112+C113)))))))</f>
        <v>7041245.099919999</v>
      </c>
      <c r="D111" s="14">
        <f>(((((((+D112+D113)))))))</f>
        <v>1313722.6215500003</v>
      </c>
      <c r="E111" s="14">
        <f>(((((((+E112+E113)))))))</f>
        <v>758143.59536000004</v>
      </c>
      <c r="G111" s="52"/>
      <c r="H111" s="52"/>
      <c r="I111" s="52"/>
    </row>
    <row r="112" spans="1:9">
      <c r="A112" s="38"/>
      <c r="B112" s="50" t="s">
        <v>6</v>
      </c>
      <c r="C112" s="18">
        <v>4176973.5011899993</v>
      </c>
      <c r="D112" s="18">
        <v>680773.87012000009</v>
      </c>
      <c r="E112" s="18">
        <v>125194.84393</v>
      </c>
      <c r="G112" s="52"/>
      <c r="H112" s="52"/>
      <c r="I112" s="52"/>
    </row>
    <row r="113" spans="1:9">
      <c r="A113" s="15"/>
      <c r="B113" s="49" t="s">
        <v>7</v>
      </c>
      <c r="C113" s="16">
        <v>2864271.5987300002</v>
      </c>
      <c r="D113" s="16">
        <v>632948.75143000006</v>
      </c>
      <c r="E113" s="16">
        <v>632948.75143000006</v>
      </c>
      <c r="G113" s="52"/>
      <c r="H113" s="52"/>
      <c r="I113" s="52"/>
    </row>
    <row r="114" spans="1:9">
      <c r="A114" s="12"/>
      <c r="B114" s="13" t="s">
        <v>36</v>
      </c>
      <c r="C114" s="14">
        <f>(((((((+C115+C116)))))))</f>
        <v>62102.455989999995</v>
      </c>
      <c r="D114" s="14">
        <f>(((((((+D115+D116)))))))</f>
        <v>57711.949000000001</v>
      </c>
      <c r="E114" s="14">
        <f>(((((((+E115+E116)))))))</f>
        <v>10070.957</v>
      </c>
      <c r="G114" s="52"/>
      <c r="H114" s="52"/>
      <c r="I114" s="52"/>
    </row>
    <row r="115" spans="1:9">
      <c r="A115" s="15"/>
      <c r="B115" s="49" t="s">
        <v>6</v>
      </c>
      <c r="C115" s="16">
        <v>62102.455989999995</v>
      </c>
      <c r="D115" s="16">
        <v>57711.949000000001</v>
      </c>
      <c r="E115" s="16">
        <v>10070.957</v>
      </c>
      <c r="G115" s="52"/>
      <c r="H115" s="52"/>
      <c r="I115" s="52"/>
    </row>
    <row r="116" spans="1:9">
      <c r="A116" s="15"/>
      <c r="B116" s="49" t="s">
        <v>7</v>
      </c>
      <c r="C116" s="16">
        <v>0</v>
      </c>
      <c r="D116" s="16">
        <v>0</v>
      </c>
      <c r="E116" s="16">
        <v>0</v>
      </c>
      <c r="G116" s="52"/>
      <c r="H116" s="52"/>
      <c r="I116" s="52"/>
    </row>
    <row r="117" spans="1:9">
      <c r="A117" s="9" t="s">
        <v>222</v>
      </c>
      <c r="B117" s="10"/>
      <c r="C117" s="14">
        <f>+C118+C121+C124+C127+C130+C133+C139+C142+C145+C148+C151+C154+C157+C160+C163+C166+C136+C169+C172</f>
        <v>1363626.3683748085</v>
      </c>
      <c r="D117" s="14">
        <f t="shared" ref="D117:E117" si="7">+D118+D121+D124+D127+D130+D133+D139+D142+D145+D148+D151+D154+D157+D160+D163+D166+D136+D169+D172</f>
        <v>291213.33399750001</v>
      </c>
      <c r="E117" s="14">
        <f t="shared" si="7"/>
        <v>221240.89443819408</v>
      </c>
      <c r="G117" s="52"/>
      <c r="H117" s="52"/>
      <c r="I117" s="52"/>
    </row>
    <row r="118" spans="1:9">
      <c r="A118" s="12"/>
      <c r="B118" s="13" t="s">
        <v>11</v>
      </c>
      <c r="C118" s="14">
        <f>(((((((+C119+C120)))))))</f>
        <v>243079.01577</v>
      </c>
      <c r="D118" s="14">
        <f>(((((((+D119+D120)))))))</f>
        <v>53459.435740000001</v>
      </c>
      <c r="E118" s="14">
        <f>(((((((+E119+E120)))))))</f>
        <v>15812.380570000001</v>
      </c>
      <c r="G118" s="52"/>
      <c r="H118" s="52"/>
      <c r="I118" s="52"/>
    </row>
    <row r="119" spans="1:9">
      <c r="A119" s="15"/>
      <c r="B119" s="49" t="s">
        <v>6</v>
      </c>
      <c r="C119" s="16">
        <v>243079.01577</v>
      </c>
      <c r="D119" s="16">
        <v>53459.435740000001</v>
      </c>
      <c r="E119" s="16">
        <v>15812.380570000001</v>
      </c>
      <c r="G119" s="52"/>
      <c r="H119" s="52"/>
      <c r="I119" s="52"/>
    </row>
    <row r="120" spans="1:9">
      <c r="A120" s="15"/>
      <c r="B120" s="49" t="s">
        <v>7</v>
      </c>
      <c r="C120" s="16">
        <v>0</v>
      </c>
      <c r="D120" s="16">
        <v>0</v>
      </c>
      <c r="E120" s="16">
        <v>0</v>
      </c>
      <c r="G120" s="52"/>
      <c r="H120" s="52"/>
      <c r="I120" s="52"/>
    </row>
    <row r="121" spans="1:9">
      <c r="A121" s="12"/>
      <c r="B121" s="13" t="s">
        <v>37</v>
      </c>
      <c r="C121" s="14">
        <f>(((((((+C122+C123)))))))</f>
        <v>312593.68257</v>
      </c>
      <c r="D121" s="14">
        <f>(((((((+D122+D123)))))))</f>
        <v>54525.109689999997</v>
      </c>
      <c r="E121" s="14">
        <f>(((((((+E122+E123)))))))</f>
        <v>54525.109689999997</v>
      </c>
      <c r="G121" s="52"/>
      <c r="H121" s="52"/>
      <c r="I121" s="52"/>
    </row>
    <row r="122" spans="1:9">
      <c r="A122" s="15"/>
      <c r="B122" s="49" t="s">
        <v>6</v>
      </c>
      <c r="C122" s="16">
        <v>312593.68257</v>
      </c>
      <c r="D122" s="16">
        <v>54525.109689999997</v>
      </c>
      <c r="E122" s="16">
        <v>54525.109689999997</v>
      </c>
      <c r="G122" s="52"/>
      <c r="H122" s="52"/>
      <c r="I122" s="52"/>
    </row>
    <row r="123" spans="1:9">
      <c r="A123" s="15"/>
      <c r="B123" s="49" t="s">
        <v>7</v>
      </c>
      <c r="C123" s="16">
        <v>0</v>
      </c>
      <c r="D123" s="16">
        <v>0</v>
      </c>
      <c r="E123" s="16">
        <v>0</v>
      </c>
      <c r="G123" s="52"/>
      <c r="H123" s="52"/>
      <c r="I123" s="52"/>
    </row>
    <row r="124" spans="1:9">
      <c r="A124" s="12"/>
      <c r="B124" s="13" t="s">
        <v>38</v>
      </c>
      <c r="C124" s="14">
        <f>(((((((+C125+C126)))))))</f>
        <v>1893.989</v>
      </c>
      <c r="D124" s="14">
        <f>(((((((+D125+D126)))))))</f>
        <v>1167.66011</v>
      </c>
      <c r="E124" s="14">
        <f>(((((((+E125+E126)))))))</f>
        <v>1165.26097</v>
      </c>
      <c r="G124" s="52"/>
      <c r="H124" s="52"/>
      <c r="I124" s="52"/>
    </row>
    <row r="125" spans="1:9">
      <c r="A125" s="15"/>
      <c r="B125" s="49" t="s">
        <v>6</v>
      </c>
      <c r="C125" s="16">
        <v>1893.989</v>
      </c>
      <c r="D125" s="16">
        <v>1167.66011</v>
      </c>
      <c r="E125" s="16">
        <v>1165.26097</v>
      </c>
      <c r="G125" s="52"/>
      <c r="H125" s="52"/>
      <c r="I125" s="52"/>
    </row>
    <row r="126" spans="1:9">
      <c r="A126" s="15"/>
      <c r="B126" s="49" t="s">
        <v>7</v>
      </c>
      <c r="C126" s="16">
        <v>0</v>
      </c>
      <c r="D126" s="16">
        <v>0</v>
      </c>
      <c r="E126" s="16">
        <v>0</v>
      </c>
      <c r="G126" s="52"/>
      <c r="H126" s="52"/>
      <c r="I126" s="52"/>
    </row>
    <row r="127" spans="1:9" ht="22.5">
      <c r="A127" s="12"/>
      <c r="B127" s="13" t="s">
        <v>39</v>
      </c>
      <c r="C127" s="14">
        <f>(((((((+C128+C129)))))))</f>
        <v>28843.053</v>
      </c>
      <c r="D127" s="14">
        <f>(((((((+D128+D129)))))))</f>
        <v>0</v>
      </c>
      <c r="E127" s="14">
        <f>(((((((+E128+E129)))))))</f>
        <v>0</v>
      </c>
      <c r="G127" s="52"/>
      <c r="H127" s="52"/>
      <c r="I127" s="52"/>
    </row>
    <row r="128" spans="1:9">
      <c r="A128" s="15"/>
      <c r="B128" s="49" t="s">
        <v>6</v>
      </c>
      <c r="C128" s="16">
        <v>28843.053</v>
      </c>
      <c r="D128" s="16">
        <v>0</v>
      </c>
      <c r="E128" s="16">
        <v>0</v>
      </c>
      <c r="G128" s="52"/>
      <c r="H128" s="52"/>
      <c r="I128" s="52"/>
    </row>
    <row r="129" spans="1:9">
      <c r="A129" s="15"/>
      <c r="B129" s="49" t="s">
        <v>7</v>
      </c>
      <c r="C129" s="16">
        <v>0</v>
      </c>
      <c r="D129" s="16">
        <v>0</v>
      </c>
      <c r="E129" s="16">
        <v>0</v>
      </c>
      <c r="G129" s="52"/>
      <c r="H129" s="52"/>
      <c r="I129" s="52"/>
    </row>
    <row r="130" spans="1:9">
      <c r="A130" s="12"/>
      <c r="B130" s="13" t="s">
        <v>40</v>
      </c>
      <c r="C130" s="14">
        <f>(((((((+C131+C132)))))))</f>
        <v>571.10194999999999</v>
      </c>
      <c r="D130" s="14">
        <f>(((((((+D131+D132)))))))</f>
        <v>356.31371999999999</v>
      </c>
      <c r="E130" s="14">
        <f>(((((((+E131+E132)))))))</f>
        <v>356.31371999999999</v>
      </c>
      <c r="G130" s="52"/>
      <c r="H130" s="52"/>
      <c r="I130" s="52"/>
    </row>
    <row r="131" spans="1:9">
      <c r="A131" s="15"/>
      <c r="B131" s="49" t="s">
        <v>6</v>
      </c>
      <c r="C131" s="16">
        <v>571.10194999999999</v>
      </c>
      <c r="D131" s="16">
        <v>356.31371999999999</v>
      </c>
      <c r="E131" s="16">
        <v>356.31371999999999</v>
      </c>
      <c r="G131" s="52"/>
      <c r="H131" s="52"/>
      <c r="I131" s="52"/>
    </row>
    <row r="132" spans="1:9">
      <c r="A132" s="15"/>
      <c r="B132" s="49" t="s">
        <v>7</v>
      </c>
      <c r="C132" s="16">
        <v>0</v>
      </c>
      <c r="D132" s="16">
        <v>0</v>
      </c>
      <c r="E132" s="16">
        <v>0</v>
      </c>
      <c r="G132" s="52"/>
      <c r="H132" s="52"/>
      <c r="I132" s="52"/>
    </row>
    <row r="133" spans="1:9">
      <c r="A133" s="12"/>
      <c r="B133" s="13" t="s">
        <v>41</v>
      </c>
      <c r="C133" s="14">
        <f>(((((((+C134+C135)))))))</f>
        <v>124.983</v>
      </c>
      <c r="D133" s="14">
        <f>(((((((+D134+D135)))))))</f>
        <v>57.134</v>
      </c>
      <c r="E133" s="14">
        <f>(((((((+E134+E135)))))))</f>
        <v>50.588999999999999</v>
      </c>
      <c r="G133" s="52"/>
      <c r="H133" s="52"/>
      <c r="I133" s="52"/>
    </row>
    <row r="134" spans="1:9">
      <c r="A134" s="15"/>
      <c r="B134" s="49" t="s">
        <v>6</v>
      </c>
      <c r="C134" s="16">
        <v>124.983</v>
      </c>
      <c r="D134" s="16">
        <v>57.134</v>
      </c>
      <c r="E134" s="16">
        <v>50.588999999999999</v>
      </c>
      <c r="G134" s="52"/>
      <c r="H134" s="52"/>
      <c r="I134" s="52"/>
    </row>
    <row r="135" spans="1:9">
      <c r="A135" s="15"/>
      <c r="B135" s="49" t="s">
        <v>7</v>
      </c>
      <c r="C135" s="16">
        <v>0</v>
      </c>
      <c r="D135" s="16">
        <v>0</v>
      </c>
      <c r="E135" s="16">
        <v>0</v>
      </c>
      <c r="G135" s="52"/>
      <c r="H135" s="52"/>
      <c r="I135" s="52"/>
    </row>
    <row r="136" spans="1:9">
      <c r="A136" s="12"/>
      <c r="B136" s="13" t="s">
        <v>230</v>
      </c>
      <c r="C136" s="14">
        <f>(((((((+C137+C138)))))))</f>
        <v>786.00771999999995</v>
      </c>
      <c r="D136" s="14">
        <f>(((((((+D137+D138)))))))</f>
        <v>0</v>
      </c>
      <c r="E136" s="14">
        <f>(((((((+E137+E138)))))))</f>
        <v>0</v>
      </c>
      <c r="G136" s="52"/>
      <c r="H136" s="52"/>
      <c r="I136" s="52"/>
    </row>
    <row r="137" spans="1:9">
      <c r="A137" s="15"/>
      <c r="B137" s="49" t="s">
        <v>6</v>
      </c>
      <c r="C137" s="16">
        <v>786.00771999999995</v>
      </c>
      <c r="D137" s="16">
        <v>0</v>
      </c>
      <c r="E137" s="16">
        <v>0</v>
      </c>
      <c r="G137" s="52"/>
      <c r="H137" s="52"/>
      <c r="I137" s="52"/>
    </row>
    <row r="138" spans="1:9">
      <c r="A138" s="15"/>
      <c r="B138" s="49" t="s">
        <v>7</v>
      </c>
      <c r="C138" s="16">
        <v>0</v>
      </c>
      <c r="D138" s="16">
        <v>0</v>
      </c>
      <c r="E138" s="16">
        <v>0</v>
      </c>
      <c r="G138" s="52"/>
      <c r="H138" s="52"/>
      <c r="I138" s="52"/>
    </row>
    <row r="139" spans="1:9">
      <c r="A139" s="12"/>
      <c r="B139" s="13" t="s">
        <v>42</v>
      </c>
      <c r="C139" s="14">
        <f>(((((((+C140+C141)))))))</f>
        <v>1874.47</v>
      </c>
      <c r="D139" s="14">
        <f>(((((((+D140+D141)))))))</f>
        <v>839.98</v>
      </c>
      <c r="E139" s="14">
        <f>(((((((+E140+E141)))))))</f>
        <v>431.072</v>
      </c>
      <c r="G139" s="52"/>
      <c r="H139" s="52"/>
      <c r="I139" s="52"/>
    </row>
    <row r="140" spans="1:9">
      <c r="A140" s="15"/>
      <c r="B140" s="49" t="s">
        <v>6</v>
      </c>
      <c r="C140" s="16">
        <v>1874.47</v>
      </c>
      <c r="D140" s="16">
        <v>839.98</v>
      </c>
      <c r="E140" s="16">
        <v>431.072</v>
      </c>
      <c r="G140" s="52"/>
      <c r="H140" s="52"/>
      <c r="I140" s="52"/>
    </row>
    <row r="141" spans="1:9">
      <c r="A141" s="15"/>
      <c r="B141" s="49" t="s">
        <v>7</v>
      </c>
      <c r="C141" s="16">
        <v>0</v>
      </c>
      <c r="D141" s="16">
        <v>0</v>
      </c>
      <c r="E141" s="16">
        <v>0</v>
      </c>
      <c r="G141" s="52"/>
      <c r="H141" s="52"/>
      <c r="I141" s="52"/>
    </row>
    <row r="142" spans="1:9">
      <c r="A142" s="12"/>
      <c r="B142" s="13" t="s">
        <v>43</v>
      </c>
      <c r="C142" s="14">
        <f>(((((((+C143+C144)))))))</f>
        <v>7174.6845400000002</v>
      </c>
      <c r="D142" s="14">
        <f>(((((((+D143+D144)))))))</f>
        <v>2194.688635</v>
      </c>
      <c r="E142" s="14">
        <f>(((((((+E143+E144)))))))</f>
        <v>626.41998000000001</v>
      </c>
      <c r="G142" s="52"/>
      <c r="H142" s="52"/>
      <c r="I142" s="52"/>
    </row>
    <row r="143" spans="1:9">
      <c r="A143" s="15"/>
      <c r="B143" s="49" t="s">
        <v>6</v>
      </c>
      <c r="C143" s="20">
        <v>7174.6845400000002</v>
      </c>
      <c r="D143" s="20">
        <v>2194.688635</v>
      </c>
      <c r="E143" s="21">
        <v>626.41998000000001</v>
      </c>
      <c r="G143" s="52"/>
      <c r="H143" s="52"/>
      <c r="I143" s="52"/>
    </row>
    <row r="144" spans="1:9">
      <c r="A144" s="15"/>
      <c r="B144" s="49" t="s">
        <v>7</v>
      </c>
      <c r="C144" s="16">
        <v>0</v>
      </c>
      <c r="D144" s="16">
        <v>0</v>
      </c>
      <c r="E144" s="16">
        <v>0</v>
      </c>
      <c r="G144" s="52"/>
      <c r="H144" s="52"/>
      <c r="I144" s="52"/>
    </row>
    <row r="145" spans="1:9">
      <c r="A145" s="12"/>
      <c r="B145" s="13" t="s">
        <v>44</v>
      </c>
      <c r="C145" s="14">
        <f>(((((((+C146+C147)))))))</f>
        <v>588.81500000000005</v>
      </c>
      <c r="D145" s="14">
        <f>(((((((+D146+D147)))))))</f>
        <v>588.81500000000005</v>
      </c>
      <c r="E145" s="14">
        <f>(((((((+E146+E147)))))))</f>
        <v>381.21632</v>
      </c>
      <c r="G145" s="52"/>
      <c r="H145" s="52"/>
      <c r="I145" s="52"/>
    </row>
    <row r="146" spans="1:9">
      <c r="A146" s="15"/>
      <c r="B146" s="49" t="s">
        <v>6</v>
      </c>
      <c r="C146" s="16">
        <v>588.81500000000005</v>
      </c>
      <c r="D146" s="16">
        <v>588.81500000000005</v>
      </c>
      <c r="E146" s="31">
        <v>381.21632</v>
      </c>
      <c r="G146" s="52"/>
      <c r="H146" s="52"/>
      <c r="I146" s="52"/>
    </row>
    <row r="147" spans="1:9">
      <c r="A147" s="15"/>
      <c r="B147" s="49" t="s">
        <v>7</v>
      </c>
      <c r="C147" s="16">
        <v>0</v>
      </c>
      <c r="D147" s="16">
        <v>0</v>
      </c>
      <c r="E147" s="16">
        <v>0</v>
      </c>
      <c r="G147" s="52"/>
      <c r="H147" s="52"/>
      <c r="I147" s="52"/>
    </row>
    <row r="148" spans="1:9">
      <c r="A148" s="12"/>
      <c r="B148" s="13" t="s">
        <v>45</v>
      </c>
      <c r="C148" s="14">
        <f>(((((((+C149+C150)))))))</f>
        <v>145488.00600999998</v>
      </c>
      <c r="D148" s="14">
        <f>(((((((+D149+D150)))))))</f>
        <v>12838.055</v>
      </c>
      <c r="E148" s="14">
        <f>(((((((+E149+E150)))))))</f>
        <v>6276.335</v>
      </c>
      <c r="G148" s="52"/>
      <c r="H148" s="52"/>
      <c r="I148" s="52"/>
    </row>
    <row r="149" spans="1:9">
      <c r="A149" s="15"/>
      <c r="B149" s="49" t="s">
        <v>6</v>
      </c>
      <c r="C149" s="16">
        <v>145488.00600999998</v>
      </c>
      <c r="D149" s="16">
        <v>12838.055</v>
      </c>
      <c r="E149" s="31">
        <v>6276.335</v>
      </c>
      <c r="G149" s="52"/>
      <c r="H149" s="52"/>
      <c r="I149" s="52"/>
    </row>
    <row r="150" spans="1:9">
      <c r="A150" s="15"/>
      <c r="B150" s="49" t="s">
        <v>7</v>
      </c>
      <c r="C150" s="16">
        <v>0</v>
      </c>
      <c r="D150" s="16">
        <v>0</v>
      </c>
      <c r="E150" s="16">
        <v>0</v>
      </c>
      <c r="G150" s="52"/>
      <c r="H150" s="52"/>
      <c r="I150" s="52"/>
    </row>
    <row r="151" spans="1:9">
      <c r="A151" s="12"/>
      <c r="B151" s="13" t="s">
        <v>46</v>
      </c>
      <c r="C151" s="14">
        <f>(((((((+C152+C153)))))))</f>
        <v>99372.956200000015</v>
      </c>
      <c r="D151" s="14">
        <f>(((((((+D152+D153)))))))</f>
        <v>73421.827769999989</v>
      </c>
      <c r="E151" s="14">
        <f>(((((((+E152+E153)))))))</f>
        <v>64007.128239999998</v>
      </c>
      <c r="G151" s="52"/>
      <c r="H151" s="52"/>
      <c r="I151" s="52"/>
    </row>
    <row r="152" spans="1:9">
      <c r="A152" s="15"/>
      <c r="B152" s="49" t="s">
        <v>6</v>
      </c>
      <c r="C152" s="20">
        <v>99372.956200000015</v>
      </c>
      <c r="D152" s="20">
        <v>73421.827769999989</v>
      </c>
      <c r="E152" s="21">
        <v>64007.128239999998</v>
      </c>
      <c r="G152" s="52"/>
      <c r="H152" s="52"/>
      <c r="I152" s="52"/>
    </row>
    <row r="153" spans="1:9">
      <c r="A153" s="15"/>
      <c r="B153" s="49" t="s">
        <v>7</v>
      </c>
      <c r="C153" s="16">
        <v>0</v>
      </c>
      <c r="D153" s="16">
        <v>0</v>
      </c>
      <c r="E153" s="16">
        <v>0</v>
      </c>
      <c r="G153" s="52"/>
      <c r="H153" s="52"/>
      <c r="I153" s="52"/>
    </row>
    <row r="154" spans="1:9">
      <c r="A154" s="12"/>
      <c r="B154" s="13" t="s">
        <v>47</v>
      </c>
      <c r="C154" s="14">
        <f>(((((((+C155+C156)))))))</f>
        <v>4203.8959999999997</v>
      </c>
      <c r="D154" s="14">
        <f>(((((((+D155+D156)))))))</f>
        <v>1122.7850000000001</v>
      </c>
      <c r="E154" s="14">
        <f>(((((((+E155+E156)))))))</f>
        <v>353</v>
      </c>
      <c r="G154" s="52"/>
      <c r="H154" s="52"/>
      <c r="I154" s="52"/>
    </row>
    <row r="155" spans="1:9">
      <c r="A155" s="15"/>
      <c r="B155" s="49" t="s">
        <v>6</v>
      </c>
      <c r="C155" s="22">
        <v>4203.8959999999997</v>
      </c>
      <c r="D155" s="22">
        <v>1122.7850000000001</v>
      </c>
      <c r="E155" s="22">
        <v>353</v>
      </c>
      <c r="G155" s="52"/>
      <c r="H155" s="52"/>
      <c r="I155" s="52"/>
    </row>
    <row r="156" spans="1:9">
      <c r="A156" s="15"/>
      <c r="B156" s="49" t="s">
        <v>7</v>
      </c>
      <c r="C156" s="22">
        <v>0</v>
      </c>
      <c r="D156" s="22">
        <v>0</v>
      </c>
      <c r="E156" s="22">
        <v>0</v>
      </c>
      <c r="G156" s="52"/>
      <c r="H156" s="52"/>
      <c r="I156" s="52"/>
    </row>
    <row r="157" spans="1:9">
      <c r="A157" s="12"/>
      <c r="B157" s="13" t="s">
        <v>218</v>
      </c>
      <c r="C157" s="14">
        <f>(((((((+C158+C159)))))))</f>
        <v>205201.55140999999</v>
      </c>
      <c r="D157" s="14">
        <f>(((((((+D158+D159)))))))</f>
        <v>51300.387852500004</v>
      </c>
      <c r="E157" s="14">
        <f>(((((((+E158+E159)))))))</f>
        <v>48642.145840000005</v>
      </c>
      <c r="G157" s="52"/>
      <c r="H157" s="52"/>
      <c r="I157" s="52"/>
    </row>
    <row r="158" spans="1:9">
      <c r="A158" s="15"/>
      <c r="B158" s="49" t="s">
        <v>6</v>
      </c>
      <c r="C158" s="22">
        <v>205201.55140999999</v>
      </c>
      <c r="D158" s="22">
        <v>51300.387852500004</v>
      </c>
      <c r="E158" s="22">
        <v>48642.145840000005</v>
      </c>
      <c r="G158" s="52"/>
      <c r="H158" s="52"/>
      <c r="I158" s="52"/>
    </row>
    <row r="159" spans="1:9">
      <c r="A159" s="15"/>
      <c r="B159" s="49" t="s">
        <v>7</v>
      </c>
      <c r="C159" s="22">
        <v>0</v>
      </c>
      <c r="D159" s="22">
        <v>0</v>
      </c>
      <c r="E159" s="22">
        <v>0</v>
      </c>
      <c r="G159" s="52"/>
      <c r="H159" s="52"/>
      <c r="I159" s="52"/>
    </row>
    <row r="160" spans="1:9">
      <c r="A160" s="12"/>
      <c r="B160" s="13" t="s">
        <v>48</v>
      </c>
      <c r="C160" s="14">
        <f>(((((((+C161+C162)))))))</f>
        <v>11420.21192</v>
      </c>
      <c r="D160" s="14">
        <f>(((((((+D161+D162)))))))</f>
        <v>10133.418</v>
      </c>
      <c r="E160" s="14">
        <f>(((((((+E161+E162)))))))</f>
        <v>417.47399999999999</v>
      </c>
      <c r="G160" s="52"/>
      <c r="H160" s="52"/>
      <c r="I160" s="52"/>
    </row>
    <row r="161" spans="1:9">
      <c r="A161" s="15"/>
      <c r="B161" s="49" t="s">
        <v>6</v>
      </c>
      <c r="C161" s="22">
        <v>11420.21192</v>
      </c>
      <c r="D161" s="22">
        <v>10133.418</v>
      </c>
      <c r="E161" s="22">
        <v>417.47399999999999</v>
      </c>
      <c r="G161" s="52"/>
      <c r="H161" s="52"/>
      <c r="I161" s="52"/>
    </row>
    <row r="162" spans="1:9">
      <c r="A162" s="15"/>
      <c r="B162" s="49" t="s">
        <v>7</v>
      </c>
      <c r="C162" s="22">
        <v>0</v>
      </c>
      <c r="D162" s="22">
        <v>0</v>
      </c>
      <c r="E162" s="22">
        <v>0</v>
      </c>
      <c r="G162" s="52"/>
      <c r="H162" s="52"/>
      <c r="I162" s="52"/>
    </row>
    <row r="163" spans="1:9">
      <c r="A163" s="39"/>
      <c r="B163" s="36" t="s">
        <v>143</v>
      </c>
      <c r="C163" s="37">
        <f>(((((((+C164+C165)))))))</f>
        <v>288156.348</v>
      </c>
      <c r="D163" s="37">
        <f>(((((((+D164+D165)))))))</f>
        <v>24376.791000000001</v>
      </c>
      <c r="E163" s="37">
        <f>(((((((+E164+E165)))))))</f>
        <v>24376.791000000001</v>
      </c>
      <c r="G163" s="52"/>
      <c r="H163" s="52"/>
      <c r="I163" s="52"/>
    </row>
    <row r="164" spans="1:9">
      <c r="A164" s="24"/>
      <c r="B164" s="49" t="s">
        <v>6</v>
      </c>
      <c r="C164" s="16">
        <v>288156.348</v>
      </c>
      <c r="D164" s="16">
        <v>24376.791000000001</v>
      </c>
      <c r="E164" s="16">
        <v>24376.791000000001</v>
      </c>
      <c r="G164" s="52"/>
      <c r="H164" s="52"/>
      <c r="I164" s="52"/>
    </row>
    <row r="165" spans="1:9">
      <c r="A165" s="24"/>
      <c r="B165" s="49" t="s">
        <v>7</v>
      </c>
      <c r="C165" s="16">
        <v>0</v>
      </c>
      <c r="D165" s="16">
        <v>0</v>
      </c>
      <c r="E165" s="16">
        <v>0</v>
      </c>
      <c r="G165" s="52"/>
      <c r="H165" s="52"/>
      <c r="I165" s="52"/>
    </row>
    <row r="166" spans="1:9">
      <c r="A166" s="25"/>
      <c r="B166" s="13" t="s">
        <v>144</v>
      </c>
      <c r="C166" s="14">
        <f>(((((((+C167+C168)))))))</f>
        <v>11238.464</v>
      </c>
      <c r="D166" s="14">
        <f>(((((((+D167+D168)))))))</f>
        <v>3819.5134799999996</v>
      </c>
      <c r="E166" s="14">
        <f>(((((((+E167+E168)))))))</f>
        <v>3819.5134799999996</v>
      </c>
      <c r="G166" s="52"/>
      <c r="H166" s="52"/>
      <c r="I166" s="52"/>
    </row>
    <row r="167" spans="1:9">
      <c r="A167" s="24"/>
      <c r="B167" s="49" t="s">
        <v>6</v>
      </c>
      <c r="C167" s="16">
        <v>11238.464</v>
      </c>
      <c r="D167" s="16">
        <v>3819.5134799999996</v>
      </c>
      <c r="E167" s="16">
        <v>3819.5134799999996</v>
      </c>
      <c r="G167" s="52"/>
      <c r="H167" s="52"/>
      <c r="I167" s="52"/>
    </row>
    <row r="168" spans="1:9">
      <c r="A168" s="24"/>
      <c r="B168" s="49" t="s">
        <v>7</v>
      </c>
      <c r="C168" s="16">
        <v>0</v>
      </c>
      <c r="D168" s="16">
        <v>0</v>
      </c>
      <c r="E168" s="16">
        <v>0</v>
      </c>
      <c r="G168" s="52"/>
      <c r="H168" s="52"/>
      <c r="I168" s="52"/>
    </row>
    <row r="169" spans="1:9">
      <c r="A169" s="25"/>
      <c r="B169" s="13" t="s">
        <v>240</v>
      </c>
      <c r="C169" s="14">
        <f>(((((((+C170+C171)))))))</f>
        <v>3.7132848086199997</v>
      </c>
      <c r="D169" s="14">
        <f>(((((((+D170+D171)))))))</f>
        <v>0</v>
      </c>
      <c r="E169" s="14">
        <f>(((((((+E170+E171)))))))</f>
        <v>0.14462819405999999</v>
      </c>
      <c r="G169" s="52"/>
      <c r="H169" s="52"/>
      <c r="I169" s="52"/>
    </row>
    <row r="170" spans="1:9">
      <c r="A170" s="24"/>
      <c r="B170" s="49" t="s">
        <v>6</v>
      </c>
      <c r="C170" s="16">
        <v>3.7132848086199997</v>
      </c>
      <c r="D170" s="16">
        <v>0</v>
      </c>
      <c r="E170" s="16">
        <v>0.14462819405999999</v>
      </c>
      <c r="G170" s="52"/>
      <c r="H170" s="52"/>
      <c r="I170" s="52"/>
    </row>
    <row r="171" spans="1:9">
      <c r="A171" s="24"/>
      <c r="B171" s="49" t="s">
        <v>7</v>
      </c>
      <c r="C171" s="16">
        <v>0</v>
      </c>
      <c r="D171" s="16">
        <v>0</v>
      </c>
      <c r="E171" s="16">
        <v>0</v>
      </c>
      <c r="G171" s="52"/>
      <c r="H171" s="52"/>
      <c r="I171" s="52"/>
    </row>
    <row r="172" spans="1:9">
      <c r="A172" s="25"/>
      <c r="B172" s="13" t="s">
        <v>241</v>
      </c>
      <c r="C172" s="14">
        <f>(((((((+C173+C174)))))))</f>
        <v>1011.419</v>
      </c>
      <c r="D172" s="14">
        <f>(((((((+D173+D174)))))))</f>
        <v>1011.419</v>
      </c>
      <c r="E172" s="14">
        <f>(((((((+E173+E174)))))))</f>
        <v>0</v>
      </c>
      <c r="G172" s="52"/>
      <c r="H172" s="52"/>
      <c r="I172" s="52"/>
    </row>
    <row r="173" spans="1:9">
      <c r="A173" s="24"/>
      <c r="B173" s="49" t="s">
        <v>6</v>
      </c>
      <c r="C173" s="16">
        <v>1011.419</v>
      </c>
      <c r="D173" s="16">
        <v>1011.419</v>
      </c>
      <c r="E173" s="16">
        <v>0</v>
      </c>
      <c r="G173" s="52"/>
      <c r="H173" s="52"/>
      <c r="I173" s="52"/>
    </row>
    <row r="174" spans="1:9">
      <c r="A174" s="24"/>
      <c r="B174" s="49" t="s">
        <v>7</v>
      </c>
      <c r="C174" s="16">
        <v>0</v>
      </c>
      <c r="D174" s="16">
        <v>0</v>
      </c>
      <c r="E174" s="16">
        <v>0</v>
      </c>
      <c r="G174" s="52"/>
      <c r="H174" s="52"/>
      <c r="I174" s="52"/>
    </row>
    <row r="175" spans="1:9">
      <c r="A175" s="9" t="s">
        <v>49</v>
      </c>
      <c r="B175" s="10"/>
      <c r="C175" s="11">
        <f>+C176+C179+C182+C185+C188+C191+C194+C197+C200+C203+C206+C209+C212+C215+C218+C221+C224+C227+C230+C233+C236+C239+C242</f>
        <v>12129954.917209996</v>
      </c>
      <c r="D175" s="11">
        <f t="shared" ref="D175:E175" si="8">+D176+D179+D182+D185+D188+D191+D194+D197+D200+D203+D206+D209+D212+D215+D218+D221+D224+D227+D230+D233+D236+D239+D242</f>
        <v>4388291.4889484765</v>
      </c>
      <c r="E175" s="11">
        <f t="shared" si="8"/>
        <v>1782241.1552684768</v>
      </c>
      <c r="G175" s="52"/>
      <c r="H175" s="52"/>
      <c r="I175" s="52"/>
    </row>
    <row r="176" spans="1:9">
      <c r="A176" s="12"/>
      <c r="B176" s="13" t="s">
        <v>11</v>
      </c>
      <c r="C176" s="14">
        <f>(((((((+C177+C178)))))))</f>
        <v>7965013.0172100002</v>
      </c>
      <c r="D176" s="14">
        <f>(((((((+D177+D178)))))))</f>
        <v>1341191.0636984766</v>
      </c>
      <c r="E176" s="14">
        <f>(((((((+E177+E178)))))))</f>
        <v>1338163.7141584768</v>
      </c>
      <c r="G176" s="52"/>
      <c r="H176" s="52"/>
      <c r="I176" s="52"/>
    </row>
    <row r="177" spans="1:9">
      <c r="A177" s="15"/>
      <c r="B177" s="49" t="s">
        <v>6</v>
      </c>
      <c r="C177" s="16">
        <v>47461.332320000001</v>
      </c>
      <c r="D177" s="16">
        <v>9839.2053599999999</v>
      </c>
      <c r="E177" s="16">
        <v>9839.2053599999999</v>
      </c>
      <c r="G177" s="52"/>
      <c r="H177" s="52"/>
      <c r="I177" s="52"/>
    </row>
    <row r="178" spans="1:9">
      <c r="A178" s="15"/>
      <c r="B178" s="49" t="s">
        <v>7</v>
      </c>
      <c r="C178" s="16">
        <v>7917551.6848900001</v>
      </c>
      <c r="D178" s="16">
        <v>1331351.8583384766</v>
      </c>
      <c r="E178" s="16">
        <v>1328324.5087984768</v>
      </c>
      <c r="G178" s="52"/>
      <c r="H178" s="52"/>
      <c r="I178" s="52"/>
    </row>
    <row r="179" spans="1:9">
      <c r="A179" s="12"/>
      <c r="B179" s="13" t="s">
        <v>50</v>
      </c>
      <c r="C179" s="14">
        <f>(((((((+C180+C181)))))))</f>
        <v>145344.80000000002</v>
      </c>
      <c r="D179" s="14">
        <f>(((((((+D180+D181)))))))</f>
        <v>10318.906000000001</v>
      </c>
      <c r="E179" s="14">
        <f>(((((((+E180+E181)))))))</f>
        <v>10318.906000000001</v>
      </c>
      <c r="G179" s="52"/>
      <c r="H179" s="52"/>
      <c r="I179" s="52"/>
    </row>
    <row r="180" spans="1:9">
      <c r="A180" s="15"/>
      <c r="B180" s="49" t="s">
        <v>6</v>
      </c>
      <c r="C180" s="16">
        <v>127427.6</v>
      </c>
      <c r="D180" s="16">
        <v>10318.906000000001</v>
      </c>
      <c r="E180" s="16">
        <v>10318.906000000001</v>
      </c>
      <c r="G180" s="52"/>
      <c r="H180" s="52"/>
      <c r="I180" s="52"/>
    </row>
    <row r="181" spans="1:9">
      <c r="A181" s="15"/>
      <c r="B181" s="49" t="s">
        <v>7</v>
      </c>
      <c r="C181" s="16">
        <v>17917.2</v>
      </c>
      <c r="D181" s="16">
        <v>0</v>
      </c>
      <c r="E181" s="16">
        <v>0</v>
      </c>
      <c r="G181" s="52"/>
      <c r="H181" s="52"/>
      <c r="I181" s="52"/>
    </row>
    <row r="182" spans="1:9">
      <c r="A182" s="12"/>
      <c r="B182" s="13" t="s">
        <v>51</v>
      </c>
      <c r="C182" s="14">
        <f>(((((((+C183+C184)))))))</f>
        <v>24073.200000000001</v>
      </c>
      <c r="D182" s="14">
        <f>(((((((+D183+D184)))))))</f>
        <v>2036.4259999999999</v>
      </c>
      <c r="E182" s="14">
        <f>(((((((+E183+E184)))))))</f>
        <v>1781.5360000000001</v>
      </c>
      <c r="G182" s="52"/>
      <c r="H182" s="52"/>
      <c r="I182" s="52"/>
    </row>
    <row r="183" spans="1:9">
      <c r="A183" s="15"/>
      <c r="B183" s="49" t="s">
        <v>6</v>
      </c>
      <c r="C183" s="16">
        <v>24073.200000000001</v>
      </c>
      <c r="D183" s="16">
        <v>2036.4259999999999</v>
      </c>
      <c r="E183" s="16">
        <v>1781.5360000000001</v>
      </c>
      <c r="G183" s="52"/>
      <c r="H183" s="52"/>
      <c r="I183" s="52"/>
    </row>
    <row r="184" spans="1:9">
      <c r="A184" s="15"/>
      <c r="B184" s="49" t="s">
        <v>7</v>
      </c>
      <c r="C184" s="16">
        <v>0</v>
      </c>
      <c r="D184" s="16">
        <v>0</v>
      </c>
      <c r="E184" s="16">
        <v>0</v>
      </c>
      <c r="G184" s="52"/>
      <c r="H184" s="52"/>
      <c r="I184" s="52"/>
    </row>
    <row r="185" spans="1:9">
      <c r="A185" s="12"/>
      <c r="B185" s="13" t="s">
        <v>52</v>
      </c>
      <c r="C185" s="14">
        <f>(((((((+C186+C187)))))))</f>
        <v>82355.100000000006</v>
      </c>
      <c r="D185" s="14">
        <f>(((((((+D186+D187)))))))</f>
        <v>10443.571</v>
      </c>
      <c r="E185" s="14">
        <f>(((((((+E186+E187)))))))</f>
        <v>4563.7569999999996</v>
      </c>
      <c r="G185" s="52"/>
      <c r="H185" s="52"/>
      <c r="I185" s="52"/>
    </row>
    <row r="186" spans="1:9">
      <c r="A186" s="15"/>
      <c r="B186" s="49" t="s">
        <v>6</v>
      </c>
      <c r="C186" s="16">
        <v>82355.100000000006</v>
      </c>
      <c r="D186" s="16">
        <v>10443.571</v>
      </c>
      <c r="E186" s="16">
        <v>4563.7569999999996</v>
      </c>
      <c r="G186" s="52"/>
      <c r="H186" s="52"/>
      <c r="I186" s="52"/>
    </row>
    <row r="187" spans="1:9">
      <c r="A187" s="15"/>
      <c r="B187" s="49" t="s">
        <v>7</v>
      </c>
      <c r="C187" s="16">
        <v>0</v>
      </c>
      <c r="D187" s="16">
        <v>0</v>
      </c>
      <c r="E187" s="16">
        <v>0</v>
      </c>
      <c r="G187" s="52"/>
      <c r="H187" s="52"/>
      <c r="I187" s="52"/>
    </row>
    <row r="188" spans="1:9">
      <c r="A188" s="12"/>
      <c r="B188" s="13" t="s">
        <v>228</v>
      </c>
      <c r="C188" s="14">
        <f>(((((((+C189+C190)))))))</f>
        <v>133931.20000000001</v>
      </c>
      <c r="D188" s="14">
        <f>(((((((+D189+D190)))))))</f>
        <v>3203.3969999999999</v>
      </c>
      <c r="E188" s="14">
        <f>(((((((+E189+E190)))))))</f>
        <v>3203.3969999999999</v>
      </c>
      <c r="G188" s="52"/>
      <c r="H188" s="52"/>
      <c r="I188" s="52"/>
    </row>
    <row r="189" spans="1:9">
      <c r="A189" s="15"/>
      <c r="B189" s="49" t="s">
        <v>6</v>
      </c>
      <c r="C189" s="16">
        <v>19220.400000000001</v>
      </c>
      <c r="D189" s="16">
        <v>3203.3969999999999</v>
      </c>
      <c r="E189" s="16">
        <v>3203.3969999999999</v>
      </c>
      <c r="G189" s="52"/>
      <c r="H189" s="52"/>
      <c r="I189" s="52"/>
    </row>
    <row r="190" spans="1:9">
      <c r="A190" s="15"/>
      <c r="B190" s="49" t="s">
        <v>7</v>
      </c>
      <c r="C190" s="16">
        <v>114710.8</v>
      </c>
      <c r="D190" s="16">
        <v>0</v>
      </c>
      <c r="E190" s="16">
        <v>0</v>
      </c>
      <c r="G190" s="52"/>
      <c r="H190" s="52"/>
      <c r="I190" s="52"/>
    </row>
    <row r="191" spans="1:9">
      <c r="A191" s="12"/>
      <c r="B191" s="13" t="s">
        <v>227</v>
      </c>
      <c r="C191" s="14">
        <f>(((((((+C192+C193)))))))</f>
        <v>245070</v>
      </c>
      <c r="D191" s="14">
        <f>(((((((+D192+D193)))))))</f>
        <v>288.60500000000002</v>
      </c>
      <c r="E191" s="14">
        <f>(((((((+E192+E193)))))))</f>
        <v>288.60500000000002</v>
      </c>
      <c r="G191" s="52"/>
      <c r="H191" s="52"/>
      <c r="I191" s="52"/>
    </row>
    <row r="192" spans="1:9">
      <c r="A192" s="15"/>
      <c r="B192" s="49" t="s">
        <v>6</v>
      </c>
      <c r="C192" s="16">
        <v>245070</v>
      </c>
      <c r="D192" s="16">
        <v>288.60500000000002</v>
      </c>
      <c r="E192" s="16">
        <v>288.60500000000002</v>
      </c>
      <c r="G192" s="52"/>
      <c r="H192" s="52"/>
      <c r="I192" s="52"/>
    </row>
    <row r="193" spans="1:9">
      <c r="A193" s="15"/>
      <c r="B193" s="49" t="s">
        <v>7</v>
      </c>
      <c r="C193" s="16">
        <v>0</v>
      </c>
      <c r="D193" s="16">
        <v>0</v>
      </c>
      <c r="E193" s="16">
        <v>0</v>
      </c>
      <c r="G193" s="52"/>
      <c r="H193" s="52"/>
      <c r="I193" s="52"/>
    </row>
    <row r="194" spans="1:9">
      <c r="A194" s="12"/>
      <c r="B194" s="13" t="s">
        <v>53</v>
      </c>
      <c r="C194" s="14">
        <f>(((((((+C195+C196)))))))</f>
        <v>81994.8</v>
      </c>
      <c r="D194" s="14">
        <f>(((((((+D195+D196)))))))</f>
        <v>22054.592000000001</v>
      </c>
      <c r="E194" s="14">
        <f>(((((((+E195+E196)))))))</f>
        <v>388.72</v>
      </c>
      <c r="G194" s="52"/>
      <c r="H194" s="52"/>
      <c r="I194" s="52"/>
    </row>
    <row r="195" spans="1:9">
      <c r="A195" s="15"/>
      <c r="B195" s="49" t="s">
        <v>6</v>
      </c>
      <c r="C195" s="16">
        <v>1994.8</v>
      </c>
      <c r="D195" s="16">
        <v>1231.453</v>
      </c>
      <c r="E195" s="16">
        <v>186.76300000000001</v>
      </c>
      <c r="G195" s="52"/>
      <c r="H195" s="52"/>
      <c r="I195" s="52"/>
    </row>
    <row r="196" spans="1:9">
      <c r="A196" s="15"/>
      <c r="B196" s="49" t="s">
        <v>7</v>
      </c>
      <c r="C196" s="16">
        <v>80000</v>
      </c>
      <c r="D196" s="16">
        <v>20823.138999999999</v>
      </c>
      <c r="E196" s="16">
        <v>201.95699999999999</v>
      </c>
      <c r="G196" s="52"/>
      <c r="H196" s="52"/>
      <c r="I196" s="52"/>
    </row>
    <row r="197" spans="1:9">
      <c r="A197" s="12"/>
      <c r="B197" s="13" t="s">
        <v>54</v>
      </c>
      <c r="C197" s="14">
        <f>(((((((+C198+C199)))))))</f>
        <v>14373.2</v>
      </c>
      <c r="D197" s="14">
        <f>(((((((+D198+D199)))))))</f>
        <v>2974.5740000000001</v>
      </c>
      <c r="E197" s="14">
        <f>(((((((+E198+E199)))))))</f>
        <v>768.73424</v>
      </c>
      <c r="G197" s="52"/>
      <c r="H197" s="52"/>
      <c r="I197" s="52"/>
    </row>
    <row r="198" spans="1:9">
      <c r="A198" s="15"/>
      <c r="B198" s="49" t="s">
        <v>6</v>
      </c>
      <c r="C198" s="16">
        <v>14373.2</v>
      </c>
      <c r="D198" s="16">
        <v>2974.5740000000001</v>
      </c>
      <c r="E198" s="16">
        <v>768.73424</v>
      </c>
      <c r="G198" s="52"/>
      <c r="H198" s="52"/>
      <c r="I198" s="52"/>
    </row>
    <row r="199" spans="1:9">
      <c r="A199" s="15"/>
      <c r="B199" s="49" t="s">
        <v>7</v>
      </c>
      <c r="C199" s="16">
        <v>0</v>
      </c>
      <c r="D199" s="16">
        <v>0</v>
      </c>
      <c r="E199" s="16">
        <v>0</v>
      </c>
      <c r="G199" s="52"/>
      <c r="H199" s="52"/>
      <c r="I199" s="52"/>
    </row>
    <row r="200" spans="1:9">
      <c r="A200" s="12"/>
      <c r="B200" s="13" t="s">
        <v>55</v>
      </c>
      <c r="C200" s="14">
        <f>(((((((+C201+C202)))))))</f>
        <v>8077.6</v>
      </c>
      <c r="D200" s="14">
        <f>(((((((+D201+D202)))))))</f>
        <v>8077.6450000000004</v>
      </c>
      <c r="E200" s="14">
        <f>(((((((+E201+E202)))))))</f>
        <v>1581.029</v>
      </c>
      <c r="G200" s="52"/>
      <c r="H200" s="52"/>
      <c r="I200" s="52"/>
    </row>
    <row r="201" spans="1:9">
      <c r="A201" s="15"/>
      <c r="B201" s="49" t="s">
        <v>6</v>
      </c>
      <c r="C201" s="16">
        <v>8077.6</v>
      </c>
      <c r="D201" s="16">
        <v>8077.6450000000004</v>
      </c>
      <c r="E201" s="16">
        <v>1581.029</v>
      </c>
      <c r="G201" s="52"/>
      <c r="H201" s="52"/>
      <c r="I201" s="52"/>
    </row>
    <row r="202" spans="1:9">
      <c r="A202" s="15"/>
      <c r="B202" s="49" t="s">
        <v>7</v>
      </c>
      <c r="C202" s="16">
        <v>0</v>
      </c>
      <c r="D202" s="16">
        <v>0</v>
      </c>
      <c r="E202" s="16">
        <v>0</v>
      </c>
      <c r="G202" s="52"/>
      <c r="H202" s="52"/>
      <c r="I202" s="52"/>
    </row>
    <row r="203" spans="1:9">
      <c r="A203" s="12"/>
      <c r="B203" s="13" t="s">
        <v>56</v>
      </c>
      <c r="C203" s="14">
        <f>(((((((+C204+C205)))))))</f>
        <v>25114.9</v>
      </c>
      <c r="D203" s="14">
        <f>(((((((+D204+D205)))))))</f>
        <v>5193.4695000000002</v>
      </c>
      <c r="E203" s="14">
        <f>(((((((+E204+E205)))))))</f>
        <v>3526.4513299999999</v>
      </c>
      <c r="G203" s="52"/>
      <c r="H203" s="52"/>
      <c r="I203" s="52"/>
    </row>
    <row r="204" spans="1:9">
      <c r="A204" s="15"/>
      <c r="B204" s="49" t="s">
        <v>6</v>
      </c>
      <c r="C204" s="34">
        <v>25114.9</v>
      </c>
      <c r="D204" s="34">
        <v>5193.4695000000002</v>
      </c>
      <c r="E204" s="34">
        <v>3526.4513299999999</v>
      </c>
      <c r="G204" s="52"/>
      <c r="H204" s="52"/>
      <c r="I204" s="52"/>
    </row>
    <row r="205" spans="1:9">
      <c r="A205" s="15"/>
      <c r="B205" s="49" t="s">
        <v>7</v>
      </c>
      <c r="C205" s="19">
        <v>0</v>
      </c>
      <c r="D205" s="19">
        <v>0</v>
      </c>
      <c r="E205" s="19">
        <v>0</v>
      </c>
      <c r="G205" s="52"/>
      <c r="H205" s="52"/>
      <c r="I205" s="52"/>
    </row>
    <row r="206" spans="1:9">
      <c r="A206" s="12"/>
      <c r="B206" s="13" t="s">
        <v>57</v>
      </c>
      <c r="C206" s="14">
        <f>(((((((+C207+C208)))))))</f>
        <v>11223.6</v>
      </c>
      <c r="D206" s="14">
        <f>(((((((+D207+D208)))))))</f>
        <v>10225.053</v>
      </c>
      <c r="E206" s="14">
        <f>(((((((+E207+E208)))))))</f>
        <v>1640.759</v>
      </c>
      <c r="G206" s="52"/>
      <c r="H206" s="52"/>
      <c r="I206" s="52"/>
    </row>
    <row r="207" spans="1:9">
      <c r="A207" s="15"/>
      <c r="B207" s="49" t="s">
        <v>6</v>
      </c>
      <c r="C207" s="19">
        <v>11223.6</v>
      </c>
      <c r="D207" s="19">
        <v>10225.053</v>
      </c>
      <c r="E207" s="19">
        <v>1640.759</v>
      </c>
      <c r="G207" s="52"/>
      <c r="H207" s="52"/>
      <c r="I207" s="52"/>
    </row>
    <row r="208" spans="1:9">
      <c r="A208" s="15"/>
      <c r="B208" s="49" t="s">
        <v>7</v>
      </c>
      <c r="C208" s="19">
        <v>0</v>
      </c>
      <c r="D208" s="19">
        <v>0</v>
      </c>
      <c r="E208" s="19">
        <v>0</v>
      </c>
      <c r="G208" s="52"/>
      <c r="H208" s="52"/>
      <c r="I208" s="52"/>
    </row>
    <row r="209" spans="1:9">
      <c r="A209" s="12"/>
      <c r="B209" s="13" t="s">
        <v>58</v>
      </c>
      <c r="C209" s="14">
        <f>(((((((+C210+C211)))))))</f>
        <v>150935.20000000001</v>
      </c>
      <c r="D209" s="14">
        <f>(((((((+D210+D211)))))))</f>
        <v>150008.50899999999</v>
      </c>
      <c r="E209" s="14">
        <f>(((((((+E210+E211)))))))</f>
        <v>36531.366000000002</v>
      </c>
      <c r="G209" s="52"/>
      <c r="H209" s="52"/>
      <c r="I209" s="52"/>
    </row>
    <row r="210" spans="1:9">
      <c r="A210" s="15"/>
      <c r="B210" s="49" t="s">
        <v>6</v>
      </c>
      <c r="C210" s="16">
        <v>150935.20000000001</v>
      </c>
      <c r="D210" s="16">
        <v>150008.50899999999</v>
      </c>
      <c r="E210" s="16">
        <v>36531.366000000002</v>
      </c>
      <c r="G210" s="52"/>
      <c r="H210" s="52"/>
      <c r="I210" s="52"/>
    </row>
    <row r="211" spans="1:9">
      <c r="A211" s="15"/>
      <c r="B211" s="49" t="s">
        <v>7</v>
      </c>
      <c r="C211" s="16">
        <v>0</v>
      </c>
      <c r="D211" s="16">
        <v>0</v>
      </c>
      <c r="E211" s="16">
        <v>0</v>
      </c>
      <c r="G211" s="52"/>
      <c r="H211" s="52"/>
      <c r="I211" s="52"/>
    </row>
    <row r="212" spans="1:9">
      <c r="A212" s="12"/>
      <c r="B212" s="13" t="s">
        <v>59</v>
      </c>
      <c r="C212" s="14">
        <f>(((((((+C213+C214)))))))</f>
        <v>34798.699999999997</v>
      </c>
      <c r="D212" s="14">
        <f>(((((((+D213+D214)))))))</f>
        <v>9612.1640000000007</v>
      </c>
      <c r="E212" s="14">
        <f>(((((((+E213+E214)))))))</f>
        <v>9447.241</v>
      </c>
      <c r="G212" s="52"/>
      <c r="H212" s="52"/>
      <c r="I212" s="52"/>
    </row>
    <row r="213" spans="1:9">
      <c r="A213" s="15"/>
      <c r="B213" s="49" t="s">
        <v>6</v>
      </c>
      <c r="C213" s="16">
        <v>34798.699999999997</v>
      </c>
      <c r="D213" s="16">
        <v>9612.1640000000007</v>
      </c>
      <c r="E213" s="16">
        <v>9447.241</v>
      </c>
      <c r="G213" s="52"/>
      <c r="H213" s="52"/>
      <c r="I213" s="52"/>
    </row>
    <row r="214" spans="1:9">
      <c r="A214" s="38"/>
      <c r="B214" s="50" t="s">
        <v>7</v>
      </c>
      <c r="C214" s="18">
        <v>0</v>
      </c>
      <c r="D214" s="18">
        <v>0</v>
      </c>
      <c r="E214" s="18">
        <v>0</v>
      </c>
      <c r="G214" s="52"/>
      <c r="H214" s="52"/>
      <c r="I214" s="52"/>
    </row>
    <row r="215" spans="1:9">
      <c r="A215" s="12"/>
      <c r="B215" s="13" t="s">
        <v>60</v>
      </c>
      <c r="C215" s="14">
        <f>(((((((+C216+C217)))))))</f>
        <v>84561</v>
      </c>
      <c r="D215" s="14">
        <f>(((((((+D216+D217)))))))</f>
        <v>20979.048999999999</v>
      </c>
      <c r="E215" s="14">
        <f>(((((((+E216+E217)))))))</f>
        <v>17854.392</v>
      </c>
      <c r="G215" s="52"/>
      <c r="H215" s="52"/>
      <c r="I215" s="52"/>
    </row>
    <row r="216" spans="1:9">
      <c r="A216" s="15"/>
      <c r="B216" s="49" t="s">
        <v>6</v>
      </c>
      <c r="C216" s="16">
        <v>84561</v>
      </c>
      <c r="D216" s="16">
        <v>20979.048999999999</v>
      </c>
      <c r="E216" s="16">
        <v>17854.392</v>
      </c>
      <c r="G216" s="52"/>
      <c r="H216" s="52"/>
      <c r="I216" s="52"/>
    </row>
    <row r="217" spans="1:9">
      <c r="A217" s="15"/>
      <c r="B217" s="49" t="s">
        <v>7</v>
      </c>
      <c r="C217" s="16">
        <v>0</v>
      </c>
      <c r="D217" s="16">
        <v>0</v>
      </c>
      <c r="E217" s="16">
        <v>0</v>
      </c>
      <c r="G217" s="52"/>
      <c r="H217" s="52"/>
      <c r="I217" s="52"/>
    </row>
    <row r="218" spans="1:9">
      <c r="A218" s="12"/>
      <c r="B218" s="13" t="s">
        <v>62</v>
      </c>
      <c r="C218" s="14">
        <f>(((((((+C219+C220)))))))</f>
        <v>75996.800000000003</v>
      </c>
      <c r="D218" s="14">
        <f>(((((((+D219+D220)))))))</f>
        <v>23436.091</v>
      </c>
      <c r="E218" s="14">
        <f>(((((((+E219+E220)))))))</f>
        <v>22989.745999999999</v>
      </c>
      <c r="G218" s="52"/>
      <c r="H218" s="52"/>
      <c r="I218" s="52"/>
    </row>
    <row r="219" spans="1:9">
      <c r="A219" s="15"/>
      <c r="B219" s="49" t="s">
        <v>6</v>
      </c>
      <c r="C219" s="22">
        <v>75996.800000000003</v>
      </c>
      <c r="D219" s="22">
        <v>23436.091</v>
      </c>
      <c r="E219" s="22">
        <v>22989.745999999999</v>
      </c>
      <c r="G219" s="52"/>
      <c r="H219" s="52"/>
      <c r="I219" s="52"/>
    </row>
    <row r="220" spans="1:9">
      <c r="A220" s="15"/>
      <c r="B220" s="49" t="s">
        <v>7</v>
      </c>
      <c r="C220" s="22">
        <v>0</v>
      </c>
      <c r="D220" s="22">
        <v>0</v>
      </c>
      <c r="E220" s="22">
        <v>0</v>
      </c>
      <c r="G220" s="52"/>
      <c r="H220" s="52"/>
      <c r="I220" s="52"/>
    </row>
    <row r="221" spans="1:9">
      <c r="A221" s="12"/>
      <c r="B221" s="13" t="s">
        <v>63</v>
      </c>
      <c r="C221" s="14">
        <f>(((((((+C222+C223)))))))</f>
        <v>129257.7</v>
      </c>
      <c r="D221" s="14">
        <f>(((((((+D222+D223)))))))</f>
        <v>61803.764999999999</v>
      </c>
      <c r="E221" s="14">
        <f>(((((((+E222+E223)))))))</f>
        <v>20604.371999999999</v>
      </c>
      <c r="G221" s="52"/>
      <c r="H221" s="52"/>
      <c r="I221" s="52"/>
    </row>
    <row r="222" spans="1:9">
      <c r="A222" s="15"/>
      <c r="B222" s="49" t="s">
        <v>6</v>
      </c>
      <c r="C222" s="22">
        <v>129257.7</v>
      </c>
      <c r="D222" s="22">
        <v>61803.764999999999</v>
      </c>
      <c r="E222" s="22">
        <v>20604.371999999999</v>
      </c>
      <c r="G222" s="52"/>
      <c r="H222" s="52"/>
      <c r="I222" s="52"/>
    </row>
    <row r="223" spans="1:9">
      <c r="A223" s="15"/>
      <c r="B223" s="49" t="s">
        <v>7</v>
      </c>
      <c r="C223" s="22">
        <v>0</v>
      </c>
      <c r="D223" s="22">
        <v>0</v>
      </c>
      <c r="E223" s="22">
        <v>0</v>
      </c>
      <c r="G223" s="52"/>
      <c r="H223" s="52"/>
      <c r="I223" s="52"/>
    </row>
    <row r="224" spans="1:9" ht="15.75" customHeight="1">
      <c r="A224" s="12"/>
      <c r="B224" s="13" t="s">
        <v>64</v>
      </c>
      <c r="C224" s="14">
        <f>(((((((+C225+C226)))))))</f>
        <v>23037.200000000001</v>
      </c>
      <c r="D224" s="14">
        <f>(((((((+D225+D226)))))))</f>
        <v>14626.663760000001</v>
      </c>
      <c r="E224" s="14">
        <f>(((((((+E225+E226)))))))</f>
        <v>11929.742049999999</v>
      </c>
      <c r="G224" s="52"/>
      <c r="H224" s="52"/>
      <c r="I224" s="52"/>
    </row>
    <row r="225" spans="1:9">
      <c r="A225" s="15"/>
      <c r="B225" s="49" t="s">
        <v>6</v>
      </c>
      <c r="C225" s="16">
        <v>23037.200000000001</v>
      </c>
      <c r="D225" s="16">
        <v>14626.663760000001</v>
      </c>
      <c r="E225" s="16">
        <v>11929.742049999999</v>
      </c>
      <c r="G225" s="52"/>
      <c r="H225" s="52"/>
      <c r="I225" s="52"/>
    </row>
    <row r="226" spans="1:9">
      <c r="A226" s="15"/>
      <c r="B226" s="49" t="s">
        <v>7</v>
      </c>
      <c r="C226" s="16">
        <v>0</v>
      </c>
      <c r="D226" s="16">
        <v>0</v>
      </c>
      <c r="E226" s="16">
        <v>0</v>
      </c>
      <c r="G226" s="52"/>
      <c r="H226" s="52"/>
      <c r="I226" s="52"/>
    </row>
    <row r="227" spans="1:9">
      <c r="A227" s="12"/>
      <c r="B227" s="13" t="s">
        <v>65</v>
      </c>
      <c r="C227" s="14">
        <f>(((((((+C228+C229)))))))</f>
        <v>244576.2</v>
      </c>
      <c r="D227" s="14">
        <f>(((((((+D228+D229)))))))</f>
        <v>96793.930999999997</v>
      </c>
      <c r="E227" s="14">
        <f>(((((((+E228+E229)))))))</f>
        <v>96793.930999999997</v>
      </c>
      <c r="G227" s="52"/>
      <c r="H227" s="52"/>
      <c r="I227" s="52"/>
    </row>
    <row r="228" spans="1:9">
      <c r="A228" s="15"/>
      <c r="B228" s="49" t="s">
        <v>6</v>
      </c>
      <c r="C228" s="20">
        <v>244576.2</v>
      </c>
      <c r="D228" s="20">
        <v>96793.930999999997</v>
      </c>
      <c r="E228" s="20">
        <v>96793.930999999997</v>
      </c>
      <c r="G228" s="52"/>
      <c r="H228" s="52"/>
      <c r="I228" s="52"/>
    </row>
    <row r="229" spans="1:9">
      <c r="A229" s="15"/>
      <c r="B229" s="49" t="s">
        <v>7</v>
      </c>
      <c r="C229" s="20">
        <v>0</v>
      </c>
      <c r="D229" s="20">
        <v>0</v>
      </c>
      <c r="E229" s="20">
        <v>0</v>
      </c>
      <c r="G229" s="52"/>
      <c r="H229" s="52"/>
      <c r="I229" s="52"/>
    </row>
    <row r="230" spans="1:9">
      <c r="A230" s="12"/>
      <c r="B230" s="13" t="s">
        <v>66</v>
      </c>
      <c r="C230" s="14">
        <f>(((((((+C231+C232)))))))</f>
        <v>70070.7</v>
      </c>
      <c r="D230" s="14">
        <f>(((((((+D231+D232)))))))</f>
        <v>15029.442999999999</v>
      </c>
      <c r="E230" s="14">
        <f>(((((((+E231+E232)))))))</f>
        <v>7639.3826600000002</v>
      </c>
      <c r="G230" s="52"/>
      <c r="H230" s="52"/>
      <c r="I230" s="52"/>
    </row>
    <row r="231" spans="1:9">
      <c r="A231" s="15"/>
      <c r="B231" s="49" t="s">
        <v>6</v>
      </c>
      <c r="C231" s="22">
        <v>70070.7</v>
      </c>
      <c r="D231" s="22">
        <v>15029.442999999999</v>
      </c>
      <c r="E231" s="22">
        <v>7639.3826600000002</v>
      </c>
      <c r="G231" s="52"/>
      <c r="H231" s="52"/>
      <c r="I231" s="52"/>
    </row>
    <row r="232" spans="1:9">
      <c r="A232" s="15"/>
      <c r="B232" s="49" t="s">
        <v>7</v>
      </c>
      <c r="C232" s="22">
        <v>0</v>
      </c>
      <c r="D232" s="22">
        <v>0</v>
      </c>
      <c r="E232" s="22">
        <v>0</v>
      </c>
      <c r="G232" s="52"/>
      <c r="H232" s="52"/>
      <c r="I232" s="52"/>
    </row>
    <row r="233" spans="1:9">
      <c r="A233" s="12"/>
      <c r="B233" s="13" t="s">
        <v>67</v>
      </c>
      <c r="C233" s="14">
        <f>(((((((+C234+C235)))))))</f>
        <v>2570693.6</v>
      </c>
      <c r="D233" s="14">
        <f>(((((((+D234+D235)))))))</f>
        <v>2570693.5699899998</v>
      </c>
      <c r="E233" s="14">
        <f>(((((((+E234+E235)))))))</f>
        <v>192168.07283000002</v>
      </c>
      <c r="G233" s="52"/>
      <c r="H233" s="52"/>
      <c r="I233" s="52"/>
    </row>
    <row r="234" spans="1:9">
      <c r="A234" s="15"/>
      <c r="B234" s="49" t="s">
        <v>6</v>
      </c>
      <c r="C234" s="22">
        <v>2570693.6</v>
      </c>
      <c r="D234" s="22">
        <v>2570693.5699899998</v>
      </c>
      <c r="E234" s="22">
        <v>192168.07283000002</v>
      </c>
      <c r="G234" s="52"/>
      <c r="H234" s="52"/>
      <c r="I234" s="52"/>
    </row>
    <row r="235" spans="1:9">
      <c r="A235" s="15"/>
      <c r="B235" s="49" t="s">
        <v>7</v>
      </c>
      <c r="C235" s="20">
        <v>0</v>
      </c>
      <c r="D235" s="20">
        <v>0</v>
      </c>
      <c r="E235" s="20">
        <v>0</v>
      </c>
      <c r="G235" s="52"/>
      <c r="H235" s="52"/>
      <c r="I235" s="52"/>
    </row>
    <row r="236" spans="1:9">
      <c r="A236" s="12"/>
      <c r="B236" s="13" t="s">
        <v>68</v>
      </c>
      <c r="C236" s="14">
        <f>(((((((+C237+C238)))))))</f>
        <v>1443.3</v>
      </c>
      <c r="D236" s="14">
        <f>(((((((+D237+D238)))))))</f>
        <v>1443.3</v>
      </c>
      <c r="E236" s="14">
        <f>(((((((+E237+E238)))))))</f>
        <v>0</v>
      </c>
      <c r="G236" s="52"/>
      <c r="H236" s="52"/>
      <c r="I236" s="52"/>
    </row>
    <row r="237" spans="1:9">
      <c r="A237" s="15"/>
      <c r="B237" s="49" t="s">
        <v>6</v>
      </c>
      <c r="C237" s="22">
        <v>1443.3</v>
      </c>
      <c r="D237" s="22">
        <v>1443.3</v>
      </c>
      <c r="E237" s="22">
        <v>0</v>
      </c>
      <c r="G237" s="52"/>
      <c r="H237" s="52"/>
      <c r="I237" s="52"/>
    </row>
    <row r="238" spans="1:9">
      <c r="A238" s="15"/>
      <c r="B238" s="49" t="s">
        <v>7</v>
      </c>
      <c r="C238" s="20">
        <v>0</v>
      </c>
      <c r="D238" s="20">
        <v>0</v>
      </c>
      <c r="E238" s="20">
        <v>0</v>
      </c>
      <c r="G238" s="52"/>
      <c r="H238" s="52"/>
      <c r="I238" s="52"/>
    </row>
    <row r="239" spans="1:9">
      <c r="A239" s="12"/>
      <c r="B239" s="13" t="s">
        <v>204</v>
      </c>
      <c r="C239" s="14">
        <f>(((((((+C240+C241)))))))</f>
        <v>212.7</v>
      </c>
      <c r="D239" s="14">
        <f>(((((((+D240+D241)))))))</f>
        <v>57.301000000000002</v>
      </c>
      <c r="E239" s="14">
        <f>(((((((+E240+E241)))))))</f>
        <v>57.301000000000002</v>
      </c>
      <c r="G239" s="52"/>
      <c r="H239" s="52"/>
      <c r="I239" s="52"/>
    </row>
    <row r="240" spans="1:9">
      <c r="A240" s="15"/>
      <c r="B240" s="49" t="s">
        <v>6</v>
      </c>
      <c r="C240" s="22">
        <v>212.7</v>
      </c>
      <c r="D240" s="22">
        <v>57.301000000000002</v>
      </c>
      <c r="E240" s="22">
        <v>57.301000000000002</v>
      </c>
      <c r="G240" s="52"/>
      <c r="H240" s="52"/>
      <c r="I240" s="52"/>
    </row>
    <row r="241" spans="1:9">
      <c r="A241" s="15"/>
      <c r="B241" s="49" t="s">
        <v>7</v>
      </c>
      <c r="C241" s="20">
        <v>0</v>
      </c>
      <c r="D241" s="20">
        <v>0</v>
      </c>
      <c r="E241" s="20">
        <v>0</v>
      </c>
      <c r="G241" s="52"/>
      <c r="H241" s="52"/>
      <c r="I241" s="52"/>
    </row>
    <row r="242" spans="1:9">
      <c r="A242" s="12"/>
      <c r="B242" s="13" t="s">
        <v>219</v>
      </c>
      <c r="C242" s="14">
        <f>(((((((+C243+C244)))))))</f>
        <v>7800.4</v>
      </c>
      <c r="D242" s="14">
        <f>(((((((+D243+D244)))))))</f>
        <v>7800.4</v>
      </c>
      <c r="E242" s="14">
        <f>(((((((+E243+E244)))))))</f>
        <v>0</v>
      </c>
      <c r="G242" s="52"/>
      <c r="H242" s="52"/>
      <c r="I242" s="52"/>
    </row>
    <row r="243" spans="1:9">
      <c r="A243" s="15"/>
      <c r="B243" s="49" t="s">
        <v>6</v>
      </c>
      <c r="C243" s="22">
        <v>7800.4</v>
      </c>
      <c r="D243" s="22">
        <v>7800.4</v>
      </c>
      <c r="E243" s="22">
        <v>0</v>
      </c>
      <c r="G243" s="52"/>
      <c r="H243" s="52"/>
      <c r="I243" s="52"/>
    </row>
    <row r="244" spans="1:9">
      <c r="A244" s="15"/>
      <c r="B244" s="49" t="s">
        <v>7</v>
      </c>
      <c r="C244" s="20">
        <v>0</v>
      </c>
      <c r="D244" s="20">
        <v>0</v>
      </c>
      <c r="E244" s="20">
        <v>0</v>
      </c>
      <c r="G244" s="52"/>
      <c r="H244" s="52"/>
      <c r="I244" s="52"/>
    </row>
    <row r="245" spans="1:9">
      <c r="A245" s="9" t="s">
        <v>69</v>
      </c>
      <c r="B245" s="10"/>
      <c r="C245" s="11">
        <f>+C246+C249+C252+C255+C258+C261</f>
        <v>465014.12038000004</v>
      </c>
      <c r="D245" s="11">
        <f t="shared" ref="D245:E245" si="9">+D246+D249+D252+D255+D258+D261</f>
        <v>24777.909059999998</v>
      </c>
      <c r="E245" s="11">
        <f t="shared" si="9"/>
        <v>24513.286059999999</v>
      </c>
      <c r="G245" s="52"/>
      <c r="H245" s="52"/>
      <c r="I245" s="52"/>
    </row>
    <row r="246" spans="1:9">
      <c r="A246" s="12"/>
      <c r="B246" s="13" t="s">
        <v>11</v>
      </c>
      <c r="C246" s="14">
        <f>(((((((+C247+C248)))))))</f>
        <v>238471.63401000001</v>
      </c>
      <c r="D246" s="14">
        <f>(((((((+D247+D248)))))))</f>
        <v>9050.7999699999982</v>
      </c>
      <c r="E246" s="14">
        <f>(((((((+E247+E248)))))))</f>
        <v>9050.7999699999982</v>
      </c>
      <c r="G246" s="52"/>
      <c r="H246" s="52"/>
      <c r="I246" s="52"/>
    </row>
    <row r="247" spans="1:9">
      <c r="A247" s="15"/>
      <c r="B247" s="49" t="s">
        <v>6</v>
      </c>
      <c r="C247" s="16">
        <v>238471.63401000001</v>
      </c>
      <c r="D247" s="16">
        <v>9050.7999699999982</v>
      </c>
      <c r="E247" s="16">
        <v>9050.7999699999982</v>
      </c>
      <c r="G247" s="52"/>
      <c r="H247" s="52"/>
      <c r="I247" s="52"/>
    </row>
    <row r="248" spans="1:9">
      <c r="A248" s="15"/>
      <c r="B248" s="49" t="s">
        <v>7</v>
      </c>
      <c r="C248" s="16">
        <v>0</v>
      </c>
      <c r="D248" s="16">
        <v>0</v>
      </c>
      <c r="E248" s="16">
        <v>0</v>
      </c>
      <c r="G248" s="52"/>
      <c r="H248" s="52"/>
      <c r="I248" s="52"/>
    </row>
    <row r="249" spans="1:9">
      <c r="A249" s="12"/>
      <c r="B249" s="13" t="s">
        <v>70</v>
      </c>
      <c r="C249" s="14">
        <f>(((((((+C250+C251)))))))</f>
        <v>16743.835950000001</v>
      </c>
      <c r="D249" s="14">
        <f>(((((((+D250+D251)))))))</f>
        <v>4591.2325199999996</v>
      </c>
      <c r="E249" s="14">
        <f>(((((((+E250+E251)))))))</f>
        <v>4326.6095200000009</v>
      </c>
      <c r="G249" s="52"/>
      <c r="H249" s="52"/>
      <c r="I249" s="52"/>
    </row>
    <row r="250" spans="1:9">
      <c r="A250" s="15"/>
      <c r="B250" s="49" t="s">
        <v>6</v>
      </c>
      <c r="C250" s="16">
        <v>16743.835950000001</v>
      </c>
      <c r="D250" s="16">
        <v>4591.2325199999996</v>
      </c>
      <c r="E250" s="16">
        <v>4326.6095200000009</v>
      </c>
      <c r="G250" s="52"/>
      <c r="H250" s="52"/>
      <c r="I250" s="52"/>
    </row>
    <row r="251" spans="1:9">
      <c r="A251" s="15"/>
      <c r="B251" s="49" t="s">
        <v>7</v>
      </c>
      <c r="C251" s="16">
        <v>0</v>
      </c>
      <c r="D251" s="16">
        <v>0</v>
      </c>
      <c r="E251" s="16">
        <v>0</v>
      </c>
      <c r="G251" s="52"/>
      <c r="H251" s="52"/>
      <c r="I251" s="52"/>
    </row>
    <row r="252" spans="1:9">
      <c r="A252" s="12"/>
      <c r="B252" s="13" t="s">
        <v>71</v>
      </c>
      <c r="C252" s="14">
        <f>(((((((+C253+C254)))))))</f>
        <v>18222.273799999999</v>
      </c>
      <c r="D252" s="14">
        <f>(((((((+D253+D254)))))))</f>
        <v>722.25300000000004</v>
      </c>
      <c r="E252" s="14">
        <f>(((((((+E253+E254)))))))</f>
        <v>722.25300000000004</v>
      </c>
      <c r="G252" s="52"/>
      <c r="H252" s="52"/>
      <c r="I252" s="52"/>
    </row>
    <row r="253" spans="1:9">
      <c r="A253" s="15"/>
      <c r="B253" s="49" t="s">
        <v>6</v>
      </c>
      <c r="C253" s="16">
        <v>18222.273799999999</v>
      </c>
      <c r="D253" s="16">
        <v>722.25300000000004</v>
      </c>
      <c r="E253" s="16">
        <v>722.25300000000004</v>
      </c>
      <c r="G253" s="52"/>
      <c r="H253" s="52"/>
      <c r="I253" s="52"/>
    </row>
    <row r="254" spans="1:9">
      <c r="A254" s="15"/>
      <c r="B254" s="49" t="s">
        <v>7</v>
      </c>
      <c r="C254" s="16">
        <v>0</v>
      </c>
      <c r="D254" s="16">
        <v>0</v>
      </c>
      <c r="E254" s="16">
        <v>0</v>
      </c>
      <c r="G254" s="52"/>
      <c r="H254" s="52"/>
      <c r="I254" s="52"/>
    </row>
    <row r="255" spans="1:9">
      <c r="A255" s="12"/>
      <c r="B255" s="13" t="s">
        <v>72</v>
      </c>
      <c r="C255" s="14">
        <f>(((((((+C256+C257)))))))</f>
        <v>146741.67300000001</v>
      </c>
      <c r="D255" s="14">
        <f>(((((((+D256+D257)))))))</f>
        <v>301.88261999999997</v>
      </c>
      <c r="E255" s="14">
        <f>(((((((+E256+E257)))))))</f>
        <v>301.88261999999997</v>
      </c>
      <c r="G255" s="52"/>
      <c r="H255" s="52"/>
      <c r="I255" s="52"/>
    </row>
    <row r="256" spans="1:9">
      <c r="A256" s="15"/>
      <c r="B256" s="49" t="s">
        <v>6</v>
      </c>
      <c r="C256" s="16">
        <v>146741.67300000001</v>
      </c>
      <c r="D256" s="16">
        <v>301.88261999999997</v>
      </c>
      <c r="E256" s="16">
        <v>301.88261999999997</v>
      </c>
      <c r="G256" s="52"/>
      <c r="H256" s="52"/>
      <c r="I256" s="52"/>
    </row>
    <row r="257" spans="1:9">
      <c r="A257" s="15"/>
      <c r="B257" s="49" t="s">
        <v>7</v>
      </c>
      <c r="C257" s="16">
        <v>0</v>
      </c>
      <c r="D257" s="16">
        <v>0</v>
      </c>
      <c r="E257" s="16">
        <v>0</v>
      </c>
      <c r="G257" s="52"/>
      <c r="H257" s="52"/>
      <c r="I257" s="52"/>
    </row>
    <row r="258" spans="1:9">
      <c r="A258" s="12"/>
      <c r="B258" s="13" t="s">
        <v>73</v>
      </c>
      <c r="C258" s="14">
        <f>(((((((+C259+C260)))))))</f>
        <v>23016.389460000002</v>
      </c>
      <c r="D258" s="14">
        <f>(((((((+D259+D260)))))))</f>
        <v>1982.9230100000002</v>
      </c>
      <c r="E258" s="14">
        <f>(((((((+E259+E260)))))))</f>
        <v>1982.9230100000002</v>
      </c>
      <c r="G258" s="52"/>
      <c r="H258" s="52"/>
      <c r="I258" s="52"/>
    </row>
    <row r="259" spans="1:9">
      <c r="A259" s="15"/>
      <c r="B259" s="49" t="s">
        <v>6</v>
      </c>
      <c r="C259" s="16">
        <v>23016.389460000002</v>
      </c>
      <c r="D259" s="16">
        <v>1982.9230100000002</v>
      </c>
      <c r="E259" s="16">
        <v>1982.9230100000002</v>
      </c>
      <c r="G259" s="52"/>
      <c r="H259" s="52"/>
      <c r="I259" s="52"/>
    </row>
    <row r="260" spans="1:9">
      <c r="A260" s="15"/>
      <c r="B260" s="49" t="s">
        <v>7</v>
      </c>
      <c r="C260" s="16">
        <v>0</v>
      </c>
      <c r="D260" s="16">
        <v>0</v>
      </c>
      <c r="E260" s="16">
        <v>0</v>
      </c>
      <c r="G260" s="52"/>
      <c r="H260" s="52"/>
      <c r="I260" s="52"/>
    </row>
    <row r="261" spans="1:9">
      <c r="A261" s="12"/>
      <c r="B261" s="13" t="s">
        <v>74</v>
      </c>
      <c r="C261" s="14">
        <f>(((((((+C262+C263)))))))</f>
        <v>21818.314160000005</v>
      </c>
      <c r="D261" s="14">
        <f>(((((((+D262+D263)))))))</f>
        <v>8128.8179400000017</v>
      </c>
      <c r="E261" s="14">
        <f>(((((((+E262+E263)))))))</f>
        <v>8128.8179400000017</v>
      </c>
      <c r="G261" s="52"/>
      <c r="H261" s="52"/>
      <c r="I261" s="52"/>
    </row>
    <row r="262" spans="1:9">
      <c r="A262" s="15"/>
      <c r="B262" s="49" t="s">
        <v>6</v>
      </c>
      <c r="C262" s="16">
        <v>21818.314160000005</v>
      </c>
      <c r="D262" s="16">
        <v>8128.8179400000017</v>
      </c>
      <c r="E262" s="16">
        <v>8128.8179400000017</v>
      </c>
      <c r="G262" s="52"/>
      <c r="H262" s="52"/>
      <c r="I262" s="52"/>
    </row>
    <row r="263" spans="1:9">
      <c r="A263" s="15"/>
      <c r="B263" s="49" t="s">
        <v>7</v>
      </c>
      <c r="C263" s="16">
        <v>0</v>
      </c>
      <c r="D263" s="16">
        <v>0</v>
      </c>
      <c r="E263" s="16">
        <v>0</v>
      </c>
      <c r="G263" s="52"/>
      <c r="H263" s="52"/>
      <c r="I263" s="52"/>
    </row>
    <row r="264" spans="1:9">
      <c r="A264" s="9" t="s">
        <v>75</v>
      </c>
      <c r="B264" s="10"/>
      <c r="C264" s="11">
        <f>+C265+C268+C271+C274+C277+C280+C283+C286+C289+C292+C295+C298+C301+C304+C307+C310+C313+C316+C319+C322+C325+C328+C331</f>
        <v>2397536.2443289934</v>
      </c>
      <c r="D264" s="11">
        <f t="shared" ref="D264:E264" si="10">+D265+D268+D271+D274+D277+D280+D283+D286+D289+D292+D295+D298+D301+D304+D307+D310+D313+D316+D319+D322+D325+D328+D331</f>
        <v>586916.67346152035</v>
      </c>
      <c r="E264" s="11">
        <f t="shared" si="10"/>
        <v>406275.95955250011</v>
      </c>
      <c r="G264" s="52"/>
      <c r="H264" s="52"/>
      <c r="I264" s="52"/>
    </row>
    <row r="265" spans="1:9">
      <c r="A265" s="35"/>
      <c r="B265" s="36" t="s">
        <v>11</v>
      </c>
      <c r="C265" s="37">
        <f>(((((((+C266+C267)))))))</f>
        <v>1672822.7605000001</v>
      </c>
      <c r="D265" s="37">
        <f>(((((((+D266+D267)))))))</f>
        <v>331251.00079000002</v>
      </c>
      <c r="E265" s="37">
        <f>(((((((+E266+E267)))))))</f>
        <v>331251.00079000002</v>
      </c>
      <c r="G265" s="52"/>
      <c r="H265" s="52"/>
      <c r="I265" s="52"/>
    </row>
    <row r="266" spans="1:9">
      <c r="A266" s="15"/>
      <c r="B266" s="49" t="s">
        <v>6</v>
      </c>
      <c r="C266" s="16">
        <v>1672822.7605000001</v>
      </c>
      <c r="D266" s="16">
        <v>331251.00079000002</v>
      </c>
      <c r="E266" s="16">
        <v>331251.00079000002</v>
      </c>
      <c r="G266" s="52"/>
      <c r="H266" s="52"/>
      <c r="I266" s="52"/>
    </row>
    <row r="267" spans="1:9">
      <c r="A267" s="15"/>
      <c r="B267" s="49" t="s">
        <v>7</v>
      </c>
      <c r="C267" s="16">
        <v>0</v>
      </c>
      <c r="D267" s="16">
        <v>0</v>
      </c>
      <c r="E267" s="16">
        <v>0</v>
      </c>
      <c r="G267" s="52"/>
      <c r="H267" s="52"/>
      <c r="I267" s="52"/>
    </row>
    <row r="268" spans="1:9">
      <c r="A268" s="12"/>
      <c r="B268" s="13" t="s">
        <v>209</v>
      </c>
      <c r="C268" s="14">
        <f>(((((((+C269+C270)))))))</f>
        <v>2737.2685799999995</v>
      </c>
      <c r="D268" s="14">
        <f>(((((((+D269+D270)))))))</f>
        <v>173.05718999999999</v>
      </c>
      <c r="E268" s="14">
        <f>(((((((+E269+E270)))))))</f>
        <v>0</v>
      </c>
      <c r="G268" s="52"/>
      <c r="H268" s="52"/>
      <c r="I268" s="52"/>
    </row>
    <row r="269" spans="1:9">
      <c r="A269" s="15"/>
      <c r="B269" s="49" t="s">
        <v>6</v>
      </c>
      <c r="C269" s="16">
        <v>2737.2685799999995</v>
      </c>
      <c r="D269" s="16">
        <v>173.05718999999999</v>
      </c>
      <c r="E269" s="16">
        <v>0</v>
      </c>
      <c r="G269" s="52"/>
      <c r="H269" s="52"/>
      <c r="I269" s="52"/>
    </row>
    <row r="270" spans="1:9">
      <c r="A270" s="15"/>
      <c r="B270" s="49" t="s">
        <v>7</v>
      </c>
      <c r="C270" s="16">
        <v>0</v>
      </c>
      <c r="D270" s="16">
        <v>0</v>
      </c>
      <c r="E270" s="16">
        <v>0</v>
      </c>
      <c r="G270" s="52"/>
      <c r="H270" s="52"/>
      <c r="I270" s="52"/>
    </row>
    <row r="271" spans="1:9">
      <c r="A271" s="12"/>
      <c r="B271" s="13" t="s">
        <v>76</v>
      </c>
      <c r="C271" s="14">
        <f>(((((((+C272+C273)))))))</f>
        <v>3087.1509999999998</v>
      </c>
      <c r="D271" s="14">
        <f>(((((((+D272+D273)))))))</f>
        <v>480.286</v>
      </c>
      <c r="E271" s="14">
        <f>(((((((+E272+E273)))))))</f>
        <v>480.286</v>
      </c>
      <c r="G271" s="52"/>
      <c r="H271" s="52"/>
      <c r="I271" s="52"/>
    </row>
    <row r="272" spans="1:9">
      <c r="A272" s="15"/>
      <c r="B272" s="49" t="s">
        <v>6</v>
      </c>
      <c r="C272" s="16">
        <v>3087.1509999999998</v>
      </c>
      <c r="D272" s="16">
        <v>480.286</v>
      </c>
      <c r="E272" s="16">
        <v>480.286</v>
      </c>
      <c r="G272" s="52"/>
      <c r="H272" s="52"/>
      <c r="I272" s="52"/>
    </row>
    <row r="273" spans="1:9">
      <c r="A273" s="15"/>
      <c r="B273" s="49" t="s">
        <v>7</v>
      </c>
      <c r="C273" s="16">
        <v>0</v>
      </c>
      <c r="D273" s="16">
        <v>0</v>
      </c>
      <c r="E273" s="16">
        <v>0</v>
      </c>
      <c r="G273" s="52"/>
      <c r="H273" s="52"/>
      <c r="I273" s="52"/>
    </row>
    <row r="274" spans="1:9">
      <c r="A274" s="12"/>
      <c r="B274" s="13" t="s">
        <v>77</v>
      </c>
      <c r="C274" s="14">
        <f>(((((((+C275+C276)))))))</f>
        <v>291757.87677999999</v>
      </c>
      <c r="D274" s="14">
        <f>(((((((+D275+D276)))))))</f>
        <v>78482.401572499992</v>
      </c>
      <c r="E274" s="14">
        <f>(((((((+E275+E276)))))))</f>
        <v>42331.943502499998</v>
      </c>
      <c r="G274" s="52"/>
      <c r="H274" s="52"/>
      <c r="I274" s="52"/>
    </row>
    <row r="275" spans="1:9">
      <c r="A275" s="15"/>
      <c r="B275" s="49" t="s">
        <v>6</v>
      </c>
      <c r="C275" s="46">
        <v>291757.87677999999</v>
      </c>
      <c r="D275" s="16">
        <v>78482.401572499992</v>
      </c>
      <c r="E275" s="16">
        <v>42331.943502499998</v>
      </c>
      <c r="G275" s="52"/>
      <c r="H275" s="52"/>
      <c r="I275" s="52"/>
    </row>
    <row r="276" spans="1:9">
      <c r="A276" s="15"/>
      <c r="B276" s="49" t="s">
        <v>7</v>
      </c>
      <c r="C276" s="16">
        <v>0</v>
      </c>
      <c r="D276" s="16">
        <v>0</v>
      </c>
      <c r="E276" s="16">
        <v>0</v>
      </c>
      <c r="G276" s="52"/>
      <c r="H276" s="52"/>
      <c r="I276" s="52"/>
    </row>
    <row r="277" spans="1:9">
      <c r="A277" s="12"/>
      <c r="B277" s="13" t="s">
        <v>78</v>
      </c>
      <c r="C277" s="14">
        <f>(((((((+C278+C279)))))))</f>
        <v>7525.7276700000002</v>
      </c>
      <c r="D277" s="14">
        <f>(((((((+D278+D279)))))))</f>
        <v>1158.5761599999998</v>
      </c>
      <c r="E277" s="14">
        <f>(((((((+E278+E279)))))))</f>
        <v>754.00033999999994</v>
      </c>
      <c r="G277" s="52"/>
      <c r="H277" s="52"/>
      <c r="I277" s="52"/>
    </row>
    <row r="278" spans="1:9">
      <c r="A278" s="15"/>
      <c r="B278" s="49" t="s">
        <v>6</v>
      </c>
      <c r="C278" s="16">
        <v>5485.5471500000003</v>
      </c>
      <c r="D278" s="16">
        <v>1158.5761599999998</v>
      </c>
      <c r="E278" s="16">
        <v>754.00033999999994</v>
      </c>
      <c r="G278" s="52"/>
      <c r="H278" s="52"/>
      <c r="I278" s="52"/>
    </row>
    <row r="279" spans="1:9">
      <c r="A279" s="15"/>
      <c r="B279" s="49" t="s">
        <v>7</v>
      </c>
      <c r="C279" s="16">
        <v>2040.1805200000001</v>
      </c>
      <c r="D279" s="16">
        <v>0</v>
      </c>
      <c r="E279" s="16">
        <v>0</v>
      </c>
      <c r="G279" s="52"/>
      <c r="H279" s="52"/>
      <c r="I279" s="52"/>
    </row>
    <row r="280" spans="1:9">
      <c r="A280" s="12"/>
      <c r="B280" s="13" t="s">
        <v>210</v>
      </c>
      <c r="C280" s="14">
        <f>(((((((+C281+C282)))))))</f>
        <v>54.489509999999996</v>
      </c>
      <c r="D280" s="14">
        <f>(((((((+D281+D282)))))))</f>
        <v>16.318660000000001</v>
      </c>
      <c r="E280" s="14">
        <f>(((((((+E281+E282)))))))</f>
        <v>16.318660000000001</v>
      </c>
      <c r="G280" s="52"/>
      <c r="H280" s="52"/>
      <c r="I280" s="52"/>
    </row>
    <row r="281" spans="1:9">
      <c r="A281" s="15"/>
      <c r="B281" s="49" t="s">
        <v>6</v>
      </c>
      <c r="C281" s="16">
        <v>54.489509999999996</v>
      </c>
      <c r="D281" s="16">
        <v>16.318660000000001</v>
      </c>
      <c r="E281" s="16">
        <v>16.318660000000001</v>
      </c>
      <c r="G281" s="52"/>
      <c r="H281" s="52"/>
      <c r="I281" s="52"/>
    </row>
    <row r="282" spans="1:9">
      <c r="A282" s="15"/>
      <c r="B282" s="49" t="s">
        <v>7</v>
      </c>
      <c r="C282" s="16">
        <v>0</v>
      </c>
      <c r="D282" s="16">
        <v>0</v>
      </c>
      <c r="E282" s="16">
        <v>0</v>
      </c>
      <c r="G282" s="52"/>
      <c r="H282" s="52"/>
      <c r="I282" s="52"/>
    </row>
    <row r="283" spans="1:9">
      <c r="A283" s="12"/>
      <c r="B283" s="13" t="s">
        <v>242</v>
      </c>
      <c r="C283" s="14">
        <f>(((((((+C284+C285)))))))</f>
        <v>171.85499999999999</v>
      </c>
      <c r="D283" s="14">
        <f>(((((((+D284+D285)))))))</f>
        <v>44.312260000000002</v>
      </c>
      <c r="E283" s="14">
        <f>(((((((+E284+E285)))))))</f>
        <v>44.312260000000002</v>
      </c>
      <c r="G283" s="52"/>
      <c r="H283" s="52"/>
      <c r="I283" s="52"/>
    </row>
    <row r="284" spans="1:9">
      <c r="A284" s="15"/>
      <c r="B284" s="49" t="s">
        <v>6</v>
      </c>
      <c r="C284" s="16">
        <v>171.85499999999999</v>
      </c>
      <c r="D284" s="16">
        <v>44.312260000000002</v>
      </c>
      <c r="E284" s="16">
        <v>44.312260000000002</v>
      </c>
      <c r="G284" s="52"/>
      <c r="H284" s="52"/>
      <c r="I284" s="52"/>
    </row>
    <row r="285" spans="1:9">
      <c r="A285" s="15"/>
      <c r="B285" s="49" t="s">
        <v>7</v>
      </c>
      <c r="C285" s="16">
        <v>0</v>
      </c>
      <c r="D285" s="16">
        <v>0</v>
      </c>
      <c r="E285" s="16">
        <v>0</v>
      </c>
      <c r="G285" s="52"/>
      <c r="H285" s="52"/>
      <c r="I285" s="52"/>
    </row>
    <row r="286" spans="1:9">
      <c r="A286" s="12"/>
      <c r="B286" s="13" t="s">
        <v>79</v>
      </c>
      <c r="C286" s="14">
        <f>(((((((+C287+C288)))))))</f>
        <v>27000</v>
      </c>
      <c r="D286" s="14">
        <f>(((((((+D287+D288)))))))</f>
        <v>27000</v>
      </c>
      <c r="E286" s="14">
        <f>(((((((+E287+E288)))))))</f>
        <v>3901.1160499999996</v>
      </c>
      <c r="G286" s="52"/>
      <c r="H286" s="52"/>
      <c r="I286" s="52"/>
    </row>
    <row r="287" spans="1:9">
      <c r="A287" s="15"/>
      <c r="B287" s="49" t="s">
        <v>6</v>
      </c>
      <c r="C287" s="16">
        <v>27000</v>
      </c>
      <c r="D287" s="16">
        <v>27000</v>
      </c>
      <c r="E287" s="16">
        <v>3901.1160499999996</v>
      </c>
      <c r="G287" s="52"/>
      <c r="H287" s="52"/>
      <c r="I287" s="52"/>
    </row>
    <row r="288" spans="1:9">
      <c r="A288" s="15"/>
      <c r="B288" s="49" t="s">
        <v>7</v>
      </c>
      <c r="C288" s="16">
        <v>0</v>
      </c>
      <c r="D288" s="16">
        <v>0</v>
      </c>
      <c r="E288" s="16">
        <v>0</v>
      </c>
      <c r="G288" s="52"/>
      <c r="H288" s="52"/>
      <c r="I288" s="52"/>
    </row>
    <row r="289" spans="1:9">
      <c r="A289" s="12"/>
      <c r="B289" s="13" t="s">
        <v>80</v>
      </c>
      <c r="C289" s="14">
        <f>(((((((+C290+C291)))))))</f>
        <v>36632.67598</v>
      </c>
      <c r="D289" s="14">
        <f>(((((((+D290+D291)))))))</f>
        <v>0</v>
      </c>
      <c r="E289" s="14">
        <f>(((((((+E290+E291)))))))</f>
        <v>0</v>
      </c>
      <c r="G289" s="52"/>
      <c r="H289" s="52"/>
      <c r="I289" s="52"/>
    </row>
    <row r="290" spans="1:9">
      <c r="A290" s="15"/>
      <c r="B290" s="49" t="s">
        <v>6</v>
      </c>
      <c r="C290" s="16">
        <v>36632.67598</v>
      </c>
      <c r="D290" s="16">
        <v>0</v>
      </c>
      <c r="E290" s="16">
        <v>0</v>
      </c>
      <c r="G290" s="52"/>
      <c r="H290" s="52"/>
      <c r="I290" s="52"/>
    </row>
    <row r="291" spans="1:9">
      <c r="A291" s="15"/>
      <c r="B291" s="49" t="s">
        <v>7</v>
      </c>
      <c r="C291" s="16">
        <v>0</v>
      </c>
      <c r="D291" s="16">
        <v>0</v>
      </c>
      <c r="E291" s="16">
        <v>0</v>
      </c>
      <c r="G291" s="52"/>
      <c r="H291" s="52"/>
      <c r="I291" s="52"/>
    </row>
    <row r="292" spans="1:9">
      <c r="A292" s="12"/>
      <c r="B292" s="13" t="s">
        <v>81</v>
      </c>
      <c r="C292" s="14">
        <f>(((((((+C293+C294)))))))</f>
        <v>78667.33425</v>
      </c>
      <c r="D292" s="14">
        <f>(((((((+D293+D294)))))))</f>
        <v>8174.9949999999999</v>
      </c>
      <c r="E292" s="14">
        <f>(((((((+E293+E294)))))))</f>
        <v>8174.9949999999999</v>
      </c>
      <c r="G292" s="52"/>
      <c r="H292" s="52"/>
      <c r="I292" s="52"/>
    </row>
    <row r="293" spans="1:9">
      <c r="A293" s="15"/>
      <c r="B293" s="49" t="s">
        <v>6</v>
      </c>
      <c r="C293" s="16">
        <v>78667.33425</v>
      </c>
      <c r="D293" s="16">
        <v>8174.9949999999999</v>
      </c>
      <c r="E293" s="16">
        <v>8174.9949999999999</v>
      </c>
      <c r="G293" s="52"/>
      <c r="H293" s="52"/>
      <c r="I293" s="52"/>
    </row>
    <row r="294" spans="1:9">
      <c r="A294" s="15"/>
      <c r="B294" s="49" t="s">
        <v>7</v>
      </c>
      <c r="C294" s="16">
        <v>0</v>
      </c>
      <c r="D294" s="16">
        <v>0</v>
      </c>
      <c r="E294" s="16">
        <v>0</v>
      </c>
      <c r="G294" s="52"/>
      <c r="H294" s="52"/>
      <c r="I294" s="52"/>
    </row>
    <row r="295" spans="1:9">
      <c r="A295" s="25"/>
      <c r="B295" s="13" t="s">
        <v>82</v>
      </c>
      <c r="C295" s="14">
        <f>(((((((+C296+C297)))))))</f>
        <v>73650.227863793087</v>
      </c>
      <c r="D295" s="14">
        <f>(((((((+D296+D297)))))))</f>
        <v>73650.227863793087</v>
      </c>
      <c r="E295" s="14">
        <f>(((((((+E296+E297)))))))</f>
        <v>0</v>
      </c>
      <c r="G295" s="52"/>
      <c r="H295" s="52"/>
      <c r="I295" s="52"/>
    </row>
    <row r="296" spans="1:9">
      <c r="A296" s="24"/>
      <c r="B296" s="49" t="s">
        <v>6</v>
      </c>
      <c r="C296" s="16">
        <v>73650.227863793087</v>
      </c>
      <c r="D296" s="16">
        <v>73650.227863793087</v>
      </c>
      <c r="E296" s="16">
        <v>0</v>
      </c>
      <c r="G296" s="52"/>
      <c r="H296" s="52"/>
      <c r="I296" s="52"/>
    </row>
    <row r="297" spans="1:9">
      <c r="A297" s="24"/>
      <c r="B297" s="49" t="s">
        <v>7</v>
      </c>
      <c r="C297" s="16">
        <v>0</v>
      </c>
      <c r="D297" s="16">
        <v>0</v>
      </c>
      <c r="E297" s="16">
        <v>0</v>
      </c>
      <c r="G297" s="52"/>
      <c r="H297" s="52"/>
      <c r="I297" s="52"/>
    </row>
    <row r="298" spans="1:9">
      <c r="A298" s="25"/>
      <c r="B298" s="13" t="s">
        <v>83</v>
      </c>
      <c r="C298" s="14">
        <f>(((((((+C299+C300)))))))</f>
        <v>7342.7470700000003</v>
      </c>
      <c r="D298" s="14">
        <f>(((((((+D299+D300)))))))</f>
        <v>423.34300000000002</v>
      </c>
      <c r="E298" s="14">
        <f>(((((((+E299+E300)))))))</f>
        <v>423.34300000000002</v>
      </c>
      <c r="G298" s="52"/>
      <c r="H298" s="52"/>
      <c r="I298" s="52"/>
    </row>
    <row r="299" spans="1:9">
      <c r="A299" s="24"/>
      <c r="B299" s="49" t="s">
        <v>6</v>
      </c>
      <c r="C299" s="16">
        <v>7342.7470700000003</v>
      </c>
      <c r="D299" s="16">
        <v>423.34300000000002</v>
      </c>
      <c r="E299" s="16">
        <v>423.34300000000002</v>
      </c>
      <c r="G299" s="52"/>
      <c r="H299" s="52"/>
      <c r="I299" s="52"/>
    </row>
    <row r="300" spans="1:9">
      <c r="A300" s="24"/>
      <c r="B300" s="49" t="s">
        <v>7</v>
      </c>
      <c r="C300" s="16">
        <v>0</v>
      </c>
      <c r="D300" s="16">
        <v>0</v>
      </c>
      <c r="E300" s="16">
        <v>0</v>
      </c>
      <c r="G300" s="52"/>
      <c r="H300" s="52"/>
      <c r="I300" s="52"/>
    </row>
    <row r="301" spans="1:9">
      <c r="A301" s="25"/>
      <c r="B301" s="13" t="s">
        <v>84</v>
      </c>
      <c r="C301" s="14">
        <f>(((((((+C302+C303)))))))</f>
        <v>619.78886999999997</v>
      </c>
      <c r="D301" s="14">
        <f>(((((((+D302+D303)))))))</f>
        <v>0</v>
      </c>
      <c r="E301" s="14">
        <f>(((((((+E302+E303)))))))</f>
        <v>0</v>
      </c>
      <c r="G301" s="52"/>
      <c r="H301" s="52"/>
      <c r="I301" s="52"/>
    </row>
    <row r="302" spans="1:9">
      <c r="A302" s="24"/>
      <c r="B302" s="49" t="s">
        <v>6</v>
      </c>
      <c r="C302" s="16">
        <v>619.78886999999997</v>
      </c>
      <c r="D302" s="16">
        <v>0</v>
      </c>
      <c r="E302" s="16">
        <v>0</v>
      </c>
      <c r="G302" s="52"/>
      <c r="H302" s="52"/>
      <c r="I302" s="52"/>
    </row>
    <row r="303" spans="1:9">
      <c r="A303" s="24"/>
      <c r="B303" s="49" t="s">
        <v>7</v>
      </c>
      <c r="C303" s="16">
        <v>0</v>
      </c>
      <c r="D303" s="16">
        <v>0</v>
      </c>
      <c r="E303" s="16">
        <v>0</v>
      </c>
      <c r="G303" s="52"/>
      <c r="H303" s="52"/>
      <c r="I303" s="52"/>
    </row>
    <row r="304" spans="1:9">
      <c r="A304" s="25"/>
      <c r="B304" s="13" t="s">
        <v>85</v>
      </c>
      <c r="C304" s="14">
        <f>(((((((+C305+C306)))))))</f>
        <v>16083.893</v>
      </c>
      <c r="D304" s="14">
        <f>(((((((+D305+D306)))))))</f>
        <v>2712.7689799999998</v>
      </c>
      <c r="E304" s="14">
        <f>(((((((+E305+E306)))))))</f>
        <v>2712.7689799999998</v>
      </c>
      <c r="G304" s="52"/>
      <c r="H304" s="52"/>
      <c r="I304" s="52"/>
    </row>
    <row r="305" spans="1:9">
      <c r="A305" s="24"/>
      <c r="B305" s="49" t="s">
        <v>6</v>
      </c>
      <c r="C305" s="16">
        <v>16083.893</v>
      </c>
      <c r="D305" s="16">
        <v>2712.7689799999998</v>
      </c>
      <c r="E305" s="16">
        <v>2712.7689799999998</v>
      </c>
      <c r="G305" s="52"/>
      <c r="H305" s="52"/>
      <c r="I305" s="52"/>
    </row>
    <row r="306" spans="1:9">
      <c r="A306" s="24"/>
      <c r="B306" s="49" t="s">
        <v>7</v>
      </c>
      <c r="C306" s="16">
        <v>0</v>
      </c>
      <c r="D306" s="16">
        <v>0</v>
      </c>
      <c r="E306" s="16">
        <v>0</v>
      </c>
      <c r="G306" s="52"/>
      <c r="H306" s="52"/>
      <c r="I306" s="52"/>
    </row>
    <row r="307" spans="1:9" ht="22.5">
      <c r="A307" s="25"/>
      <c r="B307" s="13" t="s">
        <v>86</v>
      </c>
      <c r="C307" s="14">
        <f>(((((((+C308+C309)))))))</f>
        <v>4548.8335451999992</v>
      </c>
      <c r="D307" s="14">
        <f>(((((((+D308+D309)))))))</f>
        <v>306.28872999999999</v>
      </c>
      <c r="E307" s="14">
        <f>(((((((+E308+E309)))))))</f>
        <v>306.28872999999999</v>
      </c>
      <c r="G307" s="52"/>
      <c r="H307" s="52"/>
      <c r="I307" s="52"/>
    </row>
    <row r="308" spans="1:9">
      <c r="A308" s="24"/>
      <c r="B308" s="49" t="s">
        <v>6</v>
      </c>
      <c r="C308" s="16">
        <v>4548.8335451999992</v>
      </c>
      <c r="D308" s="16">
        <v>306.28872999999999</v>
      </c>
      <c r="E308" s="16">
        <v>306.28872999999999</v>
      </c>
      <c r="G308" s="52"/>
      <c r="H308" s="52"/>
      <c r="I308" s="52"/>
    </row>
    <row r="309" spans="1:9">
      <c r="A309" s="24"/>
      <c r="B309" s="49" t="s">
        <v>7</v>
      </c>
      <c r="C309" s="16">
        <v>0</v>
      </c>
      <c r="D309" s="16">
        <v>0</v>
      </c>
      <c r="E309" s="16">
        <v>0</v>
      </c>
      <c r="G309" s="52"/>
      <c r="H309" s="52"/>
      <c r="I309" s="52"/>
    </row>
    <row r="310" spans="1:9">
      <c r="A310" s="25"/>
      <c r="B310" s="13" t="s">
        <v>87</v>
      </c>
      <c r="C310" s="14">
        <f>(((((((+C311+C312)))))))</f>
        <v>3548.0544</v>
      </c>
      <c r="D310" s="14">
        <f>(((((((+D311+D312)))))))</f>
        <v>1417.5957800000001</v>
      </c>
      <c r="E310" s="14">
        <f>(((((((+E311+E312)))))))</f>
        <v>336.51191999999992</v>
      </c>
      <c r="G310" s="52"/>
      <c r="H310" s="52"/>
      <c r="I310" s="52"/>
    </row>
    <row r="311" spans="1:9">
      <c r="A311" s="24"/>
      <c r="B311" s="49" t="s">
        <v>6</v>
      </c>
      <c r="C311" s="16">
        <v>3548.0544</v>
      </c>
      <c r="D311" s="16">
        <v>1417.5957800000001</v>
      </c>
      <c r="E311" s="16">
        <v>336.51191999999992</v>
      </c>
      <c r="G311" s="52"/>
      <c r="H311" s="52"/>
      <c r="I311" s="52"/>
    </row>
    <row r="312" spans="1:9">
      <c r="A312" s="24"/>
      <c r="B312" s="49" t="s">
        <v>7</v>
      </c>
      <c r="C312" s="16">
        <v>0</v>
      </c>
      <c r="D312" s="16">
        <v>0</v>
      </c>
      <c r="E312" s="16">
        <v>0</v>
      </c>
      <c r="G312" s="52"/>
      <c r="H312" s="52"/>
      <c r="I312" s="52"/>
    </row>
    <row r="313" spans="1:9">
      <c r="A313" s="25"/>
      <c r="B313" s="13" t="s">
        <v>88</v>
      </c>
      <c r="C313" s="14">
        <f>(((((((+C314+C315)))))))</f>
        <v>116645.67943999999</v>
      </c>
      <c r="D313" s="14">
        <f>(((((((+D314+D315)))))))</f>
        <v>39671.429565227278</v>
      </c>
      <c r="E313" s="14">
        <f>(((((((+E314+E315)))))))</f>
        <v>670.09236000000067</v>
      </c>
      <c r="G313" s="52"/>
      <c r="H313" s="52"/>
      <c r="I313" s="52"/>
    </row>
    <row r="314" spans="1:9">
      <c r="A314" s="24"/>
      <c r="B314" s="49" t="s">
        <v>6</v>
      </c>
      <c r="C314" s="16">
        <v>116645.67943999999</v>
      </c>
      <c r="D314" s="16">
        <v>39671.429565227278</v>
      </c>
      <c r="E314" s="16">
        <v>670.09236000000067</v>
      </c>
      <c r="G314" s="52"/>
      <c r="H314" s="52"/>
      <c r="I314" s="52"/>
    </row>
    <row r="315" spans="1:9">
      <c r="A315" s="24"/>
      <c r="B315" s="49" t="s">
        <v>7</v>
      </c>
      <c r="C315" s="16">
        <v>0</v>
      </c>
      <c r="D315" s="16">
        <v>0</v>
      </c>
      <c r="E315" s="16">
        <v>0</v>
      </c>
      <c r="G315" s="52"/>
      <c r="H315" s="52"/>
      <c r="I315" s="52"/>
    </row>
    <row r="316" spans="1:9">
      <c r="A316" s="39"/>
      <c r="B316" s="36" t="s">
        <v>89</v>
      </c>
      <c r="C316" s="37">
        <f>(((((((+C317+C318)))))))</f>
        <v>169.43799999999999</v>
      </c>
      <c r="D316" s="37">
        <f>(((((((+D317+D318)))))))</f>
        <v>19.497479999999999</v>
      </c>
      <c r="E316" s="37">
        <f>(((((((+E317+E318)))))))</f>
        <v>19.497479999999999</v>
      </c>
      <c r="G316" s="52"/>
      <c r="H316" s="52"/>
      <c r="I316" s="52"/>
    </row>
    <row r="317" spans="1:9">
      <c r="A317" s="24"/>
      <c r="B317" s="49" t="s">
        <v>6</v>
      </c>
      <c r="C317" s="16">
        <v>169.43799999999999</v>
      </c>
      <c r="D317" s="16">
        <v>19.497479999999999</v>
      </c>
      <c r="E317" s="16">
        <v>19.497479999999999</v>
      </c>
      <c r="G317" s="52"/>
      <c r="H317" s="52"/>
      <c r="I317" s="52"/>
    </row>
    <row r="318" spans="1:9" ht="15.75" customHeight="1">
      <c r="A318" s="24"/>
      <c r="B318" s="49" t="s">
        <v>7</v>
      </c>
      <c r="C318" s="16">
        <v>0</v>
      </c>
      <c r="D318" s="16">
        <v>0</v>
      </c>
      <c r="E318" s="16">
        <v>0</v>
      </c>
      <c r="G318" s="52"/>
      <c r="H318" s="52"/>
      <c r="I318" s="52"/>
    </row>
    <row r="319" spans="1:9">
      <c r="A319" s="25"/>
      <c r="B319" s="13" t="s">
        <v>90</v>
      </c>
      <c r="C319" s="14">
        <f>(((((((+C320+C321)))))))</f>
        <v>247.69266999999999</v>
      </c>
      <c r="D319" s="14">
        <f>(((((((+D320+D321)))))))</f>
        <v>240.61600000000001</v>
      </c>
      <c r="E319" s="14">
        <f>(((((((+E320+E321)))))))</f>
        <v>79.611539999999991</v>
      </c>
      <c r="G319" s="52"/>
      <c r="H319" s="52"/>
      <c r="I319" s="52"/>
    </row>
    <row r="320" spans="1:9">
      <c r="A320" s="24"/>
      <c r="B320" s="49" t="s">
        <v>6</v>
      </c>
      <c r="C320" s="16">
        <v>247.69266999999999</v>
      </c>
      <c r="D320" s="16">
        <v>240.61600000000001</v>
      </c>
      <c r="E320" s="16">
        <v>79.611539999999991</v>
      </c>
      <c r="G320" s="52"/>
      <c r="H320" s="52"/>
      <c r="I320" s="52"/>
    </row>
    <row r="321" spans="1:9">
      <c r="A321" s="24"/>
      <c r="B321" s="49" t="s">
        <v>7</v>
      </c>
      <c r="C321" s="16">
        <v>0</v>
      </c>
      <c r="D321" s="16">
        <v>0</v>
      </c>
      <c r="E321" s="16">
        <v>0</v>
      </c>
      <c r="G321" s="52"/>
      <c r="H321" s="52"/>
      <c r="I321" s="52"/>
    </row>
    <row r="322" spans="1:9">
      <c r="A322" s="25"/>
      <c r="B322" s="13" t="s">
        <v>211</v>
      </c>
      <c r="C322" s="14">
        <f>(((((((+C323+C324)))))))</f>
        <v>9648.1981899999992</v>
      </c>
      <c r="D322" s="14">
        <f>(((((((+D323+D324)))))))</f>
        <v>2237.3478599999999</v>
      </c>
      <c r="E322" s="14">
        <f>(((((((+E323+E324)))))))</f>
        <v>1566.9165</v>
      </c>
      <c r="G322" s="52"/>
      <c r="H322" s="52"/>
      <c r="I322" s="52"/>
    </row>
    <row r="323" spans="1:9">
      <c r="A323" s="24"/>
      <c r="B323" s="49" t="s">
        <v>6</v>
      </c>
      <c r="C323" s="16">
        <v>9648.1981899999992</v>
      </c>
      <c r="D323" s="16">
        <v>2237.3478599999999</v>
      </c>
      <c r="E323" s="16">
        <v>1566.9165</v>
      </c>
      <c r="G323" s="52"/>
      <c r="H323" s="52"/>
      <c r="I323" s="52"/>
    </row>
    <row r="324" spans="1:9">
      <c r="A324" s="24"/>
      <c r="B324" s="49" t="s">
        <v>7</v>
      </c>
      <c r="C324" s="16">
        <v>0</v>
      </c>
      <c r="D324" s="16">
        <v>0</v>
      </c>
      <c r="E324" s="16">
        <v>0</v>
      </c>
      <c r="G324" s="52"/>
      <c r="H324" s="52"/>
      <c r="I324" s="52"/>
    </row>
    <row r="325" spans="1:9" ht="15" customHeight="1">
      <c r="A325" s="25"/>
      <c r="B325" s="13" t="s">
        <v>224</v>
      </c>
      <c r="C325" s="14">
        <f>(((((((+C326+C327)))))))</f>
        <v>40098.883330000004</v>
      </c>
      <c r="D325" s="14">
        <f>(((((((+D326+D327)))))))</f>
        <v>19321.610570000001</v>
      </c>
      <c r="E325" s="14">
        <f>(((((((+E326+E327)))))))</f>
        <v>13136.695240000001</v>
      </c>
      <c r="G325" s="52"/>
      <c r="H325" s="52"/>
      <c r="I325" s="52"/>
    </row>
    <row r="326" spans="1:9">
      <c r="A326" s="24"/>
      <c r="B326" s="49" t="s">
        <v>6</v>
      </c>
      <c r="C326" s="16">
        <v>40098.883330000004</v>
      </c>
      <c r="D326" s="16">
        <v>19321.610570000001</v>
      </c>
      <c r="E326" s="16">
        <v>13136.695240000001</v>
      </c>
      <c r="G326" s="52"/>
      <c r="H326" s="52"/>
      <c r="I326" s="52"/>
    </row>
    <row r="327" spans="1:9">
      <c r="A327" s="24"/>
      <c r="B327" s="49" t="s">
        <v>7</v>
      </c>
      <c r="C327" s="16">
        <v>0</v>
      </c>
      <c r="D327" s="16">
        <v>0</v>
      </c>
      <c r="E327" s="16">
        <v>0</v>
      </c>
      <c r="G327" s="52"/>
      <c r="H327" s="52"/>
      <c r="I327" s="52"/>
    </row>
    <row r="328" spans="1:9">
      <c r="A328" s="25"/>
      <c r="B328" s="51" t="s">
        <v>243</v>
      </c>
      <c r="C328" s="14">
        <f>(((((((+C329+C330)))))))</f>
        <v>4386.5806800000009</v>
      </c>
      <c r="D328" s="14">
        <f>(((((((+D329+D330)))))))</f>
        <v>135</v>
      </c>
      <c r="E328" s="14">
        <f>(((((((+E329+E330)))))))</f>
        <v>70.261200000000002</v>
      </c>
      <c r="G328" s="52"/>
      <c r="H328" s="52"/>
      <c r="I328" s="52"/>
    </row>
    <row r="329" spans="1:9">
      <c r="A329" s="24"/>
      <c r="B329" s="49" t="s">
        <v>6</v>
      </c>
      <c r="C329" s="16">
        <v>4386.5806800000009</v>
      </c>
      <c r="D329" s="16">
        <v>135</v>
      </c>
      <c r="E329" s="16">
        <v>70.261200000000002</v>
      </c>
      <c r="G329" s="52"/>
      <c r="H329" s="52"/>
      <c r="I329" s="52"/>
    </row>
    <row r="330" spans="1:9">
      <c r="A330" s="24"/>
      <c r="B330" s="49" t="s">
        <v>7</v>
      </c>
      <c r="C330" s="16">
        <v>0</v>
      </c>
      <c r="D330" s="16">
        <v>0</v>
      </c>
      <c r="E330" s="16">
        <v>0</v>
      </c>
      <c r="G330" s="52"/>
      <c r="H330" s="52"/>
      <c r="I330" s="52"/>
    </row>
    <row r="331" spans="1:9">
      <c r="A331" s="25"/>
      <c r="B331" s="13" t="s">
        <v>232</v>
      </c>
      <c r="C331" s="14">
        <f>(((((((+C332+C333)))))))</f>
        <v>89.087999999999994</v>
      </c>
      <c r="D331" s="14">
        <f>(((((((+D332+D333)))))))</f>
        <v>0</v>
      </c>
      <c r="E331" s="14">
        <f>(((((((+E332+E333)))))))</f>
        <v>0</v>
      </c>
      <c r="G331" s="52"/>
      <c r="H331" s="52"/>
      <c r="I331" s="52"/>
    </row>
    <row r="332" spans="1:9">
      <c r="A332" s="24"/>
      <c r="B332" s="49" t="s">
        <v>6</v>
      </c>
      <c r="C332" s="16">
        <v>89.087999999999994</v>
      </c>
      <c r="D332" s="16">
        <v>0</v>
      </c>
      <c r="E332" s="16">
        <v>0</v>
      </c>
      <c r="G332" s="52"/>
      <c r="H332" s="52"/>
      <c r="I332" s="52"/>
    </row>
    <row r="333" spans="1:9">
      <c r="A333" s="24"/>
      <c r="B333" s="49" t="s">
        <v>7</v>
      </c>
      <c r="C333" s="16">
        <v>0</v>
      </c>
      <c r="D333" s="16">
        <v>0</v>
      </c>
      <c r="E333" s="16">
        <v>0</v>
      </c>
      <c r="G333" s="52"/>
      <c r="H333" s="52"/>
      <c r="I333" s="52"/>
    </row>
    <row r="334" spans="1:9">
      <c r="A334" s="26" t="s">
        <v>91</v>
      </c>
      <c r="B334" s="10"/>
      <c r="C334" s="11">
        <f>(((+C335+C338+C341+C344+C347+C350+C353+C356+C359+C362+C365+C368+C371+C374+C377+C380+C383+C386+C389+C392+C395+C398+C401+C404+C407)))</f>
        <v>5554978.1238399995</v>
      </c>
      <c r="D334" s="11">
        <f t="shared" ref="D334:E334" si="11">(((+D335+D338+D341+D344+D347+D350+D353+D356+D359+D362+D365+D368+D371+D374+D377+D380+D383+D386+D389+D392+D395+D398+D401+D404+D407)))</f>
        <v>963360.23595000012</v>
      </c>
      <c r="E334" s="11">
        <f t="shared" si="11"/>
        <v>718349.11495080031</v>
      </c>
      <c r="G334" s="52"/>
      <c r="H334" s="52"/>
      <c r="I334" s="52"/>
    </row>
    <row r="335" spans="1:9">
      <c r="A335" s="25"/>
      <c r="B335" s="13" t="s">
        <v>11</v>
      </c>
      <c r="C335" s="14">
        <f>(((((((+C336+C337)))))))</f>
        <v>2417273.5</v>
      </c>
      <c r="D335" s="14">
        <f>(((((((+D336+D337)))))))</f>
        <v>99468.789209999988</v>
      </c>
      <c r="E335" s="14">
        <f>(((((((+E336+E337)))))))</f>
        <v>40294.1688908</v>
      </c>
      <c r="G335" s="52"/>
      <c r="H335" s="52"/>
      <c r="I335" s="52"/>
    </row>
    <row r="336" spans="1:9">
      <c r="A336" s="24"/>
      <c r="B336" s="49" t="s">
        <v>6</v>
      </c>
      <c r="C336" s="16">
        <v>2219848.2999999998</v>
      </c>
      <c r="D336" s="16">
        <v>93769.919119999991</v>
      </c>
      <c r="E336" s="16">
        <v>34595.298800800003</v>
      </c>
      <c r="G336" s="52"/>
      <c r="H336" s="52"/>
      <c r="I336" s="52"/>
    </row>
    <row r="337" spans="1:9">
      <c r="A337" s="24"/>
      <c r="B337" s="49" t="s">
        <v>7</v>
      </c>
      <c r="C337" s="16">
        <v>197425.2</v>
      </c>
      <c r="D337" s="16">
        <v>5698.8700899999994</v>
      </c>
      <c r="E337" s="16">
        <v>5698.8700899999994</v>
      </c>
      <c r="G337" s="52"/>
      <c r="H337" s="52"/>
      <c r="I337" s="52"/>
    </row>
    <row r="338" spans="1:9">
      <c r="A338" s="25"/>
      <c r="B338" s="13" t="s">
        <v>92</v>
      </c>
      <c r="C338" s="14">
        <f>(((((((+C339+C340)))))))</f>
        <v>5211.3999999999996</v>
      </c>
      <c r="D338" s="14">
        <f>(((((((+D339+D340)))))))</f>
        <v>1235.904</v>
      </c>
      <c r="E338" s="14">
        <f>(((((((+E339+E340)))))))</f>
        <v>1235.904</v>
      </c>
      <c r="G338" s="52"/>
      <c r="H338" s="52"/>
      <c r="I338" s="52"/>
    </row>
    <row r="339" spans="1:9">
      <c r="A339" s="24"/>
      <c r="B339" s="49" t="s">
        <v>6</v>
      </c>
      <c r="C339" s="16">
        <v>5211.3999999999996</v>
      </c>
      <c r="D339" s="16">
        <v>1235.904</v>
      </c>
      <c r="E339" s="16">
        <v>1235.904</v>
      </c>
      <c r="G339" s="52"/>
      <c r="H339" s="52"/>
      <c r="I339" s="52"/>
    </row>
    <row r="340" spans="1:9">
      <c r="A340" s="24"/>
      <c r="B340" s="49" t="s">
        <v>7</v>
      </c>
      <c r="C340" s="16">
        <v>0</v>
      </c>
      <c r="D340" s="16">
        <v>0</v>
      </c>
      <c r="E340" s="16">
        <v>0</v>
      </c>
      <c r="G340" s="52"/>
      <c r="H340" s="52"/>
      <c r="I340" s="52"/>
    </row>
    <row r="341" spans="1:9">
      <c r="A341" s="25"/>
      <c r="B341" s="13" t="s">
        <v>93</v>
      </c>
      <c r="C341" s="14">
        <f>(((((((+C342+C343)))))))</f>
        <v>7264.2</v>
      </c>
      <c r="D341" s="14">
        <f>(((((((+D342+D343)))))))</f>
        <v>3115.3358299999995</v>
      </c>
      <c r="E341" s="14">
        <f>(((((((+E342+E343)))))))</f>
        <v>3055.0245999999997</v>
      </c>
      <c r="G341" s="52"/>
      <c r="H341" s="52"/>
      <c r="I341" s="52"/>
    </row>
    <row r="342" spans="1:9">
      <c r="A342" s="24"/>
      <c r="B342" s="49" t="s">
        <v>6</v>
      </c>
      <c r="C342" s="16">
        <v>7264.2</v>
      </c>
      <c r="D342" s="16">
        <v>3115.3358299999995</v>
      </c>
      <c r="E342" s="16">
        <v>3055.0245999999997</v>
      </c>
      <c r="G342" s="52"/>
      <c r="H342" s="52"/>
      <c r="I342" s="52"/>
    </row>
    <row r="343" spans="1:9">
      <c r="A343" s="24"/>
      <c r="B343" s="49" t="s">
        <v>7</v>
      </c>
      <c r="C343" s="16">
        <v>0</v>
      </c>
      <c r="D343" s="16">
        <v>0</v>
      </c>
      <c r="E343" s="16">
        <v>0</v>
      </c>
      <c r="G343" s="52"/>
      <c r="H343" s="52"/>
      <c r="I343" s="52"/>
    </row>
    <row r="344" spans="1:9">
      <c r="A344" s="25"/>
      <c r="B344" s="13" t="s">
        <v>94</v>
      </c>
      <c r="C344" s="14">
        <f>(((((((+C345+C346)))))))</f>
        <v>53625.9</v>
      </c>
      <c r="D344" s="14">
        <f>(((((((+D345+D346)))))))</f>
        <v>13602.726000000001</v>
      </c>
      <c r="E344" s="14">
        <f>(((((((+E345+E346)))))))</f>
        <v>13536.109</v>
      </c>
      <c r="G344" s="52"/>
      <c r="H344" s="52"/>
      <c r="I344" s="52"/>
    </row>
    <row r="345" spans="1:9">
      <c r="A345" s="24"/>
      <c r="B345" s="49" t="s">
        <v>6</v>
      </c>
      <c r="C345" s="16">
        <v>53625.9</v>
      </c>
      <c r="D345" s="21">
        <v>13602.726000000001</v>
      </c>
      <c r="E345" s="21">
        <v>13536.109</v>
      </c>
      <c r="G345" s="52"/>
      <c r="H345" s="52"/>
      <c r="I345" s="52"/>
    </row>
    <row r="346" spans="1:9">
      <c r="A346" s="24"/>
      <c r="B346" s="49" t="s">
        <v>7</v>
      </c>
      <c r="C346" s="16">
        <v>0</v>
      </c>
      <c r="D346" s="21">
        <v>0</v>
      </c>
      <c r="E346" s="21">
        <v>0</v>
      </c>
      <c r="G346" s="52"/>
      <c r="H346" s="52"/>
      <c r="I346" s="52"/>
    </row>
    <row r="347" spans="1:9">
      <c r="A347" s="25"/>
      <c r="B347" s="13" t="s">
        <v>95</v>
      </c>
      <c r="C347" s="14">
        <f>(((((((+C348+C349)))))))</f>
        <v>119732.7</v>
      </c>
      <c r="D347" s="14">
        <f>(((((((+D348+D349)))))))</f>
        <v>73291.399999999994</v>
      </c>
      <c r="E347" s="14">
        <f>(((((((+E348+E349)))))))</f>
        <v>73291.399999999994</v>
      </c>
      <c r="G347" s="52"/>
      <c r="H347" s="52"/>
      <c r="I347" s="52"/>
    </row>
    <row r="348" spans="1:9">
      <c r="A348" s="24"/>
      <c r="B348" s="49" t="s">
        <v>6</v>
      </c>
      <c r="C348" s="16">
        <v>119732.7</v>
      </c>
      <c r="D348" s="16">
        <v>73291.399999999994</v>
      </c>
      <c r="E348" s="16">
        <v>73291.399999999994</v>
      </c>
      <c r="G348" s="52"/>
      <c r="H348" s="52"/>
      <c r="I348" s="52"/>
    </row>
    <row r="349" spans="1:9">
      <c r="A349" s="24"/>
      <c r="B349" s="49" t="s">
        <v>7</v>
      </c>
      <c r="C349" s="16">
        <v>0</v>
      </c>
      <c r="D349" s="16">
        <v>0</v>
      </c>
      <c r="E349" s="16">
        <v>0</v>
      </c>
      <c r="G349" s="52"/>
      <c r="H349" s="52"/>
      <c r="I349" s="52"/>
    </row>
    <row r="350" spans="1:9">
      <c r="A350" s="25"/>
      <c r="B350" s="13" t="s">
        <v>96</v>
      </c>
      <c r="C350" s="14">
        <f>(((((((+C351+C352)))))))</f>
        <v>4022.9</v>
      </c>
      <c r="D350" s="14">
        <f>(((((((+D351+D352)))))))</f>
        <v>2647.6869500000003</v>
      </c>
      <c r="E350" s="14">
        <f>(((((((+E351+E352)))))))</f>
        <v>2647.6869500000003</v>
      </c>
      <c r="G350" s="52"/>
      <c r="H350" s="52"/>
      <c r="I350" s="52"/>
    </row>
    <row r="351" spans="1:9">
      <c r="A351" s="24"/>
      <c r="B351" s="49" t="s">
        <v>6</v>
      </c>
      <c r="C351" s="16">
        <v>4022.9</v>
      </c>
      <c r="D351" s="16">
        <v>2647.6869500000003</v>
      </c>
      <c r="E351" s="16">
        <v>2647.6869500000003</v>
      </c>
      <c r="G351" s="52"/>
      <c r="H351" s="52"/>
      <c r="I351" s="52"/>
    </row>
    <row r="352" spans="1:9">
      <c r="A352" s="24"/>
      <c r="B352" s="49" t="s">
        <v>7</v>
      </c>
      <c r="C352" s="16">
        <v>0</v>
      </c>
      <c r="D352" s="16">
        <v>0</v>
      </c>
      <c r="E352" s="16">
        <v>0</v>
      </c>
      <c r="G352" s="52"/>
      <c r="H352" s="52"/>
      <c r="I352" s="52"/>
    </row>
    <row r="353" spans="1:9">
      <c r="A353" s="25"/>
      <c r="B353" s="13" t="s">
        <v>97</v>
      </c>
      <c r="C353" s="14">
        <f>(((((((+C354+C355)))))))</f>
        <v>207487.31906000001</v>
      </c>
      <c r="D353" s="14">
        <f>(((((((+D354+D355)))))))</f>
        <v>93623.011990000028</v>
      </c>
      <c r="E353" s="14">
        <f>(((((((+E354+E355)))))))</f>
        <v>78183.979790000012</v>
      </c>
      <c r="G353" s="52"/>
      <c r="H353" s="52"/>
      <c r="I353" s="52"/>
    </row>
    <row r="354" spans="1:9">
      <c r="A354" s="24"/>
      <c r="B354" s="49" t="s">
        <v>6</v>
      </c>
      <c r="C354" s="16">
        <v>207487.31906000001</v>
      </c>
      <c r="D354" s="16">
        <v>93623.011990000028</v>
      </c>
      <c r="E354" s="16">
        <v>78183.979790000012</v>
      </c>
      <c r="G354" s="52"/>
      <c r="H354" s="52"/>
      <c r="I354" s="52"/>
    </row>
    <row r="355" spans="1:9">
      <c r="A355" s="24"/>
      <c r="B355" s="49" t="s">
        <v>7</v>
      </c>
      <c r="C355" s="16">
        <v>0</v>
      </c>
      <c r="D355" s="16">
        <v>0</v>
      </c>
      <c r="E355" s="16">
        <v>0</v>
      </c>
      <c r="G355" s="52"/>
      <c r="H355" s="52"/>
      <c r="I355" s="52"/>
    </row>
    <row r="356" spans="1:9">
      <c r="A356" s="25"/>
      <c r="B356" s="13" t="s">
        <v>98</v>
      </c>
      <c r="C356" s="14">
        <f>(((((((+C357+C358)))))))</f>
        <v>5473.1</v>
      </c>
      <c r="D356" s="14">
        <f>(((((((+D357+D358)))))))</f>
        <v>1462.595</v>
      </c>
      <c r="E356" s="14">
        <f>(((((((+E357+E358)))))))</f>
        <v>1462.595</v>
      </c>
      <c r="G356" s="52"/>
      <c r="H356" s="52"/>
      <c r="I356" s="52"/>
    </row>
    <row r="357" spans="1:9">
      <c r="A357" s="24"/>
      <c r="B357" s="49" t="s">
        <v>6</v>
      </c>
      <c r="C357" s="16">
        <v>5473.1</v>
      </c>
      <c r="D357" s="16">
        <v>1462.595</v>
      </c>
      <c r="E357" s="16">
        <v>1462.595</v>
      </c>
      <c r="G357" s="52"/>
      <c r="H357" s="52"/>
      <c r="I357" s="52"/>
    </row>
    <row r="358" spans="1:9">
      <c r="A358" s="24"/>
      <c r="B358" s="49" t="s">
        <v>7</v>
      </c>
      <c r="C358" s="16">
        <v>0</v>
      </c>
      <c r="D358" s="16">
        <v>0</v>
      </c>
      <c r="E358" s="16">
        <v>0</v>
      </c>
      <c r="G358" s="52"/>
      <c r="H358" s="52"/>
      <c r="I358" s="52"/>
    </row>
    <row r="359" spans="1:9">
      <c r="A359" s="25"/>
      <c r="B359" s="13" t="s">
        <v>99</v>
      </c>
      <c r="C359" s="14">
        <f>(((((((+C360+C361)))))))</f>
        <v>415427</v>
      </c>
      <c r="D359" s="14">
        <f>(((((((+D360+D361)))))))</f>
        <v>114367.33530000001</v>
      </c>
      <c r="E359" s="14">
        <f>(((((((+E360+E361)))))))</f>
        <v>105172.75800000002</v>
      </c>
      <c r="G359" s="52"/>
      <c r="H359" s="52"/>
      <c r="I359" s="52"/>
    </row>
    <row r="360" spans="1:9">
      <c r="A360" s="24"/>
      <c r="B360" s="49" t="s">
        <v>6</v>
      </c>
      <c r="C360" s="16">
        <v>83141</v>
      </c>
      <c r="D360" s="16">
        <v>31295.835300000002</v>
      </c>
      <c r="E360" s="16">
        <v>31295.835300000002</v>
      </c>
      <c r="G360" s="52"/>
      <c r="H360" s="52"/>
      <c r="I360" s="52"/>
    </row>
    <row r="361" spans="1:9">
      <c r="A361" s="24"/>
      <c r="B361" s="49" t="s">
        <v>7</v>
      </c>
      <c r="C361" s="16">
        <v>332286</v>
      </c>
      <c r="D361" s="16">
        <v>83071.5</v>
      </c>
      <c r="E361" s="16">
        <v>73876.92270000001</v>
      </c>
      <c r="G361" s="52"/>
      <c r="H361" s="52"/>
      <c r="I361" s="52"/>
    </row>
    <row r="362" spans="1:9">
      <c r="A362" s="25"/>
      <c r="B362" s="13" t="s">
        <v>100</v>
      </c>
      <c r="C362" s="14">
        <f>(((((((+C363+C364)))))))</f>
        <v>19930.3</v>
      </c>
      <c r="D362" s="14">
        <f>(((((((+D363+D364)))))))</f>
        <v>4540.3419999999996</v>
      </c>
      <c r="E362" s="14">
        <f>(((((((+E363+E364)))))))</f>
        <v>1519</v>
      </c>
      <c r="G362" s="52"/>
      <c r="H362" s="52"/>
      <c r="I362" s="52"/>
    </row>
    <row r="363" spans="1:9">
      <c r="A363" s="24"/>
      <c r="B363" s="49" t="s">
        <v>6</v>
      </c>
      <c r="C363" s="16">
        <v>19930.3</v>
      </c>
      <c r="D363" s="16">
        <v>4540.3419999999996</v>
      </c>
      <c r="E363" s="16">
        <v>1519</v>
      </c>
      <c r="G363" s="52"/>
      <c r="H363" s="52"/>
      <c r="I363" s="52"/>
    </row>
    <row r="364" spans="1:9">
      <c r="A364" s="24"/>
      <c r="B364" s="49" t="s">
        <v>7</v>
      </c>
      <c r="C364" s="16">
        <v>0</v>
      </c>
      <c r="D364" s="16">
        <v>0</v>
      </c>
      <c r="E364" s="16">
        <v>0</v>
      </c>
      <c r="G364" s="52"/>
      <c r="H364" s="52"/>
      <c r="I364" s="52"/>
    </row>
    <row r="365" spans="1:9">
      <c r="A365" s="25"/>
      <c r="B365" s="13" t="s">
        <v>101</v>
      </c>
      <c r="C365" s="14">
        <f>(((((((+C366+C367)))))))</f>
        <v>3156.8539999999998</v>
      </c>
      <c r="D365" s="14">
        <f>(((((((+D366+D367)))))))</f>
        <v>3156.8539999999998</v>
      </c>
      <c r="E365" s="14">
        <f>(((((((+E366+E367)))))))</f>
        <v>3092.6778199999999</v>
      </c>
      <c r="G365" s="52"/>
      <c r="H365" s="52"/>
      <c r="I365" s="52"/>
    </row>
    <row r="366" spans="1:9">
      <c r="A366" s="24"/>
      <c r="B366" s="49" t="s">
        <v>6</v>
      </c>
      <c r="C366" s="16">
        <v>3156.8539999999998</v>
      </c>
      <c r="D366" s="16">
        <v>3156.8539999999998</v>
      </c>
      <c r="E366" s="16">
        <v>3092.6778199999999</v>
      </c>
      <c r="G366" s="52"/>
      <c r="H366" s="52"/>
      <c r="I366" s="52"/>
    </row>
    <row r="367" spans="1:9">
      <c r="A367" s="23"/>
      <c r="B367" s="50" t="s">
        <v>7</v>
      </c>
      <c r="C367" s="18">
        <v>0</v>
      </c>
      <c r="D367" s="18">
        <v>0</v>
      </c>
      <c r="E367" s="18">
        <v>0</v>
      </c>
      <c r="G367" s="52"/>
      <c r="H367" s="52"/>
      <c r="I367" s="52"/>
    </row>
    <row r="368" spans="1:9" ht="22.5">
      <c r="A368" s="25"/>
      <c r="B368" s="13" t="s">
        <v>102</v>
      </c>
      <c r="C368" s="14">
        <f>(((((((+C369+C370)))))))</f>
        <v>474673.1</v>
      </c>
      <c r="D368" s="14">
        <f>(((((((+D369+D370)))))))</f>
        <v>97876.654999999999</v>
      </c>
      <c r="E368" s="14">
        <f>(((((((+E369+E370)))))))</f>
        <v>96887.225260000007</v>
      </c>
      <c r="G368" s="52"/>
      <c r="H368" s="52"/>
      <c r="I368" s="52"/>
    </row>
    <row r="369" spans="1:9">
      <c r="A369" s="24"/>
      <c r="B369" s="49" t="s">
        <v>6</v>
      </c>
      <c r="C369" s="16">
        <v>51758.1</v>
      </c>
      <c r="D369" s="16">
        <v>12529.74</v>
      </c>
      <c r="E369" s="16">
        <v>11765.473960000001</v>
      </c>
      <c r="G369" s="52"/>
      <c r="H369" s="52"/>
      <c r="I369" s="52"/>
    </row>
    <row r="370" spans="1:9">
      <c r="A370" s="24"/>
      <c r="B370" s="49" t="s">
        <v>7</v>
      </c>
      <c r="C370" s="16">
        <v>422915</v>
      </c>
      <c r="D370" s="16">
        <v>85346.914999999994</v>
      </c>
      <c r="E370" s="16">
        <v>85121.751300000004</v>
      </c>
      <c r="G370" s="52"/>
      <c r="H370" s="52"/>
      <c r="I370" s="52"/>
    </row>
    <row r="371" spans="1:9">
      <c r="A371" s="25"/>
      <c r="B371" s="13" t="s">
        <v>103</v>
      </c>
      <c r="C371" s="14">
        <f>(((((((+C372+C373)))))))</f>
        <v>630977.30000000005</v>
      </c>
      <c r="D371" s="14">
        <f>(((((((+D372+D373)))))))</f>
        <v>192957.18158999999</v>
      </c>
      <c r="E371" s="14">
        <f>(((((((+E372+E373)))))))</f>
        <v>192957.18158999999</v>
      </c>
      <c r="G371" s="52"/>
      <c r="H371" s="52"/>
      <c r="I371" s="52"/>
    </row>
    <row r="372" spans="1:9">
      <c r="A372" s="24"/>
      <c r="B372" s="49" t="s">
        <v>6</v>
      </c>
      <c r="C372" s="16">
        <v>50677.3</v>
      </c>
      <c r="D372" s="16">
        <v>10500</v>
      </c>
      <c r="E372" s="16">
        <v>10500</v>
      </c>
      <c r="G372" s="52"/>
      <c r="H372" s="52"/>
      <c r="I372" s="52"/>
    </row>
    <row r="373" spans="1:9">
      <c r="A373" s="24"/>
      <c r="B373" s="49" t="s">
        <v>7</v>
      </c>
      <c r="C373" s="16">
        <v>580300</v>
      </c>
      <c r="D373" s="16">
        <v>182457.18158999999</v>
      </c>
      <c r="E373" s="16">
        <v>182457.18158999999</v>
      </c>
      <c r="G373" s="52"/>
      <c r="H373" s="52"/>
      <c r="I373" s="52"/>
    </row>
    <row r="374" spans="1:9">
      <c r="A374" s="25"/>
      <c r="B374" s="13" t="s">
        <v>104</v>
      </c>
      <c r="C374" s="14">
        <f>(((((((+C375+C376)))))))</f>
        <v>260411.2</v>
      </c>
      <c r="D374" s="14">
        <f>(((((((+D375+D376)))))))</f>
        <v>19300.90972</v>
      </c>
      <c r="E374" s="14">
        <f>(((((((+E375+E376)))))))</f>
        <v>1008.462</v>
      </c>
      <c r="G374" s="52"/>
      <c r="H374" s="52"/>
      <c r="I374" s="52"/>
    </row>
    <row r="375" spans="1:9">
      <c r="A375" s="24"/>
      <c r="B375" s="49" t="s">
        <v>6</v>
      </c>
      <c r="C375" s="16">
        <v>260411.2</v>
      </c>
      <c r="D375" s="16">
        <v>19300.90972</v>
      </c>
      <c r="E375" s="16">
        <v>1008.462</v>
      </c>
      <c r="G375" s="52"/>
      <c r="H375" s="52"/>
      <c r="I375" s="52"/>
    </row>
    <row r="376" spans="1:9">
      <c r="A376" s="24"/>
      <c r="B376" s="49" t="s">
        <v>7</v>
      </c>
      <c r="C376" s="16">
        <v>0</v>
      </c>
      <c r="D376" s="16">
        <v>0</v>
      </c>
      <c r="E376" s="16">
        <v>0</v>
      </c>
      <c r="G376" s="52"/>
      <c r="H376" s="52"/>
      <c r="I376" s="52"/>
    </row>
    <row r="377" spans="1:9">
      <c r="A377" s="25"/>
      <c r="B377" s="13" t="s">
        <v>105</v>
      </c>
      <c r="C377" s="14">
        <f>(((((((+C378+C379)))))))</f>
        <v>37583</v>
      </c>
      <c r="D377" s="14">
        <f>(((((((+D378+D379)))))))</f>
        <v>8333.5110000000004</v>
      </c>
      <c r="E377" s="14">
        <f>(((((((+E378+E379)))))))</f>
        <v>8333.5110000000004</v>
      </c>
      <c r="G377" s="52"/>
      <c r="H377" s="52"/>
      <c r="I377" s="52"/>
    </row>
    <row r="378" spans="1:9">
      <c r="A378" s="24"/>
      <c r="B378" s="49" t="s">
        <v>6</v>
      </c>
      <c r="C378" s="16">
        <v>37583</v>
      </c>
      <c r="D378" s="16">
        <v>8333.5110000000004</v>
      </c>
      <c r="E378" s="16">
        <v>8333.5110000000004</v>
      </c>
      <c r="G378" s="52"/>
      <c r="H378" s="52"/>
      <c r="I378" s="52"/>
    </row>
    <row r="379" spans="1:9">
      <c r="A379" s="24"/>
      <c r="B379" s="49" t="s">
        <v>7</v>
      </c>
      <c r="C379" s="16">
        <v>0</v>
      </c>
      <c r="D379" s="16">
        <v>0</v>
      </c>
      <c r="E379" s="16">
        <v>0</v>
      </c>
      <c r="G379" s="52"/>
      <c r="H379" s="52"/>
      <c r="I379" s="52"/>
    </row>
    <row r="380" spans="1:9">
      <c r="A380" s="25"/>
      <c r="B380" s="13" t="s">
        <v>106</v>
      </c>
      <c r="C380" s="14">
        <f>(((((((+C381+C382)))))))</f>
        <v>19001.099999999999</v>
      </c>
      <c r="D380" s="14">
        <f>(((((((+D381+D382)))))))</f>
        <v>5512.7268900000008</v>
      </c>
      <c r="E380" s="14">
        <f>(((((((+E381+E382)))))))</f>
        <v>5512.7268900000008</v>
      </c>
      <c r="G380" s="52"/>
      <c r="H380" s="52"/>
      <c r="I380" s="52"/>
    </row>
    <row r="381" spans="1:9">
      <c r="A381" s="24"/>
      <c r="B381" s="49" t="s">
        <v>6</v>
      </c>
      <c r="C381" s="16">
        <v>19001.099999999999</v>
      </c>
      <c r="D381" s="31">
        <v>5512.7268900000008</v>
      </c>
      <c r="E381" s="31">
        <v>5512.7268900000008</v>
      </c>
      <c r="G381" s="52"/>
      <c r="H381" s="52"/>
      <c r="I381" s="52"/>
    </row>
    <row r="382" spans="1:9">
      <c r="A382" s="24"/>
      <c r="B382" s="49" t="s">
        <v>7</v>
      </c>
      <c r="C382" s="16">
        <v>0</v>
      </c>
      <c r="D382" s="21">
        <v>0</v>
      </c>
      <c r="E382" s="21">
        <v>0</v>
      </c>
      <c r="G382" s="52"/>
      <c r="H382" s="52"/>
      <c r="I382" s="52"/>
    </row>
    <row r="383" spans="1:9">
      <c r="A383" s="25"/>
      <c r="B383" s="13" t="s">
        <v>107</v>
      </c>
      <c r="C383" s="14">
        <f>(((((((+C384+C385)))))))</f>
        <v>6830.3</v>
      </c>
      <c r="D383" s="14">
        <f>(((((((+D384+D385)))))))</f>
        <v>1442.32664</v>
      </c>
      <c r="E383" s="14">
        <f>(((((((+E384+E385)))))))</f>
        <v>1432.7637</v>
      </c>
      <c r="G383" s="52"/>
      <c r="H383" s="52"/>
      <c r="I383" s="52"/>
    </row>
    <row r="384" spans="1:9">
      <c r="A384" s="24"/>
      <c r="B384" s="49" t="s">
        <v>6</v>
      </c>
      <c r="C384" s="16">
        <v>6830.3</v>
      </c>
      <c r="D384" s="16">
        <v>1442.32664</v>
      </c>
      <c r="E384" s="16">
        <v>1432.7637</v>
      </c>
      <c r="G384" s="52"/>
      <c r="H384" s="52"/>
      <c r="I384" s="52"/>
    </row>
    <row r="385" spans="1:9">
      <c r="A385" s="24"/>
      <c r="B385" s="49" t="s">
        <v>7</v>
      </c>
      <c r="C385" s="16">
        <v>0</v>
      </c>
      <c r="D385" s="16">
        <v>0</v>
      </c>
      <c r="E385" s="16">
        <v>0</v>
      </c>
      <c r="G385" s="52"/>
      <c r="H385" s="52"/>
      <c r="I385" s="52"/>
    </row>
    <row r="386" spans="1:9">
      <c r="A386" s="25"/>
      <c r="B386" s="13" t="s">
        <v>108</v>
      </c>
      <c r="C386" s="14">
        <f>(((((((+C387+C388)))))))</f>
        <v>296062.45077999996</v>
      </c>
      <c r="D386" s="14">
        <f>(((((((+D387+D388)))))))</f>
        <v>145412.02087000001</v>
      </c>
      <c r="E386" s="14">
        <f>(((((((+E387+E388)))))))</f>
        <v>13616.150539999999</v>
      </c>
      <c r="G386" s="52"/>
      <c r="H386" s="52"/>
      <c r="I386" s="52"/>
    </row>
    <row r="387" spans="1:9">
      <c r="A387" s="24"/>
      <c r="B387" s="49" t="s">
        <v>6</v>
      </c>
      <c r="C387" s="27">
        <v>38325.908080000008</v>
      </c>
      <c r="D387" s="27">
        <v>17431.62254</v>
      </c>
      <c r="E387" s="27">
        <v>2577.6496400000001</v>
      </c>
      <c r="G387" s="52"/>
      <c r="H387" s="52"/>
      <c r="I387" s="52"/>
    </row>
    <row r="388" spans="1:9">
      <c r="A388" s="24"/>
      <c r="B388" s="49" t="s">
        <v>7</v>
      </c>
      <c r="C388" s="32">
        <v>257736.54269999996</v>
      </c>
      <c r="D388" s="32">
        <v>127980.39833</v>
      </c>
      <c r="E388" s="32">
        <v>11038.500899999999</v>
      </c>
      <c r="G388" s="52"/>
      <c r="H388" s="52"/>
      <c r="I388" s="52"/>
    </row>
    <row r="389" spans="1:9">
      <c r="A389" s="25"/>
      <c r="B389" s="13" t="s">
        <v>109</v>
      </c>
      <c r="C389" s="14">
        <f>(((((((+C390+C391)))))))</f>
        <v>3291.3</v>
      </c>
      <c r="D389" s="14">
        <f>(((((((+D390+D391)))))))</f>
        <v>193.92295999999999</v>
      </c>
      <c r="E389" s="14">
        <f>(((((((+E390+E391)))))))</f>
        <v>193.92295999999999</v>
      </c>
      <c r="G389" s="52"/>
      <c r="H389" s="52"/>
      <c r="I389" s="52"/>
    </row>
    <row r="390" spans="1:9">
      <c r="A390" s="24"/>
      <c r="B390" s="49" t="s">
        <v>6</v>
      </c>
      <c r="C390" s="16">
        <v>3291.3</v>
      </c>
      <c r="D390" s="16">
        <v>193.92295999999999</v>
      </c>
      <c r="E390" s="16">
        <v>193.92295999999999</v>
      </c>
      <c r="G390" s="52"/>
      <c r="H390" s="52"/>
      <c r="I390" s="52"/>
    </row>
    <row r="391" spans="1:9">
      <c r="A391" s="24"/>
      <c r="B391" s="49" t="s">
        <v>7</v>
      </c>
      <c r="C391" s="16">
        <v>0</v>
      </c>
      <c r="D391" s="16">
        <v>0</v>
      </c>
      <c r="E391" s="16">
        <v>0</v>
      </c>
      <c r="G391" s="52"/>
      <c r="H391" s="52"/>
      <c r="I391" s="52"/>
    </row>
    <row r="392" spans="1:9">
      <c r="A392" s="25"/>
      <c r="B392" s="13" t="s">
        <v>110</v>
      </c>
      <c r="C392" s="14">
        <f>(((((((+C393+C394)))))))</f>
        <v>2782.4</v>
      </c>
      <c r="D392" s="14">
        <f>(((((((+D393+D394)))))))</f>
        <v>772.85900000000004</v>
      </c>
      <c r="E392" s="14">
        <f>(((((((+E393+E394)))))))</f>
        <v>772.85900000000004</v>
      </c>
      <c r="G392" s="52"/>
      <c r="H392" s="52"/>
      <c r="I392" s="52"/>
    </row>
    <row r="393" spans="1:9">
      <c r="A393" s="24"/>
      <c r="B393" s="49" t="s">
        <v>6</v>
      </c>
      <c r="C393" s="16">
        <v>2782.4</v>
      </c>
      <c r="D393" s="16">
        <v>772.85900000000004</v>
      </c>
      <c r="E393" s="16">
        <v>772.85900000000004</v>
      </c>
      <c r="G393" s="52"/>
      <c r="H393" s="52"/>
      <c r="I393" s="52"/>
    </row>
    <row r="394" spans="1:9">
      <c r="A394" s="24"/>
      <c r="B394" s="49" t="s">
        <v>7</v>
      </c>
      <c r="C394" s="16">
        <v>0</v>
      </c>
      <c r="D394" s="16">
        <v>0</v>
      </c>
      <c r="E394" s="16">
        <v>0</v>
      </c>
      <c r="G394" s="52"/>
      <c r="H394" s="52"/>
      <c r="I394" s="52"/>
    </row>
    <row r="395" spans="1:9">
      <c r="A395" s="25"/>
      <c r="B395" s="13" t="s">
        <v>111</v>
      </c>
      <c r="C395" s="14">
        <f>(((((((+C396+C397)))))))</f>
        <v>256388.4</v>
      </c>
      <c r="D395" s="14">
        <f>(((((((+D396+D397)))))))</f>
        <v>38817.141130000004</v>
      </c>
      <c r="E395" s="14">
        <f>(((((((+E396+E397)))))))</f>
        <v>31926.02936</v>
      </c>
      <c r="G395" s="52"/>
      <c r="H395" s="52"/>
      <c r="I395" s="52"/>
    </row>
    <row r="396" spans="1:9">
      <c r="A396" s="24"/>
      <c r="B396" s="49" t="s">
        <v>6</v>
      </c>
      <c r="C396" s="16">
        <v>256388.4</v>
      </c>
      <c r="D396" s="16">
        <v>38817.141130000004</v>
      </c>
      <c r="E396" s="16">
        <v>31926.02936</v>
      </c>
      <c r="G396" s="52"/>
      <c r="H396" s="52"/>
      <c r="I396" s="52"/>
    </row>
    <row r="397" spans="1:9">
      <c r="A397" s="24"/>
      <c r="B397" s="49" t="s">
        <v>7</v>
      </c>
      <c r="C397" s="16">
        <v>0</v>
      </c>
      <c r="D397" s="16">
        <v>0</v>
      </c>
      <c r="E397" s="16">
        <v>0</v>
      </c>
      <c r="G397" s="52"/>
      <c r="H397" s="52"/>
      <c r="I397" s="52"/>
    </row>
    <row r="398" spans="1:9">
      <c r="A398" s="25"/>
      <c r="B398" s="13" t="s">
        <v>112</v>
      </c>
      <c r="C398" s="14">
        <f>(((((((+C399+C400)))))))</f>
        <v>127681.8</v>
      </c>
      <c r="D398" s="14">
        <f>(((((((+D399+D400)))))))</f>
        <v>8580.1467800000009</v>
      </c>
      <c r="E398" s="14">
        <f>(((((((+E399+E400)))))))</f>
        <v>8568.1245099999978</v>
      </c>
      <c r="G398" s="52"/>
      <c r="H398" s="52"/>
      <c r="I398" s="52"/>
    </row>
    <row r="399" spans="1:9">
      <c r="A399" s="24"/>
      <c r="B399" s="49" t="s">
        <v>6</v>
      </c>
      <c r="C399" s="16">
        <v>127681.8</v>
      </c>
      <c r="D399" s="16">
        <v>8580.1467800000009</v>
      </c>
      <c r="E399" s="16">
        <v>8568.1245099999978</v>
      </c>
      <c r="G399" s="52"/>
      <c r="H399" s="52"/>
      <c r="I399" s="52"/>
    </row>
    <row r="400" spans="1:9">
      <c r="A400" s="24"/>
      <c r="B400" s="49" t="s">
        <v>7</v>
      </c>
      <c r="C400" s="16">
        <v>0</v>
      </c>
      <c r="D400" s="16">
        <v>0</v>
      </c>
      <c r="E400" s="16">
        <v>0</v>
      </c>
      <c r="G400" s="52"/>
      <c r="H400" s="52"/>
      <c r="I400" s="52"/>
    </row>
    <row r="401" spans="1:9">
      <c r="A401" s="25"/>
      <c r="B401" s="13" t="s">
        <v>113</v>
      </c>
      <c r="C401" s="14">
        <f>(((((((+C402+C403)))))))</f>
        <v>96168.5</v>
      </c>
      <c r="D401" s="14">
        <f>(((((((+D402+D403)))))))</f>
        <v>20482.420160000005</v>
      </c>
      <c r="E401" s="14">
        <f>(((((((+E402+E403)))))))</f>
        <v>20482.420160000005</v>
      </c>
      <c r="G401" s="52"/>
      <c r="H401" s="52"/>
      <c r="I401" s="52"/>
    </row>
    <row r="402" spans="1:9">
      <c r="A402" s="24"/>
      <c r="B402" s="49" t="s">
        <v>6</v>
      </c>
      <c r="C402" s="16">
        <v>96168.5</v>
      </c>
      <c r="D402" s="16">
        <v>20482.420160000005</v>
      </c>
      <c r="E402" s="16">
        <v>20482.420160000005</v>
      </c>
      <c r="G402" s="52"/>
      <c r="H402" s="52"/>
      <c r="I402" s="52"/>
    </row>
    <row r="403" spans="1:9">
      <c r="A403" s="24"/>
      <c r="B403" s="49" t="s">
        <v>7</v>
      </c>
      <c r="C403" s="16">
        <v>0</v>
      </c>
      <c r="D403" s="16">
        <v>0</v>
      </c>
      <c r="E403" s="16">
        <v>0</v>
      </c>
      <c r="G403" s="52"/>
      <c r="H403" s="52"/>
      <c r="I403" s="52"/>
    </row>
    <row r="404" spans="1:9">
      <c r="A404" s="25"/>
      <c r="B404" s="13" t="s">
        <v>114</v>
      </c>
      <c r="C404" s="14">
        <f>(((((((+C405+C406)))))))</f>
        <v>30801.3</v>
      </c>
      <c r="D404" s="14">
        <f>(((((((+D405+D406)))))))</f>
        <v>8961.6550000000007</v>
      </c>
      <c r="E404" s="14">
        <f>(((((((+E405+E406)))))))</f>
        <v>8961.6550000000007</v>
      </c>
      <c r="G404" s="52"/>
      <c r="H404" s="52"/>
      <c r="I404" s="52"/>
    </row>
    <row r="405" spans="1:9">
      <c r="A405" s="24"/>
      <c r="B405" s="49" t="s">
        <v>6</v>
      </c>
      <c r="C405" s="16">
        <v>30801.3</v>
      </c>
      <c r="D405" s="16">
        <v>8961.6550000000007</v>
      </c>
      <c r="E405" s="16">
        <v>8961.6550000000007</v>
      </c>
      <c r="G405" s="52"/>
      <c r="H405" s="52"/>
      <c r="I405" s="52"/>
    </row>
    <row r="406" spans="1:9">
      <c r="A406" s="24"/>
      <c r="B406" s="49" t="s">
        <v>7</v>
      </c>
      <c r="C406" s="16">
        <v>0</v>
      </c>
      <c r="D406" s="16">
        <v>0</v>
      </c>
      <c r="E406" s="16">
        <v>0</v>
      </c>
      <c r="G406" s="52"/>
      <c r="H406" s="52"/>
      <c r="I406" s="52"/>
    </row>
    <row r="407" spans="1:9">
      <c r="A407" s="25"/>
      <c r="B407" s="13" t="s">
        <v>115</v>
      </c>
      <c r="C407" s="14">
        <f>(((((((+C408+C409)))))))</f>
        <v>53720.800000000003</v>
      </c>
      <c r="D407" s="14">
        <f>(((((((+D408+D409)))))))</f>
        <v>4204.7789299999995</v>
      </c>
      <c r="E407" s="14">
        <f>(((((((+E408+E409)))))))</f>
        <v>4204.7789299999995</v>
      </c>
      <c r="G407" s="52"/>
      <c r="H407" s="52"/>
      <c r="I407" s="52"/>
    </row>
    <row r="408" spans="1:9">
      <c r="A408" s="24"/>
      <c r="B408" s="49" t="s">
        <v>6</v>
      </c>
      <c r="C408" s="16">
        <v>53720.800000000003</v>
      </c>
      <c r="D408" s="16">
        <v>4204.7789299999995</v>
      </c>
      <c r="E408" s="16">
        <v>4204.7789299999995</v>
      </c>
      <c r="G408" s="52"/>
      <c r="H408" s="52"/>
      <c r="I408" s="52"/>
    </row>
    <row r="409" spans="1:9">
      <c r="A409" s="24"/>
      <c r="B409" s="49" t="s">
        <v>7</v>
      </c>
      <c r="C409" s="16">
        <v>0</v>
      </c>
      <c r="D409" s="16">
        <v>0</v>
      </c>
      <c r="E409" s="16">
        <v>0</v>
      </c>
      <c r="G409" s="52"/>
      <c r="H409" s="52"/>
      <c r="I409" s="52"/>
    </row>
    <row r="410" spans="1:9">
      <c r="A410" s="26" t="s">
        <v>116</v>
      </c>
      <c r="B410" s="10"/>
      <c r="C410" s="11">
        <f>(((+C411)))</f>
        <v>3004479.1822199998</v>
      </c>
      <c r="D410" s="11">
        <f t="shared" ref="D410:E410" si="12">(((+D411)))</f>
        <v>785847.20655999985</v>
      </c>
      <c r="E410" s="11">
        <f t="shared" si="12"/>
        <v>785847.20655999985</v>
      </c>
      <c r="G410" s="52"/>
      <c r="H410" s="52"/>
      <c r="I410" s="52"/>
    </row>
    <row r="411" spans="1:9">
      <c r="A411" s="12"/>
      <c r="B411" s="13" t="s">
        <v>11</v>
      </c>
      <c r="C411" s="14">
        <f>(((((((+C412+C413)))))))</f>
        <v>3004479.1822199998</v>
      </c>
      <c r="D411" s="14">
        <f>(((((((+D412+D413)))))))</f>
        <v>785847.20655999985</v>
      </c>
      <c r="E411" s="14">
        <f>(((((((+E412+E413)))))))</f>
        <v>785847.20655999985</v>
      </c>
      <c r="G411" s="52"/>
      <c r="H411" s="52"/>
      <c r="I411" s="52"/>
    </row>
    <row r="412" spans="1:9">
      <c r="A412" s="24"/>
      <c r="B412" s="49" t="s">
        <v>6</v>
      </c>
      <c r="C412" s="16">
        <v>4844.9262200000003</v>
      </c>
      <c r="D412" s="16">
        <v>1139.18941</v>
      </c>
      <c r="E412" s="16">
        <v>1139.18941</v>
      </c>
      <c r="G412" s="52"/>
      <c r="H412" s="52"/>
      <c r="I412" s="52"/>
    </row>
    <row r="413" spans="1:9">
      <c r="A413" s="24"/>
      <c r="B413" s="49" t="s">
        <v>7</v>
      </c>
      <c r="C413" s="16">
        <v>2999634.2560000001</v>
      </c>
      <c r="D413" s="16">
        <v>784708.01714999985</v>
      </c>
      <c r="E413" s="16">
        <v>784708.01714999985</v>
      </c>
      <c r="G413" s="52"/>
      <c r="H413" s="52"/>
      <c r="I413" s="52"/>
    </row>
    <row r="414" spans="1:9">
      <c r="A414" s="26" t="s">
        <v>117</v>
      </c>
      <c r="B414" s="10"/>
      <c r="C414" s="11">
        <f>(((+C415+C418+C421)))</f>
        <v>1557305.68031</v>
      </c>
      <c r="D414" s="11">
        <f t="shared" ref="D414:E414" si="13">(((+D415+D418+D421)))</f>
        <v>196983.82298999999</v>
      </c>
      <c r="E414" s="11">
        <f t="shared" si="13"/>
        <v>196983.82298999999</v>
      </c>
      <c r="G414" s="52"/>
      <c r="H414" s="52"/>
      <c r="I414" s="52"/>
    </row>
    <row r="415" spans="1:9">
      <c r="A415" s="25"/>
      <c r="B415" s="13" t="s">
        <v>11</v>
      </c>
      <c r="C415" s="14">
        <f>(((((((+C416+C417)))))))</f>
        <v>137246.23986999999</v>
      </c>
      <c r="D415" s="14">
        <f>(((((((+D416+D417)))))))</f>
        <v>6812.6738399999995</v>
      </c>
      <c r="E415" s="14">
        <f>(((((((+E416+E417)))))))</f>
        <v>6812.6738399999995</v>
      </c>
      <c r="G415" s="52"/>
      <c r="H415" s="52"/>
      <c r="I415" s="52"/>
    </row>
    <row r="416" spans="1:9">
      <c r="A416" s="24"/>
      <c r="B416" s="49" t="s">
        <v>6</v>
      </c>
      <c r="C416" s="16">
        <v>137246.23986999999</v>
      </c>
      <c r="D416" s="16">
        <v>6812.6738399999995</v>
      </c>
      <c r="E416" s="16">
        <v>6812.6738399999995</v>
      </c>
      <c r="G416" s="52"/>
      <c r="H416" s="52"/>
      <c r="I416" s="52"/>
    </row>
    <row r="417" spans="1:9">
      <c r="A417" s="24"/>
      <c r="B417" s="49" t="s">
        <v>7</v>
      </c>
      <c r="C417" s="16">
        <v>0</v>
      </c>
      <c r="D417" s="16">
        <v>0</v>
      </c>
      <c r="E417" s="16">
        <v>0</v>
      </c>
      <c r="G417" s="52"/>
      <c r="H417" s="52"/>
      <c r="I417" s="52"/>
    </row>
    <row r="418" spans="1:9">
      <c r="A418" s="39"/>
      <c r="B418" s="36" t="s">
        <v>118</v>
      </c>
      <c r="C418" s="37">
        <f>(((((((+C419+C420)))))))</f>
        <v>37.109439999999999</v>
      </c>
      <c r="D418" s="37">
        <f>(((((((+D419+D420)))))))</f>
        <v>13.872770000000003</v>
      </c>
      <c r="E418" s="37">
        <f>(((((((+E419+E420)))))))</f>
        <v>13.872770000000003</v>
      </c>
      <c r="G418" s="52"/>
      <c r="H418" s="52"/>
      <c r="I418" s="52"/>
    </row>
    <row r="419" spans="1:9">
      <c r="A419" s="24"/>
      <c r="B419" s="49" t="s">
        <v>6</v>
      </c>
      <c r="C419" s="16">
        <v>37.109439999999999</v>
      </c>
      <c r="D419" s="16">
        <v>13.872770000000003</v>
      </c>
      <c r="E419" s="16">
        <v>13.872770000000003</v>
      </c>
      <c r="G419" s="52"/>
      <c r="H419" s="52"/>
      <c r="I419" s="52"/>
    </row>
    <row r="420" spans="1:9">
      <c r="A420" s="24"/>
      <c r="B420" s="49" t="s">
        <v>7</v>
      </c>
      <c r="C420" s="16">
        <v>0</v>
      </c>
      <c r="D420" s="16">
        <v>0</v>
      </c>
      <c r="E420" s="16">
        <v>0</v>
      </c>
      <c r="G420" s="52"/>
      <c r="H420" s="52"/>
      <c r="I420" s="52"/>
    </row>
    <row r="421" spans="1:9">
      <c r="A421" s="25"/>
      <c r="B421" s="13" t="s">
        <v>119</v>
      </c>
      <c r="C421" s="14">
        <f>(((((((+C422+C423)))))))</f>
        <v>1420022.331</v>
      </c>
      <c r="D421" s="14">
        <f>(((((((+D422+D423)))))))</f>
        <v>190157.27638</v>
      </c>
      <c r="E421" s="14">
        <f>(((((((+E422+E423)))))))</f>
        <v>190157.27638</v>
      </c>
      <c r="G421" s="52"/>
      <c r="H421" s="52"/>
      <c r="I421" s="52"/>
    </row>
    <row r="422" spans="1:9">
      <c r="A422" s="24"/>
      <c r="B422" s="49" t="s">
        <v>6</v>
      </c>
      <c r="C422" s="16">
        <v>1420022.331</v>
      </c>
      <c r="D422" s="16">
        <v>190157.27638</v>
      </c>
      <c r="E422" s="16">
        <v>190157.27638</v>
      </c>
      <c r="G422" s="52"/>
      <c r="H422" s="52"/>
      <c r="I422" s="52"/>
    </row>
    <row r="423" spans="1:9">
      <c r="A423" s="24"/>
      <c r="B423" s="49" t="s">
        <v>7</v>
      </c>
      <c r="C423" s="16">
        <v>0</v>
      </c>
      <c r="D423" s="16">
        <v>0</v>
      </c>
      <c r="E423" s="16">
        <v>0</v>
      </c>
      <c r="G423" s="52"/>
      <c r="H423" s="52"/>
      <c r="I423" s="52"/>
    </row>
    <row r="424" spans="1:9">
      <c r="A424" s="26" t="s">
        <v>120</v>
      </c>
      <c r="B424" s="10"/>
      <c r="C424" s="11">
        <f>(((+C425+C428+C431+C434)))</f>
        <v>178969.76928000001</v>
      </c>
      <c r="D424" s="11">
        <f t="shared" ref="D424:E424" si="14">(((+D425+D428+D431+D434)))</f>
        <v>37479.617539999999</v>
      </c>
      <c r="E424" s="11">
        <f t="shared" si="14"/>
        <v>26319.03642</v>
      </c>
      <c r="G424" s="52"/>
      <c r="H424" s="52"/>
      <c r="I424" s="52"/>
    </row>
    <row r="425" spans="1:9">
      <c r="A425" s="25"/>
      <c r="B425" s="13" t="s">
        <v>11</v>
      </c>
      <c r="C425" s="14">
        <f>(((((((+C426+C427)))))))</f>
        <v>102355.8</v>
      </c>
      <c r="D425" s="14">
        <f>(((((((+D426+D427)))))))</f>
        <v>13123.887339999999</v>
      </c>
      <c r="E425" s="14">
        <f>(((((((+E426+E427)))))))</f>
        <v>5176.9891200000002</v>
      </c>
      <c r="G425" s="52"/>
      <c r="H425" s="52"/>
      <c r="I425" s="52"/>
    </row>
    <row r="426" spans="1:9">
      <c r="A426" s="24"/>
      <c r="B426" s="49" t="s">
        <v>6</v>
      </c>
      <c r="C426" s="21">
        <v>102355.8</v>
      </c>
      <c r="D426" s="21">
        <v>13123.887339999999</v>
      </c>
      <c r="E426" s="21">
        <v>5176.9891200000002</v>
      </c>
      <c r="G426" s="52"/>
      <c r="H426" s="52"/>
      <c r="I426" s="52"/>
    </row>
    <row r="427" spans="1:9">
      <c r="A427" s="24"/>
      <c r="B427" s="49" t="s">
        <v>7</v>
      </c>
      <c r="C427" s="16">
        <v>0</v>
      </c>
      <c r="D427" s="16">
        <v>0</v>
      </c>
      <c r="E427" s="16">
        <v>0</v>
      </c>
      <c r="G427" s="52"/>
      <c r="H427" s="52"/>
      <c r="I427" s="52"/>
    </row>
    <row r="428" spans="1:9">
      <c r="A428" s="25"/>
      <c r="B428" s="13" t="s">
        <v>121</v>
      </c>
      <c r="C428" s="14">
        <f>(((((((+C429+C430)))))))</f>
        <v>2856.1</v>
      </c>
      <c r="D428" s="14">
        <f>(((((((+D429+D430)))))))</f>
        <v>1978.5060000000001</v>
      </c>
      <c r="E428" s="14">
        <f>(((((((+E429+E430)))))))</f>
        <v>562.84</v>
      </c>
      <c r="G428" s="52"/>
      <c r="H428" s="52"/>
      <c r="I428" s="52"/>
    </row>
    <row r="429" spans="1:9">
      <c r="A429" s="24"/>
      <c r="B429" s="49" t="s">
        <v>6</v>
      </c>
      <c r="C429" s="21">
        <v>2856.1</v>
      </c>
      <c r="D429" s="21">
        <v>1978.5060000000001</v>
      </c>
      <c r="E429" s="21">
        <v>562.84</v>
      </c>
      <c r="G429" s="52"/>
      <c r="H429" s="52"/>
      <c r="I429" s="52"/>
    </row>
    <row r="430" spans="1:9">
      <c r="A430" s="24"/>
      <c r="B430" s="49" t="s">
        <v>7</v>
      </c>
      <c r="C430" s="16">
        <v>0</v>
      </c>
      <c r="D430" s="16">
        <v>0</v>
      </c>
      <c r="E430" s="16">
        <v>0</v>
      </c>
      <c r="G430" s="52"/>
      <c r="H430" s="52"/>
      <c r="I430" s="52"/>
    </row>
    <row r="431" spans="1:9">
      <c r="A431" s="25"/>
      <c r="B431" s="13" t="s">
        <v>122</v>
      </c>
      <c r="C431" s="14">
        <f>(((((((+C432+C433)))))))</f>
        <v>71346.8</v>
      </c>
      <c r="D431" s="14">
        <f>(((((((+D432+D433)))))))</f>
        <v>21019.608</v>
      </c>
      <c r="E431" s="14">
        <f>(((((((+E432+E433)))))))</f>
        <v>19806.412</v>
      </c>
      <c r="G431" s="52"/>
      <c r="H431" s="52"/>
      <c r="I431" s="52"/>
    </row>
    <row r="432" spans="1:9">
      <c r="A432" s="24"/>
      <c r="B432" s="49" t="s">
        <v>6</v>
      </c>
      <c r="C432" s="21">
        <v>71346.8</v>
      </c>
      <c r="D432" s="21">
        <v>21019.608</v>
      </c>
      <c r="E432" s="21">
        <v>19806.412</v>
      </c>
      <c r="G432" s="52"/>
      <c r="H432" s="52"/>
      <c r="I432" s="52"/>
    </row>
    <row r="433" spans="1:9">
      <c r="A433" s="24"/>
      <c r="B433" s="49" t="s">
        <v>7</v>
      </c>
      <c r="C433" s="16">
        <v>0</v>
      </c>
      <c r="D433" s="16">
        <v>0</v>
      </c>
      <c r="E433" s="16">
        <v>0</v>
      </c>
      <c r="G433" s="52"/>
      <c r="H433" s="52"/>
      <c r="I433" s="52"/>
    </row>
    <row r="434" spans="1:9">
      <c r="A434" s="25"/>
      <c r="B434" s="13" t="s">
        <v>123</v>
      </c>
      <c r="C434" s="14">
        <f>(((((((+C435+C436)))))))</f>
        <v>2411.0692799999997</v>
      </c>
      <c r="D434" s="14">
        <f>(((((((+D435+D436)))))))</f>
        <v>1357.6161999999999</v>
      </c>
      <c r="E434" s="14">
        <f>(((((((+E435+E436)))))))</f>
        <v>772.7953</v>
      </c>
      <c r="G434" s="52"/>
      <c r="H434" s="52"/>
      <c r="I434" s="52"/>
    </row>
    <row r="435" spans="1:9">
      <c r="A435" s="24"/>
      <c r="B435" s="49" t="s">
        <v>6</v>
      </c>
      <c r="C435" s="21">
        <v>2411.0692799999997</v>
      </c>
      <c r="D435" s="21">
        <v>1357.6161999999999</v>
      </c>
      <c r="E435" s="21">
        <v>772.7953</v>
      </c>
      <c r="G435" s="52"/>
      <c r="H435" s="52"/>
      <c r="I435" s="52"/>
    </row>
    <row r="436" spans="1:9">
      <c r="A436" s="24"/>
      <c r="B436" s="49" t="s">
        <v>7</v>
      </c>
      <c r="C436" s="16">
        <v>0</v>
      </c>
      <c r="D436" s="16">
        <v>0</v>
      </c>
      <c r="E436" s="16">
        <v>0</v>
      </c>
      <c r="G436" s="52"/>
      <c r="H436" s="52"/>
      <c r="I436" s="52"/>
    </row>
    <row r="437" spans="1:9">
      <c r="A437" s="26" t="s">
        <v>124</v>
      </c>
      <c r="B437" s="10"/>
      <c r="C437" s="11">
        <f>(((+C438+C441+C444+C447+C450+C453+C456+C459)))</f>
        <v>4113749.0557400002</v>
      </c>
      <c r="D437" s="11">
        <f t="shared" ref="D437:E437" si="15">(((+D438+D441+D444+D447+D450+D453+D456+D459)))</f>
        <v>734737.79964750016</v>
      </c>
      <c r="E437" s="11">
        <f t="shared" si="15"/>
        <v>581018.5910575001</v>
      </c>
      <c r="G437" s="52"/>
      <c r="H437" s="52"/>
      <c r="I437" s="52"/>
    </row>
    <row r="438" spans="1:9">
      <c r="A438" s="25"/>
      <c r="B438" s="13" t="s">
        <v>11</v>
      </c>
      <c r="C438" s="14">
        <f>(((((((+C439+C440)))))))</f>
        <v>155995.41570000001</v>
      </c>
      <c r="D438" s="14">
        <f>(((((((+D439+D440)))))))</f>
        <v>51706.13942</v>
      </c>
      <c r="E438" s="14">
        <f>(((((((+E439+E440)))))))</f>
        <v>51586.048420000006</v>
      </c>
      <c r="G438" s="52"/>
      <c r="H438" s="52"/>
      <c r="I438" s="52"/>
    </row>
    <row r="439" spans="1:9">
      <c r="A439" s="24"/>
      <c r="B439" s="49" t="s">
        <v>6</v>
      </c>
      <c r="C439" s="21">
        <v>3995.4157</v>
      </c>
      <c r="D439" s="21">
        <v>3631.5885799999992</v>
      </c>
      <c r="E439" s="21">
        <v>3511.4975799999993</v>
      </c>
      <c r="G439" s="52"/>
      <c r="H439" s="52"/>
      <c r="I439" s="52"/>
    </row>
    <row r="440" spans="1:9">
      <c r="A440" s="24"/>
      <c r="B440" s="49" t="s">
        <v>7</v>
      </c>
      <c r="C440" s="16">
        <v>152000</v>
      </c>
      <c r="D440" s="16">
        <v>48074.550840000004</v>
      </c>
      <c r="E440" s="16">
        <v>48074.550840000004</v>
      </c>
      <c r="G440" s="52"/>
      <c r="H440" s="52"/>
      <c r="I440" s="52"/>
    </row>
    <row r="441" spans="1:9">
      <c r="A441" s="25"/>
      <c r="B441" s="13" t="s">
        <v>125</v>
      </c>
      <c r="C441" s="14">
        <f>(((((((+C442+C443)))))))</f>
        <v>3750026.6089999997</v>
      </c>
      <c r="D441" s="14">
        <f>(((((((+D442+D443)))))))</f>
        <v>637770.071</v>
      </c>
      <c r="E441" s="14">
        <f>(((((((+E442+E443)))))))</f>
        <v>500664.40599999996</v>
      </c>
      <c r="G441" s="52"/>
      <c r="H441" s="52"/>
      <c r="I441" s="52"/>
    </row>
    <row r="442" spans="1:9">
      <c r="A442" s="24"/>
      <c r="B442" s="49" t="s">
        <v>6</v>
      </c>
      <c r="C442" s="17">
        <v>2169245.6209999998</v>
      </c>
      <c r="D442" s="17">
        <v>585386.18999999994</v>
      </c>
      <c r="E442" s="17">
        <v>471053.67599999998</v>
      </c>
      <c r="G442" s="52"/>
      <c r="H442" s="52"/>
      <c r="I442" s="52"/>
    </row>
    <row r="443" spans="1:9">
      <c r="A443" s="24"/>
      <c r="B443" s="49" t="s">
        <v>7</v>
      </c>
      <c r="C443" s="17">
        <v>1580780.9879999999</v>
      </c>
      <c r="D443" s="17">
        <v>52383.881000000001</v>
      </c>
      <c r="E443" s="17">
        <v>29610.73</v>
      </c>
      <c r="G443" s="52"/>
      <c r="H443" s="52"/>
      <c r="I443" s="52"/>
    </row>
    <row r="444" spans="1:9">
      <c r="A444" s="25"/>
      <c r="B444" s="13" t="s">
        <v>126</v>
      </c>
      <c r="C444" s="14">
        <f>(((((((+C445+C446)))))))</f>
        <v>2153.7796200000003</v>
      </c>
      <c r="D444" s="14">
        <f>(((((((+D445+D446)))))))</f>
        <v>441.40800000000002</v>
      </c>
      <c r="E444" s="14">
        <f>(((((((+E445+E446)))))))</f>
        <v>362.06700000000001</v>
      </c>
      <c r="G444" s="52"/>
      <c r="H444" s="52"/>
      <c r="I444" s="52"/>
    </row>
    <row r="445" spans="1:9">
      <c r="A445" s="24"/>
      <c r="B445" s="49" t="s">
        <v>6</v>
      </c>
      <c r="C445" s="17">
        <v>2153.7796200000003</v>
      </c>
      <c r="D445" s="17">
        <v>441.40800000000002</v>
      </c>
      <c r="E445" s="17">
        <v>362.06700000000001</v>
      </c>
      <c r="G445" s="52"/>
      <c r="H445" s="52"/>
      <c r="I445" s="52"/>
    </row>
    <row r="446" spans="1:9">
      <c r="A446" s="24"/>
      <c r="B446" s="49" t="s">
        <v>7</v>
      </c>
      <c r="C446" s="17">
        <v>0</v>
      </c>
      <c r="D446" s="17">
        <v>0</v>
      </c>
      <c r="E446" s="17">
        <v>0</v>
      </c>
      <c r="G446" s="52"/>
      <c r="H446" s="52"/>
      <c r="I446" s="52"/>
    </row>
    <row r="447" spans="1:9">
      <c r="A447" s="25"/>
      <c r="B447" s="13" t="s">
        <v>127</v>
      </c>
      <c r="C447" s="14">
        <f>(((((((+C448+C449)))))))</f>
        <v>5843.4906799999999</v>
      </c>
      <c r="D447" s="14">
        <f>(((((((+D448+D449)))))))</f>
        <v>2952.6149899999996</v>
      </c>
      <c r="E447" s="14">
        <f>(((((((+E448+E449)))))))</f>
        <v>2797.30278</v>
      </c>
      <c r="G447" s="52"/>
      <c r="H447" s="52"/>
      <c r="I447" s="52"/>
    </row>
    <row r="448" spans="1:9">
      <c r="A448" s="24"/>
      <c r="B448" s="49" t="s">
        <v>6</v>
      </c>
      <c r="C448" s="17">
        <v>5843.4906799999999</v>
      </c>
      <c r="D448" s="17">
        <v>2952.6149899999996</v>
      </c>
      <c r="E448" s="17">
        <v>2797.30278</v>
      </c>
      <c r="G448" s="52"/>
      <c r="H448" s="52"/>
      <c r="I448" s="52"/>
    </row>
    <row r="449" spans="1:9">
      <c r="A449" s="24"/>
      <c r="B449" s="49" t="s">
        <v>7</v>
      </c>
      <c r="C449" s="17">
        <v>0</v>
      </c>
      <c r="D449" s="17">
        <v>0</v>
      </c>
      <c r="E449" s="17">
        <v>0</v>
      </c>
      <c r="G449" s="52"/>
      <c r="H449" s="52"/>
      <c r="I449" s="52"/>
    </row>
    <row r="450" spans="1:9">
      <c r="A450" s="25"/>
      <c r="B450" s="13" t="s">
        <v>128</v>
      </c>
      <c r="C450" s="14">
        <f>(((((((+C451+C452)))))))</f>
        <v>4277.4359999999997</v>
      </c>
      <c r="D450" s="14">
        <f>(((((((+D451+D452)))))))</f>
        <v>1084.183</v>
      </c>
      <c r="E450" s="14">
        <f>(((((((+E451+E452)))))))</f>
        <v>1084.183</v>
      </c>
      <c r="G450" s="52"/>
      <c r="H450" s="52"/>
      <c r="I450" s="52"/>
    </row>
    <row r="451" spans="1:9">
      <c r="A451" s="24"/>
      <c r="B451" s="49" t="s">
        <v>6</v>
      </c>
      <c r="C451" s="17">
        <v>4277.4359999999997</v>
      </c>
      <c r="D451" s="17">
        <v>1084.183</v>
      </c>
      <c r="E451" s="17">
        <v>1084.183</v>
      </c>
      <c r="G451" s="52"/>
      <c r="H451" s="52"/>
      <c r="I451" s="52"/>
    </row>
    <row r="452" spans="1:9">
      <c r="A452" s="24"/>
      <c r="B452" s="49" t="s">
        <v>7</v>
      </c>
      <c r="C452" s="17">
        <v>0</v>
      </c>
      <c r="D452" s="17">
        <v>0</v>
      </c>
      <c r="E452" s="17">
        <v>0</v>
      </c>
      <c r="G452" s="52"/>
      <c r="H452" s="52"/>
      <c r="I452" s="52"/>
    </row>
    <row r="453" spans="1:9">
      <c r="A453" s="25"/>
      <c r="B453" s="13" t="s">
        <v>129</v>
      </c>
      <c r="C453" s="14">
        <f>(((((((+C454+C455)))))))</f>
        <v>171320.38049000004</v>
      </c>
      <c r="D453" s="14">
        <f>(((((((+D454+D455)))))))</f>
        <v>34957.519249999998</v>
      </c>
      <c r="E453" s="14">
        <f>(((((((+E454+E455)))))))</f>
        <v>18698.719870000001</v>
      </c>
      <c r="G453" s="52"/>
      <c r="H453" s="52"/>
      <c r="I453" s="52"/>
    </row>
    <row r="454" spans="1:9">
      <c r="A454" s="24"/>
      <c r="B454" s="49" t="s">
        <v>6</v>
      </c>
      <c r="C454" s="17">
        <v>171320.38049000004</v>
      </c>
      <c r="D454" s="17">
        <v>34957.519249999998</v>
      </c>
      <c r="E454" s="17">
        <v>18698.719870000001</v>
      </c>
      <c r="G454" s="52"/>
      <c r="H454" s="52"/>
      <c r="I454" s="52"/>
    </row>
    <row r="455" spans="1:9">
      <c r="A455" s="24"/>
      <c r="B455" s="49" t="s">
        <v>7</v>
      </c>
      <c r="C455" s="17">
        <v>0</v>
      </c>
      <c r="D455" s="17">
        <v>0</v>
      </c>
      <c r="E455" s="17">
        <v>0</v>
      </c>
      <c r="G455" s="52"/>
      <c r="H455" s="52"/>
      <c r="I455" s="52"/>
    </row>
    <row r="456" spans="1:9">
      <c r="A456" s="25"/>
      <c r="B456" s="13" t="s">
        <v>130</v>
      </c>
      <c r="C456" s="14">
        <f>(((((((+C457+C458)))))))</f>
        <v>17533.21312</v>
      </c>
      <c r="D456" s="14">
        <f>(((((((+D457+D458)))))))</f>
        <v>4831.0372775000005</v>
      </c>
      <c r="E456" s="14">
        <f>(((((((+E457+E458)))))))</f>
        <v>4831.0372775000005</v>
      </c>
      <c r="G456" s="52"/>
      <c r="H456" s="52"/>
      <c r="I456" s="52"/>
    </row>
    <row r="457" spans="1:9">
      <c r="A457" s="24"/>
      <c r="B457" s="49" t="s">
        <v>6</v>
      </c>
      <c r="C457" s="17">
        <v>17533.21312</v>
      </c>
      <c r="D457" s="17">
        <v>4831.0372775000005</v>
      </c>
      <c r="E457" s="17">
        <v>4831.0372775000005</v>
      </c>
      <c r="G457" s="52"/>
      <c r="H457" s="52"/>
      <c r="I457" s="52"/>
    </row>
    <row r="458" spans="1:9">
      <c r="A458" s="24"/>
      <c r="B458" s="49" t="s">
        <v>7</v>
      </c>
      <c r="C458" s="17">
        <v>0</v>
      </c>
      <c r="D458" s="17">
        <v>0</v>
      </c>
      <c r="E458" s="17">
        <v>0</v>
      </c>
      <c r="G458" s="52"/>
      <c r="H458" s="52"/>
      <c r="I458" s="52"/>
    </row>
    <row r="459" spans="1:9">
      <c r="A459" s="25"/>
      <c r="B459" s="13" t="s">
        <v>131</v>
      </c>
      <c r="C459" s="14">
        <f>(((((((+C460+C461)))))))</f>
        <v>6598.7311300000001</v>
      </c>
      <c r="D459" s="14">
        <f>(((((((+D460+D461)))))))</f>
        <v>994.82670999999982</v>
      </c>
      <c r="E459" s="14">
        <f>(((((((+E460+E461)))))))</f>
        <v>994.82670999999982</v>
      </c>
      <c r="G459" s="52"/>
      <c r="H459" s="52"/>
      <c r="I459" s="52"/>
    </row>
    <row r="460" spans="1:9">
      <c r="A460" s="24"/>
      <c r="B460" s="49" t="s">
        <v>6</v>
      </c>
      <c r="C460" s="17">
        <v>6598.7311300000001</v>
      </c>
      <c r="D460" s="17">
        <v>994.82670999999982</v>
      </c>
      <c r="E460" s="17">
        <v>994.82670999999982</v>
      </c>
      <c r="G460" s="52"/>
      <c r="H460" s="52"/>
      <c r="I460" s="52"/>
    </row>
    <row r="461" spans="1:9">
      <c r="A461" s="24"/>
      <c r="B461" s="49" t="s">
        <v>7</v>
      </c>
      <c r="C461" s="17">
        <v>0</v>
      </c>
      <c r="D461" s="17">
        <v>0</v>
      </c>
      <c r="E461" s="17">
        <v>0</v>
      </c>
      <c r="G461" s="52"/>
      <c r="H461" s="52"/>
      <c r="I461" s="52"/>
    </row>
    <row r="462" spans="1:9">
      <c r="A462" s="26" t="s">
        <v>132</v>
      </c>
      <c r="B462" s="10"/>
      <c r="C462" s="11">
        <f>+C463+C466+C469+C472+C475+C478+C481+C484</f>
        <v>3293455.3474599998</v>
      </c>
      <c r="D462" s="11">
        <f t="shared" ref="D462:E462" si="16">+D463+D466+D469+D472+D475+D478+D481+D484</f>
        <v>1180489.5808449963</v>
      </c>
      <c r="E462" s="11">
        <f t="shared" si="16"/>
        <v>785990.05240399623</v>
      </c>
      <c r="G462" s="52"/>
      <c r="H462" s="52"/>
      <c r="I462" s="52"/>
    </row>
    <row r="463" spans="1:9">
      <c r="A463" s="25"/>
      <c r="B463" s="13" t="s">
        <v>11</v>
      </c>
      <c r="C463" s="14">
        <f>(((((((+C464+C465)))))))</f>
        <v>34570.017679999997</v>
      </c>
      <c r="D463" s="14">
        <f>(((((((+D464+D465)))))))</f>
        <v>9085.5326300000015</v>
      </c>
      <c r="E463" s="14">
        <f>(((((((+E464+E465)))))))</f>
        <v>6756.01991</v>
      </c>
      <c r="G463" s="52"/>
      <c r="H463" s="52"/>
      <c r="I463" s="52"/>
    </row>
    <row r="464" spans="1:9">
      <c r="A464" s="24"/>
      <c r="B464" s="49" t="s">
        <v>6</v>
      </c>
      <c r="C464" s="16">
        <v>34570.017679999997</v>
      </c>
      <c r="D464" s="16">
        <v>9085.5326300000015</v>
      </c>
      <c r="E464" s="16">
        <v>6756.01991</v>
      </c>
      <c r="G464" s="52"/>
      <c r="H464" s="52"/>
      <c r="I464" s="52"/>
    </row>
    <row r="465" spans="1:9">
      <c r="A465" s="24"/>
      <c r="B465" s="49" t="s">
        <v>7</v>
      </c>
      <c r="C465" s="16">
        <v>0</v>
      </c>
      <c r="D465" s="16">
        <v>0</v>
      </c>
      <c r="E465" s="16">
        <v>0</v>
      </c>
      <c r="G465" s="52"/>
      <c r="H465" s="52"/>
      <c r="I465" s="52"/>
    </row>
    <row r="466" spans="1:9">
      <c r="A466" s="25"/>
      <c r="B466" s="13" t="s">
        <v>133</v>
      </c>
      <c r="C466" s="14">
        <f>(((((((+C467+C468)))))))</f>
        <v>1156.5999999999999</v>
      </c>
      <c r="D466" s="14">
        <f>(((((((+D467+D468)))))))</f>
        <v>457.66492</v>
      </c>
      <c r="E466" s="14">
        <f>(((((((+E467+E468)))))))</f>
        <v>457.66492</v>
      </c>
      <c r="G466" s="52"/>
      <c r="H466" s="52"/>
      <c r="I466" s="52"/>
    </row>
    <row r="467" spans="1:9">
      <c r="A467" s="24"/>
      <c r="B467" s="49" t="s">
        <v>6</v>
      </c>
      <c r="C467" s="17">
        <v>1156.5999999999999</v>
      </c>
      <c r="D467" s="16">
        <v>457.66492</v>
      </c>
      <c r="E467" s="16">
        <v>457.66492</v>
      </c>
      <c r="G467" s="52"/>
      <c r="H467" s="52"/>
      <c r="I467" s="52"/>
    </row>
    <row r="468" spans="1:9">
      <c r="A468" s="24"/>
      <c r="B468" s="49" t="s">
        <v>7</v>
      </c>
      <c r="C468" s="16">
        <v>0</v>
      </c>
      <c r="D468" s="16">
        <v>0</v>
      </c>
      <c r="E468" s="16">
        <v>0</v>
      </c>
      <c r="G468" s="52"/>
      <c r="H468" s="52"/>
      <c r="I468" s="52"/>
    </row>
    <row r="469" spans="1:9">
      <c r="A469" s="39"/>
      <c r="B469" s="36" t="s">
        <v>134</v>
      </c>
      <c r="C469" s="37">
        <f>(((((((+C470+C471)))))))</f>
        <v>3189.3</v>
      </c>
      <c r="D469" s="37">
        <f>(((((((+D470+D471)))))))</f>
        <v>804.34709999999995</v>
      </c>
      <c r="E469" s="37">
        <f>(((((((+E470+E471)))))))</f>
        <v>434.42415399999999</v>
      </c>
      <c r="G469" s="52"/>
      <c r="H469" s="52"/>
      <c r="I469" s="52"/>
    </row>
    <row r="470" spans="1:9">
      <c r="A470" s="24"/>
      <c r="B470" s="49" t="s">
        <v>6</v>
      </c>
      <c r="C470" s="16">
        <v>3189.3</v>
      </c>
      <c r="D470" s="16">
        <v>804.34709999999995</v>
      </c>
      <c r="E470" s="16">
        <v>434.42415399999999</v>
      </c>
      <c r="G470" s="52"/>
      <c r="H470" s="52"/>
      <c r="I470" s="52"/>
    </row>
    <row r="471" spans="1:9">
      <c r="A471" s="24"/>
      <c r="B471" s="49" t="s">
        <v>7</v>
      </c>
      <c r="C471" s="16">
        <v>0</v>
      </c>
      <c r="D471" s="16">
        <v>0</v>
      </c>
      <c r="E471" s="16">
        <v>0</v>
      </c>
      <c r="G471" s="52"/>
      <c r="H471" s="52"/>
      <c r="I471" s="52"/>
    </row>
    <row r="472" spans="1:9">
      <c r="A472" s="25"/>
      <c r="B472" s="13" t="s">
        <v>135</v>
      </c>
      <c r="C472" s="14">
        <f>(((((((+C473+C474)))))))</f>
        <v>94991.1</v>
      </c>
      <c r="D472" s="14">
        <f>(((((((+D473+D474)))))))</f>
        <v>94991.1</v>
      </c>
      <c r="E472" s="14">
        <f>(((((((+E473+E474)))))))</f>
        <v>22215.90323</v>
      </c>
      <c r="G472" s="52"/>
      <c r="H472" s="52"/>
      <c r="I472" s="52"/>
    </row>
    <row r="473" spans="1:9">
      <c r="A473" s="24"/>
      <c r="B473" s="49" t="s">
        <v>6</v>
      </c>
      <c r="C473" s="16">
        <v>94991.1</v>
      </c>
      <c r="D473" s="16">
        <v>94991.1</v>
      </c>
      <c r="E473" s="16">
        <v>22215.90323</v>
      </c>
      <c r="G473" s="52"/>
      <c r="H473" s="52"/>
      <c r="I473" s="52"/>
    </row>
    <row r="474" spans="1:9">
      <c r="A474" s="24"/>
      <c r="B474" s="49" t="s">
        <v>7</v>
      </c>
      <c r="C474" s="16">
        <v>0</v>
      </c>
      <c r="D474" s="16">
        <v>0</v>
      </c>
      <c r="E474" s="16">
        <v>0</v>
      </c>
      <c r="G474" s="52"/>
      <c r="H474" s="52"/>
      <c r="I474" s="52"/>
    </row>
    <row r="475" spans="1:9">
      <c r="A475" s="25"/>
      <c r="B475" s="13" t="s">
        <v>136</v>
      </c>
      <c r="C475" s="14">
        <f>(((((((+C476+C477)))))))</f>
        <v>129340.8</v>
      </c>
      <c r="D475" s="14">
        <f>(((((((+D476+D477)))))))</f>
        <v>914.90599999999995</v>
      </c>
      <c r="E475" s="14">
        <f>(((((((+E476+E477)))))))</f>
        <v>914.90599999999995</v>
      </c>
      <c r="G475" s="52"/>
      <c r="H475" s="52"/>
      <c r="I475" s="52"/>
    </row>
    <row r="476" spans="1:9">
      <c r="A476" s="24"/>
      <c r="B476" s="49" t="s">
        <v>6</v>
      </c>
      <c r="C476" s="16">
        <v>129340.8</v>
      </c>
      <c r="D476" s="16">
        <v>914.90599999999995</v>
      </c>
      <c r="E476" s="16">
        <v>914.90599999999995</v>
      </c>
      <c r="G476" s="52"/>
      <c r="H476" s="52"/>
      <c r="I476" s="52"/>
    </row>
    <row r="477" spans="1:9">
      <c r="A477" s="24"/>
      <c r="B477" s="49" t="s">
        <v>7</v>
      </c>
      <c r="C477" s="16">
        <v>0</v>
      </c>
      <c r="D477" s="16">
        <v>0</v>
      </c>
      <c r="E477" s="16">
        <v>0</v>
      </c>
      <c r="G477" s="52"/>
      <c r="H477" s="52"/>
      <c r="I477" s="52"/>
    </row>
    <row r="478" spans="1:9">
      <c r="A478" s="25"/>
      <c r="B478" s="13" t="s">
        <v>137</v>
      </c>
      <c r="C478" s="14">
        <f>(((((((+C479+C480)))))))</f>
        <v>3507.1</v>
      </c>
      <c r="D478" s="14">
        <f>(((((((+D479+D480)))))))</f>
        <v>507.68200000000002</v>
      </c>
      <c r="E478" s="14">
        <f>(((((((+E479+E480)))))))</f>
        <v>241.07400000000001</v>
      </c>
      <c r="G478" s="52"/>
      <c r="H478" s="52"/>
      <c r="I478" s="52"/>
    </row>
    <row r="479" spans="1:9">
      <c r="A479" s="24"/>
      <c r="B479" s="49" t="s">
        <v>6</v>
      </c>
      <c r="C479" s="16">
        <v>3507.1</v>
      </c>
      <c r="D479" s="16">
        <v>507.68200000000002</v>
      </c>
      <c r="E479" s="16">
        <v>241.07400000000001</v>
      </c>
      <c r="G479" s="52"/>
      <c r="H479" s="52"/>
      <c r="I479" s="52"/>
    </row>
    <row r="480" spans="1:9">
      <c r="A480" s="24"/>
      <c r="B480" s="49" t="s">
        <v>7</v>
      </c>
      <c r="C480" s="16">
        <v>0</v>
      </c>
      <c r="D480" s="16">
        <v>0</v>
      </c>
      <c r="E480" s="16">
        <v>0</v>
      </c>
      <c r="G480" s="52"/>
      <c r="H480" s="52"/>
      <c r="I480" s="52"/>
    </row>
    <row r="481" spans="1:9">
      <c r="A481" s="25"/>
      <c r="B481" s="13" t="s">
        <v>138</v>
      </c>
      <c r="C481" s="14">
        <f>(((((((+C482+C483)))))))</f>
        <v>655310.19999999995</v>
      </c>
      <c r="D481" s="14">
        <f>(((((((+D482+D483)))))))</f>
        <v>109966.43399999999</v>
      </c>
      <c r="E481" s="14">
        <f>(((((((+E482+E483)))))))</f>
        <v>73576.165999999997</v>
      </c>
      <c r="G481" s="52"/>
      <c r="H481" s="52"/>
      <c r="I481" s="52"/>
    </row>
    <row r="482" spans="1:9">
      <c r="A482" s="24"/>
      <c r="B482" s="49" t="s">
        <v>6</v>
      </c>
      <c r="C482" s="16">
        <v>655310.19999999995</v>
      </c>
      <c r="D482" s="16">
        <v>109966.43399999999</v>
      </c>
      <c r="E482" s="16">
        <v>73576.165999999997</v>
      </c>
      <c r="G482" s="52"/>
      <c r="H482" s="52"/>
      <c r="I482" s="52"/>
    </row>
    <row r="483" spans="1:9">
      <c r="A483" s="24"/>
      <c r="B483" s="49" t="s">
        <v>7</v>
      </c>
      <c r="C483" s="16">
        <v>0</v>
      </c>
      <c r="D483" s="16">
        <v>0</v>
      </c>
      <c r="E483" s="16">
        <v>0</v>
      </c>
      <c r="G483" s="52"/>
      <c r="H483" s="52"/>
      <c r="I483" s="52"/>
    </row>
    <row r="484" spans="1:9">
      <c r="A484" s="25"/>
      <c r="B484" s="13" t="s">
        <v>139</v>
      </c>
      <c r="C484" s="14">
        <f>(((((((+C485+C486)))))))</f>
        <v>2371390.2297800002</v>
      </c>
      <c r="D484" s="14">
        <f>(((((((+D485+D486)))))))</f>
        <v>963761.91419499635</v>
      </c>
      <c r="E484" s="14">
        <f>(((((((+E485+E486)))))))</f>
        <v>681393.8941899963</v>
      </c>
      <c r="G484" s="52"/>
      <c r="H484" s="52"/>
      <c r="I484" s="52"/>
    </row>
    <row r="485" spans="1:9">
      <c r="A485" s="24"/>
      <c r="B485" s="49" t="s">
        <v>6</v>
      </c>
      <c r="C485" s="16">
        <v>793061.45707999996</v>
      </c>
      <c r="D485" s="16">
        <v>569179.72101999633</v>
      </c>
      <c r="E485" s="16">
        <v>569179.72101999633</v>
      </c>
      <c r="G485" s="52"/>
      <c r="H485" s="52"/>
      <c r="I485" s="52"/>
    </row>
    <row r="486" spans="1:9">
      <c r="A486" s="24"/>
      <c r="B486" s="49" t="s">
        <v>7</v>
      </c>
      <c r="C486" s="16">
        <v>1578328.7727000001</v>
      </c>
      <c r="D486" s="16">
        <v>394582.19317500002</v>
      </c>
      <c r="E486" s="16">
        <v>112214.17316999998</v>
      </c>
      <c r="G486" s="52"/>
      <c r="H486" s="52"/>
      <c r="I486" s="52"/>
    </row>
    <row r="487" spans="1:9">
      <c r="A487" s="26" t="s">
        <v>223</v>
      </c>
      <c r="B487" s="10"/>
      <c r="C487" s="11">
        <f>+C488+C491+C494+C497+C500+C503+C506+C509</f>
        <v>541433.52556999994</v>
      </c>
      <c r="D487" s="11">
        <f t="shared" ref="D487:E487" si="17">+D488+D491+D494+D497+D500+D503+D506+D509</f>
        <v>111344.13699999999</v>
      </c>
      <c r="E487" s="11">
        <f t="shared" si="17"/>
        <v>47602.445</v>
      </c>
      <c r="G487" s="52"/>
      <c r="H487" s="52"/>
      <c r="I487" s="52"/>
    </row>
    <row r="488" spans="1:9">
      <c r="A488" s="25"/>
      <c r="B488" s="13" t="s">
        <v>11</v>
      </c>
      <c r="C488" s="14">
        <f>(((((((+C489+C490)))))))</f>
        <v>374879.97856999998</v>
      </c>
      <c r="D488" s="14">
        <f>(((((((+D489+D490)))))))</f>
        <v>85180.373999999996</v>
      </c>
      <c r="E488" s="14">
        <f>(((((((+E489+E490)))))))</f>
        <v>22030.629000000001</v>
      </c>
      <c r="G488" s="52"/>
      <c r="H488" s="52"/>
      <c r="I488" s="52"/>
    </row>
    <row r="489" spans="1:9">
      <c r="A489" s="24"/>
      <c r="B489" s="49" t="s">
        <v>6</v>
      </c>
      <c r="C489" s="16">
        <v>374879.97856999998</v>
      </c>
      <c r="D489" s="16">
        <v>85180.373999999996</v>
      </c>
      <c r="E489" s="16">
        <v>22030.629000000001</v>
      </c>
      <c r="G489" s="52"/>
      <c r="H489" s="52"/>
      <c r="I489" s="52"/>
    </row>
    <row r="490" spans="1:9">
      <c r="A490" s="24"/>
      <c r="B490" s="49" t="s">
        <v>7</v>
      </c>
      <c r="C490" s="16">
        <v>0</v>
      </c>
      <c r="D490" s="16">
        <v>0</v>
      </c>
      <c r="E490" s="16">
        <v>0</v>
      </c>
      <c r="G490" s="52"/>
      <c r="H490" s="52"/>
      <c r="I490" s="52"/>
    </row>
    <row r="491" spans="1:9">
      <c r="A491" s="25"/>
      <c r="B491" s="13" t="s">
        <v>140</v>
      </c>
      <c r="C491" s="14">
        <f>(((((((+C492+C493)))))))</f>
        <v>1751.8</v>
      </c>
      <c r="D491" s="14">
        <f>(((((((+D492+D493)))))))</f>
        <v>648.81500000000005</v>
      </c>
      <c r="E491" s="14">
        <f>(((((((+E492+E493)))))))</f>
        <v>648.81500000000005</v>
      </c>
      <c r="G491" s="52"/>
      <c r="H491" s="52"/>
      <c r="I491" s="52"/>
    </row>
    <row r="492" spans="1:9">
      <c r="A492" s="24"/>
      <c r="B492" s="49" t="s">
        <v>6</v>
      </c>
      <c r="C492" s="16">
        <v>1751.8</v>
      </c>
      <c r="D492" s="16">
        <v>648.81500000000005</v>
      </c>
      <c r="E492" s="16">
        <v>648.81500000000005</v>
      </c>
      <c r="G492" s="52"/>
      <c r="H492" s="52"/>
      <c r="I492" s="52"/>
    </row>
    <row r="493" spans="1:9">
      <c r="A493" s="24"/>
      <c r="B493" s="49" t="s">
        <v>7</v>
      </c>
      <c r="C493" s="16">
        <v>0</v>
      </c>
      <c r="D493" s="16">
        <v>0</v>
      </c>
      <c r="E493" s="16">
        <v>0</v>
      </c>
      <c r="G493" s="52"/>
      <c r="H493" s="52"/>
      <c r="I493" s="52"/>
    </row>
    <row r="494" spans="1:9">
      <c r="A494" s="25"/>
      <c r="B494" s="13" t="s">
        <v>141</v>
      </c>
      <c r="C494" s="14">
        <f>(((((((+C495+C496)))))))</f>
        <v>26590.835999999999</v>
      </c>
      <c r="D494" s="14">
        <f>(((((((+D495+D496)))))))</f>
        <v>1580.807</v>
      </c>
      <c r="E494" s="14">
        <f>(((((((+E495+E496)))))))</f>
        <v>1235.307</v>
      </c>
      <c r="G494" s="52"/>
      <c r="H494" s="52"/>
      <c r="I494" s="52"/>
    </row>
    <row r="495" spans="1:9">
      <c r="A495" s="24"/>
      <c r="B495" s="49" t="s">
        <v>6</v>
      </c>
      <c r="C495" s="16">
        <v>26590.835999999999</v>
      </c>
      <c r="D495" s="16">
        <v>1580.807</v>
      </c>
      <c r="E495" s="16">
        <v>1235.307</v>
      </c>
      <c r="G495" s="52"/>
      <c r="H495" s="52"/>
      <c r="I495" s="52"/>
    </row>
    <row r="496" spans="1:9">
      <c r="A496" s="24"/>
      <c r="B496" s="49" t="s">
        <v>7</v>
      </c>
      <c r="C496" s="16">
        <v>0</v>
      </c>
      <c r="D496" s="16">
        <v>0</v>
      </c>
      <c r="E496" s="16">
        <v>0</v>
      </c>
      <c r="G496" s="52"/>
      <c r="H496" s="52"/>
      <c r="I496" s="52"/>
    </row>
    <row r="497" spans="1:9">
      <c r="A497" s="25"/>
      <c r="B497" s="13" t="s">
        <v>142</v>
      </c>
      <c r="C497" s="14">
        <f>(((((((+C498+C499)))))))</f>
        <v>133954.67199999999</v>
      </c>
      <c r="D497" s="14">
        <f>(((((((+D498+D499)))))))</f>
        <v>23129.302</v>
      </c>
      <c r="E497" s="14">
        <f>(((((((+E498+E499)))))))</f>
        <v>23129.302</v>
      </c>
      <c r="G497" s="52"/>
      <c r="H497" s="52"/>
      <c r="I497" s="52"/>
    </row>
    <row r="498" spans="1:9">
      <c r="A498" s="24"/>
      <c r="B498" s="49" t="s">
        <v>6</v>
      </c>
      <c r="C498" s="16">
        <v>133954.67199999999</v>
      </c>
      <c r="D498" s="16">
        <v>23129.302</v>
      </c>
      <c r="E498" s="16">
        <v>23129.302</v>
      </c>
      <c r="G498" s="52"/>
      <c r="H498" s="52"/>
      <c r="I498" s="52"/>
    </row>
    <row r="499" spans="1:9">
      <c r="A499" s="24"/>
      <c r="B499" s="49" t="s">
        <v>7</v>
      </c>
      <c r="C499" s="16">
        <v>0</v>
      </c>
      <c r="D499" s="16">
        <v>0</v>
      </c>
      <c r="E499" s="16">
        <v>0</v>
      </c>
      <c r="G499" s="52"/>
      <c r="H499" s="52"/>
      <c r="I499" s="52"/>
    </row>
    <row r="500" spans="1:9">
      <c r="A500" s="25"/>
      <c r="B500" s="13" t="s">
        <v>145</v>
      </c>
      <c r="C500" s="14">
        <f>(((((((+C501+C502)))))))</f>
        <v>985.78800000000001</v>
      </c>
      <c r="D500" s="14">
        <f>(((((((+D501+D502)))))))</f>
        <v>246.447</v>
      </c>
      <c r="E500" s="14">
        <f>(((((((+E501+E502)))))))</f>
        <v>0</v>
      </c>
      <c r="G500" s="52"/>
      <c r="H500" s="52"/>
      <c r="I500" s="52"/>
    </row>
    <row r="501" spans="1:9">
      <c r="A501" s="24"/>
      <c r="B501" s="49" t="s">
        <v>6</v>
      </c>
      <c r="C501" s="16">
        <v>985.78800000000001</v>
      </c>
      <c r="D501" s="16">
        <v>246.447</v>
      </c>
      <c r="E501" s="16">
        <v>0</v>
      </c>
      <c r="G501" s="52"/>
      <c r="H501" s="52"/>
      <c r="I501" s="52"/>
    </row>
    <row r="502" spans="1:9">
      <c r="A502" s="24"/>
      <c r="B502" s="49" t="s">
        <v>7</v>
      </c>
      <c r="C502" s="16">
        <v>0</v>
      </c>
      <c r="D502" s="16">
        <v>0</v>
      </c>
      <c r="E502" s="16">
        <v>0</v>
      </c>
      <c r="G502" s="52"/>
      <c r="H502" s="52"/>
      <c r="I502" s="52"/>
    </row>
    <row r="503" spans="1:9" ht="22.5">
      <c r="A503" s="25"/>
      <c r="B503" s="13" t="s">
        <v>146</v>
      </c>
      <c r="C503" s="14">
        <f>(((((((+C504+C505)))))))</f>
        <v>267.16699999999997</v>
      </c>
      <c r="D503" s="14">
        <f>(((((((+D504+D505)))))))</f>
        <v>0</v>
      </c>
      <c r="E503" s="14">
        <f>(((((((+E504+E505)))))))</f>
        <v>0</v>
      </c>
      <c r="G503" s="52"/>
      <c r="H503" s="52"/>
      <c r="I503" s="52"/>
    </row>
    <row r="504" spans="1:9">
      <c r="A504" s="24"/>
      <c r="B504" s="49" t="s">
        <v>6</v>
      </c>
      <c r="C504" s="16">
        <v>267.16699999999997</v>
      </c>
      <c r="D504" s="16">
        <v>0</v>
      </c>
      <c r="E504" s="16">
        <v>0</v>
      </c>
      <c r="G504" s="52"/>
      <c r="H504" s="52"/>
      <c r="I504" s="52"/>
    </row>
    <row r="505" spans="1:9">
      <c r="A505" s="24"/>
      <c r="B505" s="49" t="s">
        <v>7</v>
      </c>
      <c r="C505" s="16">
        <v>0</v>
      </c>
      <c r="D505" s="16">
        <v>0</v>
      </c>
      <c r="E505" s="16">
        <v>0</v>
      </c>
      <c r="G505" s="52"/>
      <c r="H505" s="52"/>
      <c r="I505" s="52"/>
    </row>
    <row r="506" spans="1:9">
      <c r="A506" s="25"/>
      <c r="B506" s="13" t="s">
        <v>205</v>
      </c>
      <c r="C506" s="14">
        <f>(((((((+C507+C508)))))))</f>
        <v>2420.547</v>
      </c>
      <c r="D506" s="14">
        <f>(((((((+D507+D508)))))))</f>
        <v>449.05500000000001</v>
      </c>
      <c r="E506" s="14">
        <f>(((((((+E507+E508)))))))</f>
        <v>449.05500000000001</v>
      </c>
      <c r="G506" s="52"/>
      <c r="H506" s="52"/>
      <c r="I506" s="52"/>
    </row>
    <row r="507" spans="1:9">
      <c r="A507" s="24"/>
      <c r="B507" s="49" t="s">
        <v>6</v>
      </c>
      <c r="C507" s="16">
        <v>2420.547</v>
      </c>
      <c r="D507" s="16">
        <v>449.05500000000001</v>
      </c>
      <c r="E507" s="16">
        <v>449.05500000000001</v>
      </c>
      <c r="G507" s="52"/>
      <c r="H507" s="52"/>
      <c r="I507" s="52"/>
    </row>
    <row r="508" spans="1:9">
      <c r="A508" s="24"/>
      <c r="B508" s="49" t="s">
        <v>7</v>
      </c>
      <c r="C508" s="16">
        <v>0</v>
      </c>
      <c r="D508" s="16">
        <v>0</v>
      </c>
      <c r="E508" s="16">
        <v>0</v>
      </c>
      <c r="G508" s="52"/>
      <c r="H508" s="52"/>
      <c r="I508" s="52"/>
    </row>
    <row r="509" spans="1:9">
      <c r="A509" s="25"/>
      <c r="B509" s="13" t="s">
        <v>213</v>
      </c>
      <c r="C509" s="14">
        <f>(((((((+C510+C511)))))))</f>
        <v>582.73699999999997</v>
      </c>
      <c r="D509" s="14">
        <f>(((((((+D510+D511)))))))</f>
        <v>109.337</v>
      </c>
      <c r="E509" s="14">
        <f>(((((((+E510+E511)))))))</f>
        <v>109.337</v>
      </c>
      <c r="G509" s="52"/>
      <c r="H509" s="52"/>
      <c r="I509" s="52"/>
    </row>
    <row r="510" spans="1:9">
      <c r="A510" s="24"/>
      <c r="B510" s="49" t="s">
        <v>6</v>
      </c>
      <c r="C510" s="16">
        <v>582.73699999999997</v>
      </c>
      <c r="D510" s="16">
        <v>109.337</v>
      </c>
      <c r="E510" s="16">
        <v>109.337</v>
      </c>
      <c r="G510" s="52"/>
      <c r="H510" s="52"/>
      <c r="I510" s="52"/>
    </row>
    <row r="511" spans="1:9">
      <c r="A511" s="24"/>
      <c r="B511" s="49" t="s">
        <v>7</v>
      </c>
      <c r="C511" s="16">
        <v>0</v>
      </c>
      <c r="D511" s="16">
        <v>0</v>
      </c>
      <c r="E511" s="16">
        <v>0</v>
      </c>
      <c r="G511" s="52"/>
      <c r="H511" s="52"/>
      <c r="I511" s="52"/>
    </row>
    <row r="512" spans="1:9">
      <c r="A512" s="26" t="s">
        <v>147</v>
      </c>
      <c r="B512" s="10"/>
      <c r="C512" s="11">
        <f>+C513+C516</f>
        <v>4991874.9819700001</v>
      </c>
      <c r="D512" s="11">
        <f t="shared" ref="D512:E512" si="18">+D513+D516</f>
        <v>191423.32794999998</v>
      </c>
      <c r="E512" s="11">
        <f t="shared" si="18"/>
        <v>182108.24492999999</v>
      </c>
      <c r="G512" s="52"/>
      <c r="H512" s="52"/>
      <c r="I512" s="52"/>
    </row>
    <row r="513" spans="1:9">
      <c r="A513" s="25"/>
      <c r="B513" s="13" t="s">
        <v>11</v>
      </c>
      <c r="C513" s="14">
        <f>(((((((+C514+C515)))))))</f>
        <v>6840.3819699999995</v>
      </c>
      <c r="D513" s="14">
        <f>(((((((+D514+D515)))))))</f>
        <v>1336.0279500000001</v>
      </c>
      <c r="E513" s="14">
        <f>(((((((+E514+E515)))))))</f>
        <v>1057.4449300000001</v>
      </c>
      <c r="G513" s="52"/>
      <c r="H513" s="52"/>
      <c r="I513" s="52"/>
    </row>
    <row r="514" spans="1:9">
      <c r="A514" s="24"/>
      <c r="B514" s="49" t="s">
        <v>6</v>
      </c>
      <c r="C514" s="17">
        <v>6840.3819699999995</v>
      </c>
      <c r="D514" s="17">
        <v>1336.0279500000001</v>
      </c>
      <c r="E514" s="17">
        <v>1057.4449300000001</v>
      </c>
      <c r="G514" s="52"/>
      <c r="H514" s="52"/>
      <c r="I514" s="52"/>
    </row>
    <row r="515" spans="1:9">
      <c r="A515" s="24"/>
      <c r="B515" s="49" t="s">
        <v>7</v>
      </c>
      <c r="C515" s="17">
        <v>0</v>
      </c>
      <c r="D515" s="17">
        <v>0</v>
      </c>
      <c r="E515" s="17">
        <v>0</v>
      </c>
      <c r="G515" s="52"/>
      <c r="H515" s="52"/>
      <c r="I515" s="52"/>
    </row>
    <row r="516" spans="1:9">
      <c r="A516" s="25"/>
      <c r="B516" s="13" t="s">
        <v>148</v>
      </c>
      <c r="C516" s="14">
        <f>(((((((+C517+C518)))))))</f>
        <v>4985034.5999999996</v>
      </c>
      <c r="D516" s="14">
        <f>(((((((+D517+D518)))))))</f>
        <v>190087.3</v>
      </c>
      <c r="E516" s="14">
        <f>(((((((+E517+E518)))))))</f>
        <v>181050.8</v>
      </c>
      <c r="G516" s="52"/>
      <c r="H516" s="52"/>
      <c r="I516" s="52"/>
    </row>
    <row r="517" spans="1:9">
      <c r="A517" s="24"/>
      <c r="B517" s="49" t="s">
        <v>6</v>
      </c>
      <c r="C517" s="17">
        <v>285114.59999999998</v>
      </c>
      <c r="D517" s="17">
        <v>190087.3</v>
      </c>
      <c r="E517" s="17">
        <v>181050.8</v>
      </c>
      <c r="G517" s="52"/>
      <c r="H517" s="52"/>
      <c r="I517" s="52"/>
    </row>
    <row r="518" spans="1:9">
      <c r="A518" s="24"/>
      <c r="B518" s="49" t="s">
        <v>7</v>
      </c>
      <c r="C518" s="17">
        <v>4699920</v>
      </c>
      <c r="D518" s="17">
        <v>0</v>
      </c>
      <c r="E518" s="17">
        <v>0</v>
      </c>
      <c r="G518" s="52"/>
      <c r="H518" s="52"/>
      <c r="I518" s="52"/>
    </row>
    <row r="519" spans="1:9">
      <c r="A519" s="26" t="s">
        <v>149</v>
      </c>
      <c r="B519" s="10"/>
      <c r="C519" s="11">
        <f>+C520</f>
        <v>556496.53300000005</v>
      </c>
      <c r="D519" s="11">
        <f t="shared" ref="D519:E519" si="19">+D520</f>
        <v>398205.641</v>
      </c>
      <c r="E519" s="11">
        <f t="shared" si="19"/>
        <v>110628.899</v>
      </c>
      <c r="G519" s="52"/>
      <c r="H519" s="52"/>
      <c r="I519" s="52"/>
    </row>
    <row r="520" spans="1:9">
      <c r="A520" s="39"/>
      <c r="B520" s="36" t="s">
        <v>11</v>
      </c>
      <c r="C520" s="37">
        <f>(((((((+C521+C522)))))))</f>
        <v>556496.53300000005</v>
      </c>
      <c r="D520" s="37">
        <f>(((((((+D521+D522)))))))</f>
        <v>398205.641</v>
      </c>
      <c r="E520" s="37">
        <f>(((((((+E521+E522)))))))</f>
        <v>110628.899</v>
      </c>
      <c r="G520" s="52"/>
      <c r="H520" s="52"/>
      <c r="I520" s="52"/>
    </row>
    <row r="521" spans="1:9">
      <c r="A521" s="24"/>
      <c r="B521" s="49" t="s">
        <v>6</v>
      </c>
      <c r="C521" s="16">
        <v>556496.53300000005</v>
      </c>
      <c r="D521" s="16">
        <v>398205.641</v>
      </c>
      <c r="E521" s="16">
        <v>110628.899</v>
      </c>
      <c r="G521" s="52"/>
      <c r="H521" s="52"/>
      <c r="I521" s="52"/>
    </row>
    <row r="522" spans="1:9">
      <c r="A522" s="24"/>
      <c r="B522" s="49" t="s">
        <v>7</v>
      </c>
      <c r="C522" s="16">
        <v>0</v>
      </c>
      <c r="D522" s="16">
        <v>0</v>
      </c>
      <c r="E522" s="16">
        <v>0</v>
      </c>
      <c r="G522" s="52"/>
      <c r="H522" s="52"/>
      <c r="I522" s="52"/>
    </row>
    <row r="523" spans="1:9" ht="24" customHeight="1">
      <c r="A523" s="54" t="s">
        <v>150</v>
      </c>
      <c r="B523" s="54"/>
      <c r="C523" s="14">
        <f>+C524</f>
        <v>576429.64618999988</v>
      </c>
      <c r="D523" s="14">
        <f t="shared" ref="D523:E523" si="20">+D524</f>
        <v>96441.310060000003</v>
      </c>
      <c r="E523" s="14">
        <f t="shared" si="20"/>
        <v>96441.310060000003</v>
      </c>
      <c r="G523" s="52"/>
      <c r="H523" s="52"/>
      <c r="I523" s="52"/>
    </row>
    <row r="524" spans="1:9">
      <c r="A524" s="25"/>
      <c r="B524" s="13" t="s">
        <v>11</v>
      </c>
      <c r="C524" s="14">
        <f>(((((((+C525+C526)))))))</f>
        <v>576429.64618999988</v>
      </c>
      <c r="D524" s="14">
        <f>(((((((+D525+D526)))))))</f>
        <v>96441.310060000003</v>
      </c>
      <c r="E524" s="14">
        <f>(((((((+E525+E526)))))))</f>
        <v>96441.310060000003</v>
      </c>
      <c r="G524" s="52"/>
      <c r="H524" s="52"/>
      <c r="I524" s="52"/>
    </row>
    <row r="525" spans="1:9" ht="15" customHeight="1">
      <c r="A525" s="24"/>
      <c r="B525" s="49" t="s">
        <v>6</v>
      </c>
      <c r="C525" s="16">
        <v>576429.64618999988</v>
      </c>
      <c r="D525" s="16">
        <v>96441.310060000003</v>
      </c>
      <c r="E525" s="16">
        <v>96441.310060000003</v>
      </c>
      <c r="G525" s="52"/>
      <c r="H525" s="52"/>
      <c r="I525" s="52"/>
    </row>
    <row r="526" spans="1:9">
      <c r="A526" s="24"/>
      <c r="B526" s="49" t="s">
        <v>7</v>
      </c>
      <c r="C526" s="16"/>
      <c r="D526" s="16"/>
      <c r="E526" s="16"/>
      <c r="G526" s="52"/>
      <c r="H526" s="52"/>
      <c r="I526" s="52"/>
    </row>
    <row r="527" spans="1:9">
      <c r="A527" s="25" t="s">
        <v>151</v>
      </c>
      <c r="B527" s="13"/>
      <c r="C527" s="14">
        <f>(((+C528)))</f>
        <v>48189.4</v>
      </c>
      <c r="D527" s="14">
        <f t="shared" ref="D527:E527" si="21">(((+D528)))</f>
        <v>10776.36771</v>
      </c>
      <c r="E527" s="14">
        <f t="shared" si="21"/>
        <v>6075.4364699999969</v>
      </c>
      <c r="G527" s="52"/>
      <c r="H527" s="52"/>
      <c r="I527" s="52"/>
    </row>
    <row r="528" spans="1:9">
      <c r="A528" s="25"/>
      <c r="B528" s="13" t="s">
        <v>11</v>
      </c>
      <c r="C528" s="14">
        <f>(((((((+C529+C530)))))))</f>
        <v>48189.4</v>
      </c>
      <c r="D528" s="14">
        <f>(((((((+D529+D530)))))))</f>
        <v>10776.36771</v>
      </c>
      <c r="E528" s="14">
        <f>(((((((+E529+E530)))))))</f>
        <v>6075.4364699999969</v>
      </c>
      <c r="G528" s="52"/>
      <c r="H528" s="52"/>
      <c r="I528" s="52"/>
    </row>
    <row r="529" spans="1:9">
      <c r="A529" s="24"/>
      <c r="B529" s="49" t="s">
        <v>6</v>
      </c>
      <c r="C529" s="16">
        <v>48189.4</v>
      </c>
      <c r="D529" s="16">
        <v>10776.36771</v>
      </c>
      <c r="E529" s="16">
        <v>6075.4364699999969</v>
      </c>
      <c r="G529" s="52"/>
      <c r="H529" s="52"/>
      <c r="I529" s="52"/>
    </row>
    <row r="530" spans="1:9">
      <c r="A530" s="24"/>
      <c r="B530" s="49" t="s">
        <v>7</v>
      </c>
      <c r="C530" s="16">
        <v>0</v>
      </c>
      <c r="D530" s="16">
        <v>0</v>
      </c>
      <c r="E530" s="16">
        <v>0</v>
      </c>
      <c r="G530" s="52"/>
      <c r="H530" s="52"/>
      <c r="I530" s="52"/>
    </row>
    <row r="531" spans="1:9">
      <c r="A531" s="26" t="s">
        <v>152</v>
      </c>
      <c r="B531" s="10"/>
      <c r="C531" s="11">
        <f>(((+C532)))</f>
        <v>22506.400000000001</v>
      </c>
      <c r="D531" s="11">
        <f t="shared" ref="D531:E531" si="22">(((+D532)))</f>
        <v>5693.0950000000003</v>
      </c>
      <c r="E531" s="11">
        <f t="shared" si="22"/>
        <v>5693.0950000000003</v>
      </c>
      <c r="G531" s="52"/>
      <c r="H531" s="52"/>
      <c r="I531" s="52"/>
    </row>
    <row r="532" spans="1:9">
      <c r="A532" s="25"/>
      <c r="B532" s="13" t="s">
        <v>11</v>
      </c>
      <c r="C532" s="14">
        <f>(((((((+C533+C534)))))))</f>
        <v>22506.400000000001</v>
      </c>
      <c r="D532" s="14">
        <f>(((((((+D533+D534)))))))</f>
        <v>5693.0950000000003</v>
      </c>
      <c r="E532" s="14">
        <f>(((((((+E533+E534)))))))</f>
        <v>5693.0950000000003</v>
      </c>
      <c r="G532" s="52"/>
      <c r="H532" s="52"/>
      <c r="I532" s="52"/>
    </row>
    <row r="533" spans="1:9">
      <c r="A533" s="24"/>
      <c r="B533" s="49" t="s">
        <v>6</v>
      </c>
      <c r="C533" s="16">
        <v>22506.400000000001</v>
      </c>
      <c r="D533" s="16">
        <v>5693.0950000000003</v>
      </c>
      <c r="E533" s="16">
        <v>5693.0950000000003</v>
      </c>
      <c r="G533" s="52"/>
      <c r="H533" s="52"/>
      <c r="I533" s="52"/>
    </row>
    <row r="534" spans="1:9">
      <c r="A534" s="24"/>
      <c r="B534" s="49" t="s">
        <v>7</v>
      </c>
      <c r="C534" s="16">
        <v>0</v>
      </c>
      <c r="D534" s="16">
        <v>0</v>
      </c>
      <c r="E534" s="16">
        <v>0</v>
      </c>
      <c r="G534" s="52"/>
      <c r="H534" s="52"/>
      <c r="I534" s="52"/>
    </row>
    <row r="535" spans="1:9">
      <c r="A535" s="25" t="s">
        <v>153</v>
      </c>
      <c r="B535" s="13"/>
      <c r="C535" s="14">
        <f>(((+C536)))</f>
        <v>34762.422270000003</v>
      </c>
      <c r="D535" s="14">
        <f t="shared" ref="D535:E535" si="23">(((+D536)))</f>
        <v>11908.09742</v>
      </c>
      <c r="E535" s="14">
        <f t="shared" si="23"/>
        <v>7303.4507300000005</v>
      </c>
      <c r="G535" s="52"/>
      <c r="H535" s="52"/>
      <c r="I535" s="52"/>
    </row>
    <row r="536" spans="1:9">
      <c r="A536" s="25"/>
      <c r="B536" s="13" t="s">
        <v>11</v>
      </c>
      <c r="C536" s="14">
        <f>(((((((+C537+C538)))))))</f>
        <v>34762.422270000003</v>
      </c>
      <c r="D536" s="14">
        <f>(((((((+D537+D538)))))))</f>
        <v>11908.09742</v>
      </c>
      <c r="E536" s="14">
        <f>(((((((+E537+E538)))))))</f>
        <v>7303.4507300000005</v>
      </c>
      <c r="G536" s="52"/>
      <c r="H536" s="52"/>
      <c r="I536" s="52"/>
    </row>
    <row r="537" spans="1:9">
      <c r="A537" s="24"/>
      <c r="B537" s="49" t="s">
        <v>6</v>
      </c>
      <c r="C537" s="16">
        <v>34762.422270000003</v>
      </c>
      <c r="D537" s="16">
        <v>11908.09742</v>
      </c>
      <c r="E537" s="16">
        <v>7303.4507300000005</v>
      </c>
      <c r="G537" s="52"/>
      <c r="H537" s="52"/>
      <c r="I537" s="52"/>
    </row>
    <row r="538" spans="1:9">
      <c r="A538" s="24"/>
      <c r="B538" s="49" t="s">
        <v>7</v>
      </c>
      <c r="C538" s="16">
        <v>0</v>
      </c>
      <c r="D538" s="16">
        <v>0</v>
      </c>
      <c r="E538" s="16">
        <v>0</v>
      </c>
      <c r="G538" s="52"/>
      <c r="H538" s="52"/>
      <c r="I538" s="52"/>
    </row>
    <row r="539" spans="1:9">
      <c r="A539" s="25" t="s">
        <v>229</v>
      </c>
      <c r="B539" s="13"/>
      <c r="C539" s="14">
        <f>(((+C540)))</f>
        <v>3992076.5527700004</v>
      </c>
      <c r="D539" s="14">
        <f t="shared" ref="D539:E539" si="24">(((+D540)))</f>
        <v>3992076.5527700004</v>
      </c>
      <c r="E539" s="14">
        <f t="shared" si="24"/>
        <v>3992076.5527700004</v>
      </c>
      <c r="G539" s="52"/>
      <c r="H539" s="52"/>
      <c r="I539" s="52"/>
    </row>
    <row r="540" spans="1:9">
      <c r="A540" s="25"/>
      <c r="B540" s="13" t="s">
        <v>11</v>
      </c>
      <c r="C540" s="14">
        <f>(((((((+C541+C542)))))))</f>
        <v>3992076.5527700004</v>
      </c>
      <c r="D540" s="14">
        <f>(((((((+D541+D542)))))))</f>
        <v>3992076.5527700004</v>
      </c>
      <c r="E540" s="14">
        <f>(((((((+E541+E542)))))))</f>
        <v>3992076.5527700004</v>
      </c>
      <c r="G540" s="52"/>
      <c r="H540" s="52"/>
      <c r="I540" s="52"/>
    </row>
    <row r="541" spans="1:9">
      <c r="A541" s="24"/>
      <c r="B541" s="49" t="s">
        <v>6</v>
      </c>
      <c r="C541" s="16">
        <v>3992076.5527700004</v>
      </c>
      <c r="D541" s="16">
        <v>3992076.5527700004</v>
      </c>
      <c r="E541" s="16">
        <v>3992076.5527700004</v>
      </c>
      <c r="G541" s="52"/>
      <c r="H541" s="52"/>
      <c r="I541" s="52"/>
    </row>
    <row r="542" spans="1:9">
      <c r="A542" s="24"/>
      <c r="B542" s="49" t="s">
        <v>7</v>
      </c>
      <c r="C542" s="16">
        <v>0</v>
      </c>
      <c r="D542" s="16">
        <v>0</v>
      </c>
      <c r="E542" s="16">
        <v>0</v>
      </c>
      <c r="G542" s="52"/>
      <c r="H542" s="52"/>
      <c r="I542" s="52"/>
    </row>
    <row r="543" spans="1:9">
      <c r="A543" s="25" t="s">
        <v>154</v>
      </c>
      <c r="B543" s="13"/>
      <c r="C543" s="14">
        <f>(((+C544)))</f>
        <v>5837.4</v>
      </c>
      <c r="D543" s="14">
        <f t="shared" ref="D543:E543" si="25">(((+D544)))</f>
        <v>1368.0114599999999</v>
      </c>
      <c r="E543" s="14">
        <f t="shared" si="25"/>
        <v>1175.4327020231817</v>
      </c>
      <c r="G543" s="52"/>
      <c r="H543" s="52"/>
      <c r="I543" s="52"/>
    </row>
    <row r="544" spans="1:9">
      <c r="A544" s="25"/>
      <c r="B544" s="13" t="s">
        <v>11</v>
      </c>
      <c r="C544" s="14">
        <f>(((((((+C545+C546)))))))</f>
        <v>5837.4</v>
      </c>
      <c r="D544" s="14">
        <f>(((((((+D545+D546)))))))</f>
        <v>1368.0114599999999</v>
      </c>
      <c r="E544" s="14">
        <f>(((((((+E545+E546)))))))</f>
        <v>1175.4327020231817</v>
      </c>
      <c r="G544" s="52"/>
      <c r="H544" s="52"/>
      <c r="I544" s="52"/>
    </row>
    <row r="545" spans="1:9">
      <c r="A545" s="24"/>
      <c r="B545" s="49" t="s">
        <v>6</v>
      </c>
      <c r="C545" s="16">
        <v>5837.4</v>
      </c>
      <c r="D545" s="16">
        <v>1368.0114599999999</v>
      </c>
      <c r="E545" s="16">
        <v>1175.4327020231817</v>
      </c>
      <c r="G545" s="52"/>
      <c r="H545" s="52"/>
      <c r="I545" s="52"/>
    </row>
    <row r="546" spans="1:9">
      <c r="A546" s="24"/>
      <c r="B546" s="49" t="s">
        <v>7</v>
      </c>
      <c r="C546" s="16">
        <v>0</v>
      </c>
      <c r="D546" s="16">
        <v>0</v>
      </c>
      <c r="E546" s="16">
        <v>0</v>
      </c>
      <c r="G546" s="52"/>
      <c r="H546" s="52"/>
      <c r="I546" s="52"/>
    </row>
    <row r="547" spans="1:9">
      <c r="A547" s="26" t="s">
        <v>155</v>
      </c>
      <c r="B547" s="10"/>
      <c r="C547" s="11">
        <f>+C548+C551+C554+C557+C560+C563+C566+C569+C572+C575+C578+C581+C584+C587+C590+C593+C596+C599+C602+C605+C608+C611+C614+C617</f>
        <v>489518.18393519998</v>
      </c>
      <c r="D547" s="11">
        <f t="shared" ref="D547:E547" si="26">+D548+D551+D554+D557+D560+D563+D566+D569+D572+D575+D578+D581+D584+D587+D590+D593+D596+D599+D602+D605+D608+D611+D614+D617</f>
        <v>168463.21104537271</v>
      </c>
      <c r="E547" s="11">
        <f t="shared" si="26"/>
        <v>104755.76432880001</v>
      </c>
      <c r="G547" s="52"/>
      <c r="H547" s="52"/>
      <c r="I547" s="52"/>
    </row>
    <row r="548" spans="1:9">
      <c r="A548" s="25"/>
      <c r="B548" s="13" t="s">
        <v>156</v>
      </c>
      <c r="C548" s="14">
        <f>(((((((+C549+C550)))))))</f>
        <v>701.50914999999998</v>
      </c>
      <c r="D548" s="14">
        <f>(((((((+D549+D550)))))))</f>
        <v>433.59045000000003</v>
      </c>
      <c r="E548" s="14">
        <f>(((((((+E549+E550)))))))</f>
        <v>245.77068</v>
      </c>
      <c r="G548" s="52"/>
      <c r="H548" s="52"/>
      <c r="I548" s="52"/>
    </row>
    <row r="549" spans="1:9">
      <c r="A549" s="24"/>
      <c r="B549" s="49" t="s">
        <v>6</v>
      </c>
      <c r="C549" s="16">
        <v>701.50914999999998</v>
      </c>
      <c r="D549" s="16">
        <v>433.59045000000003</v>
      </c>
      <c r="E549" s="16">
        <v>245.77068</v>
      </c>
      <c r="G549" s="52"/>
      <c r="H549" s="52"/>
      <c r="I549" s="52"/>
    </row>
    <row r="550" spans="1:9">
      <c r="A550" s="24"/>
      <c r="B550" s="49" t="s">
        <v>7</v>
      </c>
      <c r="C550" s="16">
        <v>0</v>
      </c>
      <c r="D550" s="16">
        <v>0</v>
      </c>
      <c r="E550" s="16">
        <v>0</v>
      </c>
      <c r="G550" s="52"/>
      <c r="H550" s="52"/>
      <c r="I550" s="52"/>
    </row>
    <row r="551" spans="1:9" ht="15" customHeight="1">
      <c r="A551" s="25"/>
      <c r="B551" s="13" t="s">
        <v>157</v>
      </c>
      <c r="C551" s="14">
        <f>(((((((+C552+C553)))))))</f>
        <v>773.92399999999998</v>
      </c>
      <c r="D551" s="14">
        <f>(((((((+D552+D553)))))))</f>
        <v>490.65559999999999</v>
      </c>
      <c r="E551" s="14">
        <f>(((((((+E552+E553)))))))</f>
        <v>85.052639999999997</v>
      </c>
      <c r="G551" s="52"/>
      <c r="H551" s="52"/>
      <c r="I551" s="52"/>
    </row>
    <row r="552" spans="1:9">
      <c r="A552" s="24"/>
      <c r="B552" s="49" t="s">
        <v>6</v>
      </c>
      <c r="C552" s="16">
        <v>773.92399999999998</v>
      </c>
      <c r="D552" s="16">
        <v>490.65559999999999</v>
      </c>
      <c r="E552" s="16">
        <v>85.052639999999997</v>
      </c>
      <c r="G552" s="52"/>
      <c r="H552" s="52"/>
      <c r="I552" s="52"/>
    </row>
    <row r="553" spans="1:9">
      <c r="A553" s="24"/>
      <c r="B553" s="49" t="s">
        <v>7</v>
      </c>
      <c r="C553" s="16">
        <v>0</v>
      </c>
      <c r="D553" s="16">
        <v>0</v>
      </c>
      <c r="E553" s="16">
        <v>0</v>
      </c>
      <c r="G553" s="52"/>
      <c r="H553" s="52"/>
      <c r="I553" s="52"/>
    </row>
    <row r="554" spans="1:9">
      <c r="A554" s="25"/>
      <c r="B554" s="13" t="s">
        <v>158</v>
      </c>
      <c r="C554" s="14">
        <f>(((((((+C555+C556)))))))</f>
        <v>78094.145999999993</v>
      </c>
      <c r="D554" s="14">
        <f>(((((((+D555+D556)))))))</f>
        <v>36267.409</v>
      </c>
      <c r="E554" s="14">
        <f>(((((((+E555+E556)))))))</f>
        <v>7972.3059999999996</v>
      </c>
      <c r="G554" s="52"/>
      <c r="H554" s="52"/>
      <c r="I554" s="52"/>
    </row>
    <row r="555" spans="1:9">
      <c r="A555" s="24"/>
      <c r="B555" s="49" t="s">
        <v>6</v>
      </c>
      <c r="C555" s="16">
        <v>78094.145999999993</v>
      </c>
      <c r="D555" s="16">
        <v>36267.409</v>
      </c>
      <c r="E555" s="16">
        <v>7972.3059999999996</v>
      </c>
      <c r="G555" s="52"/>
      <c r="H555" s="52"/>
      <c r="I555" s="52"/>
    </row>
    <row r="556" spans="1:9">
      <c r="A556" s="24"/>
      <c r="B556" s="49" t="s">
        <v>7</v>
      </c>
      <c r="C556" s="16">
        <v>0</v>
      </c>
      <c r="D556" s="16">
        <v>0</v>
      </c>
      <c r="E556" s="16">
        <v>0</v>
      </c>
      <c r="G556" s="52"/>
      <c r="H556" s="52"/>
      <c r="I556" s="52"/>
    </row>
    <row r="557" spans="1:9">
      <c r="A557" s="25"/>
      <c r="B557" s="13" t="s">
        <v>159</v>
      </c>
      <c r="C557" s="14">
        <f>(((((((+C558+C559)))))))</f>
        <v>398.60268000000002</v>
      </c>
      <c r="D557" s="14">
        <f>(((((((+D558+D559)))))))</f>
        <v>199.30134000000001</v>
      </c>
      <c r="E557" s="14">
        <f>(((((((+E558+E559)))))))</f>
        <v>199.30134000000001</v>
      </c>
      <c r="G557" s="52"/>
      <c r="H557" s="52"/>
      <c r="I557" s="52"/>
    </row>
    <row r="558" spans="1:9">
      <c r="A558" s="24"/>
      <c r="B558" s="49" t="s">
        <v>6</v>
      </c>
      <c r="C558" s="16">
        <v>398.60268000000002</v>
      </c>
      <c r="D558" s="16">
        <v>199.30134000000001</v>
      </c>
      <c r="E558" s="16">
        <v>199.30134000000001</v>
      </c>
      <c r="G558" s="52"/>
      <c r="H558" s="52"/>
      <c r="I558" s="52"/>
    </row>
    <row r="559" spans="1:9">
      <c r="A559" s="24"/>
      <c r="B559" s="49" t="s">
        <v>7</v>
      </c>
      <c r="C559" s="16">
        <v>0</v>
      </c>
      <c r="D559" s="16">
        <v>0</v>
      </c>
      <c r="E559" s="16">
        <v>0</v>
      </c>
      <c r="G559" s="52"/>
      <c r="H559" s="52"/>
      <c r="I559" s="52"/>
    </row>
    <row r="560" spans="1:9">
      <c r="A560" s="25"/>
      <c r="B560" s="13" t="s">
        <v>160</v>
      </c>
      <c r="C560" s="14">
        <f>(((((((+C561+C562)))))))</f>
        <v>14517.68</v>
      </c>
      <c r="D560" s="14">
        <f>(((((((+D561+D562)))))))</f>
        <v>5652.705460000001</v>
      </c>
      <c r="E560" s="14">
        <f>(((((((+E561+E562)))))))</f>
        <v>1681.9334899999999</v>
      </c>
      <c r="G560" s="52"/>
      <c r="H560" s="52"/>
      <c r="I560" s="52"/>
    </row>
    <row r="561" spans="1:9">
      <c r="A561" s="24"/>
      <c r="B561" s="49" t="s">
        <v>6</v>
      </c>
      <c r="C561" s="16">
        <v>14517.68</v>
      </c>
      <c r="D561" s="16">
        <v>5652.705460000001</v>
      </c>
      <c r="E561" s="16">
        <v>1681.9334899999999</v>
      </c>
      <c r="G561" s="52"/>
      <c r="H561" s="52"/>
      <c r="I561" s="52"/>
    </row>
    <row r="562" spans="1:9">
      <c r="A562" s="24"/>
      <c r="B562" s="49" t="s">
        <v>7</v>
      </c>
      <c r="C562" s="16">
        <v>0</v>
      </c>
      <c r="D562" s="16">
        <v>0</v>
      </c>
      <c r="E562" s="16">
        <v>0</v>
      </c>
      <c r="G562" s="52"/>
      <c r="H562" s="52"/>
      <c r="I562" s="52"/>
    </row>
    <row r="563" spans="1:9">
      <c r="A563" s="25"/>
      <c r="B563" s="13" t="s">
        <v>161</v>
      </c>
      <c r="C563" s="14">
        <f>(((((((+C564+C565)))))))</f>
        <v>1181.8607799999997</v>
      </c>
      <c r="D563" s="14">
        <f>(((((((+D564+D565)))))))</f>
        <v>1181.8607799999997</v>
      </c>
      <c r="E563" s="14">
        <f>(((((((+E564+E565)))))))</f>
        <v>868.60461999999995</v>
      </c>
      <c r="G563" s="52"/>
      <c r="H563" s="52"/>
      <c r="I563" s="52"/>
    </row>
    <row r="564" spans="1:9">
      <c r="A564" s="24"/>
      <c r="B564" s="49" t="s">
        <v>6</v>
      </c>
      <c r="C564" s="16">
        <v>1181.8607799999997</v>
      </c>
      <c r="D564" s="16">
        <v>1181.8607799999997</v>
      </c>
      <c r="E564" s="16">
        <v>868.60461999999995</v>
      </c>
      <c r="G564" s="52"/>
      <c r="H564" s="52"/>
      <c r="I564" s="52"/>
    </row>
    <row r="565" spans="1:9">
      <c r="A565" s="24"/>
      <c r="B565" s="49" t="s">
        <v>7</v>
      </c>
      <c r="C565" s="16">
        <v>0</v>
      </c>
      <c r="D565" s="16">
        <v>0</v>
      </c>
      <c r="E565" s="16">
        <v>0</v>
      </c>
      <c r="G565" s="52"/>
      <c r="H565" s="52"/>
      <c r="I565" s="52"/>
    </row>
    <row r="566" spans="1:9">
      <c r="A566" s="25"/>
      <c r="B566" s="13" t="s">
        <v>162</v>
      </c>
      <c r="C566" s="14">
        <f>(((((((+C567+C568)))))))</f>
        <v>1954.94804</v>
      </c>
      <c r="D566" s="14">
        <f>(((((((+D567+D568)))))))</f>
        <v>1954.94804</v>
      </c>
      <c r="E566" s="14">
        <f>(((((((+E567+E568)))))))</f>
        <v>1954.94804</v>
      </c>
      <c r="G566" s="52"/>
      <c r="H566" s="52"/>
      <c r="I566" s="52"/>
    </row>
    <row r="567" spans="1:9">
      <c r="A567" s="24"/>
      <c r="B567" s="49" t="s">
        <v>6</v>
      </c>
      <c r="C567" s="16">
        <v>1954.94804</v>
      </c>
      <c r="D567" s="16">
        <v>1954.94804</v>
      </c>
      <c r="E567" s="16">
        <v>1954.94804</v>
      </c>
      <c r="G567" s="52"/>
      <c r="H567" s="52"/>
      <c r="I567" s="52"/>
    </row>
    <row r="568" spans="1:9">
      <c r="A568" s="24"/>
      <c r="B568" s="49" t="s">
        <v>7</v>
      </c>
      <c r="C568" s="16">
        <v>0</v>
      </c>
      <c r="D568" s="16">
        <v>0</v>
      </c>
      <c r="E568" s="16">
        <v>0</v>
      </c>
      <c r="G568" s="52"/>
      <c r="H568" s="52"/>
      <c r="I568" s="52"/>
    </row>
    <row r="569" spans="1:9" ht="22.5">
      <c r="A569" s="25"/>
      <c r="B569" s="13" t="s">
        <v>163</v>
      </c>
      <c r="C569" s="14">
        <f>(((((((+C570+C571)))))))</f>
        <v>69427.670629999993</v>
      </c>
      <c r="D569" s="14">
        <f>(((((((+D570+D571)))))))</f>
        <v>15308.481021399999</v>
      </c>
      <c r="E569" s="14">
        <f>(((((((+E570+E571)))))))</f>
        <v>11965.892900000001</v>
      </c>
      <c r="G569" s="52"/>
      <c r="H569" s="52"/>
      <c r="I569" s="52"/>
    </row>
    <row r="570" spans="1:9">
      <c r="A570" s="23"/>
      <c r="B570" s="50" t="s">
        <v>6</v>
      </c>
      <c r="C570" s="18">
        <v>69427.670629999993</v>
      </c>
      <c r="D570" s="18">
        <v>15308.481021399999</v>
      </c>
      <c r="E570" s="18">
        <v>11965.892900000001</v>
      </c>
      <c r="G570" s="52"/>
      <c r="H570" s="52"/>
      <c r="I570" s="52"/>
    </row>
    <row r="571" spans="1:9">
      <c r="A571" s="24"/>
      <c r="B571" s="49" t="s">
        <v>7</v>
      </c>
      <c r="C571" s="16">
        <v>0</v>
      </c>
      <c r="D571" s="16">
        <v>0</v>
      </c>
      <c r="E571" s="16">
        <v>0</v>
      </c>
      <c r="G571" s="52"/>
      <c r="H571" s="52"/>
      <c r="I571" s="52"/>
    </row>
    <row r="572" spans="1:9">
      <c r="A572" s="25"/>
      <c r="B572" s="13" t="s">
        <v>164</v>
      </c>
      <c r="C572" s="14">
        <f>(((((((+C573+C574)))))))</f>
        <v>4034.1470299999996</v>
      </c>
      <c r="D572" s="14">
        <f>(((((((+D573+D574)))))))</f>
        <v>2863.5805</v>
      </c>
      <c r="E572" s="14">
        <f>(((((((+E573+E574)))))))</f>
        <v>2513.6046000000001</v>
      </c>
      <c r="G572" s="52"/>
      <c r="H572" s="52"/>
      <c r="I572" s="52"/>
    </row>
    <row r="573" spans="1:9">
      <c r="A573" s="24"/>
      <c r="B573" s="49" t="s">
        <v>6</v>
      </c>
      <c r="C573" s="16">
        <v>4034.1470299999996</v>
      </c>
      <c r="D573" s="16">
        <v>2863.5805</v>
      </c>
      <c r="E573" s="16">
        <v>2513.6046000000001</v>
      </c>
      <c r="G573" s="52"/>
      <c r="H573" s="52"/>
      <c r="I573" s="52"/>
    </row>
    <row r="574" spans="1:9">
      <c r="A574" s="24"/>
      <c r="B574" s="49" t="s">
        <v>7</v>
      </c>
      <c r="C574" s="16">
        <v>0</v>
      </c>
      <c r="D574" s="16">
        <v>0</v>
      </c>
      <c r="E574" s="16">
        <v>0</v>
      </c>
      <c r="G574" s="52"/>
      <c r="H574" s="52"/>
      <c r="I574" s="52"/>
    </row>
    <row r="575" spans="1:9">
      <c r="A575" s="25"/>
      <c r="B575" s="13" t="s">
        <v>165</v>
      </c>
      <c r="C575" s="14">
        <f>(((((((+C576+C577)))))))</f>
        <v>40952.358</v>
      </c>
      <c r="D575" s="14">
        <f>(((((((+D576+D577)))))))</f>
        <v>8948.4294847727269</v>
      </c>
      <c r="E575" s="14">
        <f>(((((((+E576+E577)))))))</f>
        <v>4485.7348100000008</v>
      </c>
      <c r="G575" s="52"/>
      <c r="H575" s="52"/>
      <c r="I575" s="52"/>
    </row>
    <row r="576" spans="1:9">
      <c r="A576" s="24"/>
      <c r="B576" s="49" t="s">
        <v>6</v>
      </c>
      <c r="C576" s="16">
        <v>40952.358</v>
      </c>
      <c r="D576" s="16">
        <v>8948.4294847727269</v>
      </c>
      <c r="E576" s="16">
        <v>4485.7348100000008</v>
      </c>
      <c r="G576" s="52"/>
      <c r="H576" s="52"/>
      <c r="I576" s="52"/>
    </row>
    <row r="577" spans="1:9">
      <c r="A577" s="24"/>
      <c r="B577" s="49" t="s">
        <v>7</v>
      </c>
      <c r="C577" s="16">
        <v>0</v>
      </c>
      <c r="D577" s="16">
        <v>0</v>
      </c>
      <c r="E577" s="16">
        <v>0</v>
      </c>
      <c r="G577" s="52"/>
      <c r="H577" s="52"/>
      <c r="I577" s="52"/>
    </row>
    <row r="578" spans="1:9">
      <c r="A578" s="25"/>
      <c r="B578" s="13" t="s">
        <v>166</v>
      </c>
      <c r="C578" s="14">
        <f>(((((((+C579+C580)))))))</f>
        <v>7122.0708799999993</v>
      </c>
      <c r="D578" s="14">
        <f>(((((((+D579+D580)))))))</f>
        <v>2450.67</v>
      </c>
      <c r="E578" s="14">
        <f>(((((((+E579+E580)))))))</f>
        <v>1740.0708</v>
      </c>
      <c r="G578" s="52"/>
      <c r="H578" s="52"/>
      <c r="I578" s="52"/>
    </row>
    <row r="579" spans="1:9">
      <c r="A579" s="24"/>
      <c r="B579" s="49" t="s">
        <v>6</v>
      </c>
      <c r="C579" s="16">
        <v>7122.0708799999993</v>
      </c>
      <c r="D579" s="16">
        <v>2450.67</v>
      </c>
      <c r="E579" s="16">
        <v>1740.0708</v>
      </c>
      <c r="G579" s="52"/>
      <c r="H579" s="52"/>
      <c r="I579" s="52"/>
    </row>
    <row r="580" spans="1:9">
      <c r="A580" s="24"/>
      <c r="B580" s="49" t="s">
        <v>7</v>
      </c>
      <c r="C580" s="16">
        <v>0</v>
      </c>
      <c r="D580" s="16">
        <v>0</v>
      </c>
      <c r="E580" s="16">
        <v>0</v>
      </c>
      <c r="G580" s="52"/>
      <c r="H580" s="52"/>
      <c r="I580" s="52"/>
    </row>
    <row r="581" spans="1:9">
      <c r="A581" s="25"/>
      <c r="B581" s="13" t="s">
        <v>167</v>
      </c>
      <c r="C581" s="14">
        <f>(((((((+C582+C583)))))))</f>
        <v>11490.1861052</v>
      </c>
      <c r="D581" s="14">
        <f>(((((((+D582+D583)))))))</f>
        <v>6165.6493703999986</v>
      </c>
      <c r="E581" s="14">
        <f>(((((((+E582+E583)))))))</f>
        <v>5126.8960600000009</v>
      </c>
      <c r="G581" s="52"/>
      <c r="H581" s="52"/>
      <c r="I581" s="52"/>
    </row>
    <row r="582" spans="1:9">
      <c r="A582" s="24"/>
      <c r="B582" s="49" t="s">
        <v>6</v>
      </c>
      <c r="C582" s="16">
        <v>11490.1861052</v>
      </c>
      <c r="D582" s="16">
        <v>6165.6493703999986</v>
      </c>
      <c r="E582" s="16">
        <v>5126.8960600000009</v>
      </c>
      <c r="G582" s="52"/>
      <c r="H582" s="52"/>
      <c r="I582" s="52"/>
    </row>
    <row r="583" spans="1:9">
      <c r="A583" s="24"/>
      <c r="B583" s="49" t="s">
        <v>7</v>
      </c>
      <c r="C583" s="16">
        <v>0</v>
      </c>
      <c r="D583" s="16">
        <v>0</v>
      </c>
      <c r="E583" s="16">
        <v>0</v>
      </c>
      <c r="G583" s="52"/>
      <c r="H583" s="52"/>
      <c r="I583" s="52"/>
    </row>
    <row r="584" spans="1:9">
      <c r="A584" s="25"/>
      <c r="B584" s="13" t="s">
        <v>168</v>
      </c>
      <c r="C584" s="14">
        <f>(((((((+C585+C586)))))))</f>
        <v>2451.5430000000001</v>
      </c>
      <c r="D584" s="14">
        <f>(((((((+D585+D586)))))))</f>
        <v>546.01099999999997</v>
      </c>
      <c r="E584" s="14">
        <f>(((((((+E585+E586)))))))</f>
        <v>208.24644000000001</v>
      </c>
      <c r="G584" s="52"/>
      <c r="H584" s="52"/>
      <c r="I584" s="52"/>
    </row>
    <row r="585" spans="1:9">
      <c r="A585" s="24"/>
      <c r="B585" s="49" t="s">
        <v>6</v>
      </c>
      <c r="C585" s="16">
        <v>2451.5430000000001</v>
      </c>
      <c r="D585" s="16">
        <v>546.01099999999997</v>
      </c>
      <c r="E585" s="16">
        <v>208.24644000000001</v>
      </c>
      <c r="G585" s="52"/>
      <c r="H585" s="52"/>
      <c r="I585" s="52"/>
    </row>
    <row r="586" spans="1:9">
      <c r="A586" s="24"/>
      <c r="B586" s="49" t="s">
        <v>7</v>
      </c>
      <c r="C586" s="16">
        <v>0</v>
      </c>
      <c r="D586" s="16">
        <v>0</v>
      </c>
      <c r="E586" s="16">
        <v>0</v>
      </c>
      <c r="G586" s="52"/>
      <c r="H586" s="52"/>
      <c r="I586" s="52"/>
    </row>
    <row r="587" spans="1:9">
      <c r="A587" s="25"/>
      <c r="B587" s="13" t="s">
        <v>169</v>
      </c>
      <c r="C587" s="14">
        <f>(((((((+C588+C589)))))))</f>
        <v>59808.870109999996</v>
      </c>
      <c r="D587" s="14">
        <f>(((((((+D588+D589)))))))</f>
        <v>23903.079730000001</v>
      </c>
      <c r="E587" s="14">
        <f>(((((((+E588+E589)))))))</f>
        <v>12564.264740000001</v>
      </c>
      <c r="G587" s="52"/>
      <c r="H587" s="52"/>
      <c r="I587" s="52"/>
    </row>
    <row r="588" spans="1:9">
      <c r="A588" s="24"/>
      <c r="B588" s="49" t="s">
        <v>6</v>
      </c>
      <c r="C588" s="16">
        <v>59808.870109999996</v>
      </c>
      <c r="D588" s="16">
        <v>23903.079730000001</v>
      </c>
      <c r="E588" s="16">
        <v>12564.264740000001</v>
      </c>
      <c r="G588" s="52"/>
      <c r="H588" s="52"/>
      <c r="I588" s="52"/>
    </row>
    <row r="589" spans="1:9">
      <c r="A589" s="24"/>
      <c r="B589" s="49" t="s">
        <v>7</v>
      </c>
      <c r="C589" s="16">
        <v>0</v>
      </c>
      <c r="D589" s="16">
        <v>0</v>
      </c>
      <c r="E589" s="16">
        <v>0</v>
      </c>
      <c r="G589" s="52"/>
      <c r="H589" s="52"/>
      <c r="I589" s="52"/>
    </row>
    <row r="590" spans="1:9">
      <c r="A590" s="25"/>
      <c r="B590" s="13" t="s">
        <v>170</v>
      </c>
      <c r="C590" s="14">
        <f>(((((((+C591+C592)))))))</f>
        <v>611.851</v>
      </c>
      <c r="D590" s="14">
        <f>(((((((+D591+D592)))))))</f>
        <v>382.40699999999998</v>
      </c>
      <c r="E590" s="14">
        <f>(((((((+E591+E592)))))))</f>
        <v>0</v>
      </c>
      <c r="G590" s="52"/>
      <c r="H590" s="52"/>
      <c r="I590" s="52"/>
    </row>
    <row r="591" spans="1:9">
      <c r="A591" s="24"/>
      <c r="B591" s="49" t="s">
        <v>6</v>
      </c>
      <c r="C591" s="16">
        <v>611.851</v>
      </c>
      <c r="D591" s="16">
        <v>382.40699999999998</v>
      </c>
      <c r="E591" s="16">
        <v>0</v>
      </c>
      <c r="G591" s="52"/>
      <c r="H591" s="52"/>
      <c r="I591" s="52"/>
    </row>
    <row r="592" spans="1:9">
      <c r="A592" s="24"/>
      <c r="B592" s="49" t="s">
        <v>7</v>
      </c>
      <c r="C592" s="16">
        <v>0</v>
      </c>
      <c r="D592" s="16">
        <v>0</v>
      </c>
      <c r="E592" s="16">
        <v>0</v>
      </c>
      <c r="G592" s="52"/>
      <c r="H592" s="52"/>
      <c r="I592" s="52"/>
    </row>
    <row r="593" spans="1:9">
      <c r="A593" s="25"/>
      <c r="B593" s="13" t="s">
        <v>171</v>
      </c>
      <c r="C593" s="14">
        <f>(((((((+C594+C595)))))))</f>
        <v>860.47708999999998</v>
      </c>
      <c r="D593" s="14">
        <f>(((((((+D594+D595)))))))</f>
        <v>712.47453999999993</v>
      </c>
      <c r="E593" s="14">
        <f>(((((((+E594+E595)))))))</f>
        <v>712.47453999999993</v>
      </c>
      <c r="G593" s="52"/>
      <c r="H593" s="52"/>
      <c r="I593" s="52"/>
    </row>
    <row r="594" spans="1:9">
      <c r="A594" s="24"/>
      <c r="B594" s="49" t="s">
        <v>6</v>
      </c>
      <c r="C594" s="16">
        <v>860.47708999999998</v>
      </c>
      <c r="D594" s="16">
        <v>712.47453999999993</v>
      </c>
      <c r="E594" s="16">
        <v>712.47453999999993</v>
      </c>
      <c r="G594" s="52"/>
      <c r="H594" s="52"/>
      <c r="I594" s="52"/>
    </row>
    <row r="595" spans="1:9">
      <c r="A595" s="24"/>
      <c r="B595" s="49" t="s">
        <v>7</v>
      </c>
      <c r="C595" s="16">
        <v>0</v>
      </c>
      <c r="D595" s="16">
        <v>0</v>
      </c>
      <c r="E595" s="16">
        <v>0</v>
      </c>
      <c r="G595" s="52"/>
      <c r="H595" s="52"/>
      <c r="I595" s="52"/>
    </row>
    <row r="596" spans="1:9">
      <c r="A596" s="25"/>
      <c r="B596" s="13" t="s">
        <v>172</v>
      </c>
      <c r="C596" s="14">
        <f>(((((((+C597+C598)))))))</f>
        <v>6987.9883400000008</v>
      </c>
      <c r="D596" s="14">
        <f>(((((((+D597+D598)))))))</f>
        <v>2145.4368100000002</v>
      </c>
      <c r="E596" s="14">
        <f>(((((((+E597+E598)))))))</f>
        <v>2025.7016100000001</v>
      </c>
      <c r="G596" s="52"/>
      <c r="H596" s="52"/>
      <c r="I596" s="52"/>
    </row>
    <row r="597" spans="1:9">
      <c r="A597" s="24"/>
      <c r="B597" s="49" t="s">
        <v>6</v>
      </c>
      <c r="C597" s="16">
        <v>6987.9883400000008</v>
      </c>
      <c r="D597" s="16">
        <v>2145.4368100000002</v>
      </c>
      <c r="E597" s="16">
        <v>2025.7016100000001</v>
      </c>
      <c r="G597" s="52"/>
      <c r="H597" s="52"/>
      <c r="I597" s="52"/>
    </row>
    <row r="598" spans="1:9">
      <c r="A598" s="24"/>
      <c r="B598" s="49" t="s">
        <v>7</v>
      </c>
      <c r="C598" s="16">
        <v>0</v>
      </c>
      <c r="D598" s="16">
        <v>0</v>
      </c>
      <c r="E598" s="16">
        <v>0</v>
      </c>
      <c r="G598" s="52"/>
      <c r="H598" s="52"/>
      <c r="I598" s="52"/>
    </row>
    <row r="599" spans="1:9">
      <c r="A599" s="25"/>
      <c r="B599" s="13" t="s">
        <v>173</v>
      </c>
      <c r="C599" s="14">
        <f>(((((((+C600+C601)))))))</f>
        <v>9192.2039999999997</v>
      </c>
      <c r="D599" s="14">
        <f>(((((((+D600+D601)))))))</f>
        <v>4147.2598699999999</v>
      </c>
      <c r="E599" s="14">
        <f>(((((((+E600+E601)))))))</f>
        <v>2792.32638</v>
      </c>
      <c r="G599" s="52"/>
      <c r="H599" s="52"/>
      <c r="I599" s="52"/>
    </row>
    <row r="600" spans="1:9">
      <c r="A600" s="24"/>
      <c r="B600" s="49" t="s">
        <v>6</v>
      </c>
      <c r="C600" s="16">
        <v>9192.2039999999997</v>
      </c>
      <c r="D600" s="16">
        <v>4147.2598699999999</v>
      </c>
      <c r="E600" s="16">
        <v>2792.32638</v>
      </c>
      <c r="G600" s="52"/>
      <c r="H600" s="52"/>
      <c r="I600" s="52"/>
    </row>
    <row r="601" spans="1:9">
      <c r="A601" s="24"/>
      <c r="B601" s="49" t="s">
        <v>7</v>
      </c>
      <c r="C601" s="16">
        <v>0</v>
      </c>
      <c r="D601" s="16">
        <v>0</v>
      </c>
      <c r="E601" s="16">
        <v>0</v>
      </c>
      <c r="G601" s="52"/>
      <c r="H601" s="52"/>
      <c r="I601" s="52"/>
    </row>
    <row r="602" spans="1:9">
      <c r="A602" s="25"/>
      <c r="B602" s="13" t="s">
        <v>174</v>
      </c>
      <c r="C602" s="14">
        <f>(((((((+C603+C604)))))))</f>
        <v>656.61718000000019</v>
      </c>
      <c r="D602" s="14">
        <f>(((((((+D603+D604)))))))</f>
        <v>624.12744999999995</v>
      </c>
      <c r="E602" s="14">
        <f>(((((((+E603+E604)))))))</f>
        <v>226.49683999999999</v>
      </c>
      <c r="G602" s="52"/>
      <c r="H602" s="52"/>
      <c r="I602" s="52"/>
    </row>
    <row r="603" spans="1:9">
      <c r="A603" s="24"/>
      <c r="B603" s="49" t="s">
        <v>6</v>
      </c>
      <c r="C603" s="16">
        <v>656.61718000000019</v>
      </c>
      <c r="D603" s="16">
        <v>624.12744999999995</v>
      </c>
      <c r="E603" s="16">
        <v>226.49683999999999</v>
      </c>
      <c r="G603" s="52"/>
      <c r="H603" s="52"/>
      <c r="I603" s="52"/>
    </row>
    <row r="604" spans="1:9">
      <c r="A604" s="24"/>
      <c r="B604" s="49" t="s">
        <v>7</v>
      </c>
      <c r="C604" s="16">
        <v>0</v>
      </c>
      <c r="D604" s="16">
        <v>0</v>
      </c>
      <c r="E604" s="16">
        <v>0</v>
      </c>
      <c r="G604" s="52"/>
      <c r="H604" s="52"/>
      <c r="I604" s="52"/>
    </row>
    <row r="605" spans="1:9">
      <c r="A605" s="25"/>
      <c r="B605" s="13" t="s">
        <v>175</v>
      </c>
      <c r="C605" s="14">
        <f>(((((((+C606+C607)))))))</f>
        <v>7658.8459499999999</v>
      </c>
      <c r="D605" s="14">
        <f>(((((((+D606+D607)))))))</f>
        <v>1914.7114899999999</v>
      </c>
      <c r="E605" s="14">
        <f>(((((((+E606+E607)))))))</f>
        <v>1914.7114899999999</v>
      </c>
      <c r="G605" s="52"/>
      <c r="H605" s="52"/>
      <c r="I605" s="52"/>
    </row>
    <row r="606" spans="1:9">
      <c r="A606" s="24"/>
      <c r="B606" s="49" t="s">
        <v>6</v>
      </c>
      <c r="C606" s="16">
        <v>7658.8459499999999</v>
      </c>
      <c r="D606" s="16">
        <v>1914.7114899999999</v>
      </c>
      <c r="E606" s="16">
        <v>1914.7114899999999</v>
      </c>
      <c r="G606" s="52"/>
      <c r="H606" s="52"/>
      <c r="I606" s="52"/>
    </row>
    <row r="607" spans="1:9">
      <c r="A607" s="24"/>
      <c r="B607" s="49" t="s">
        <v>7</v>
      </c>
      <c r="C607" s="16">
        <v>0</v>
      </c>
      <c r="D607" s="16">
        <v>0</v>
      </c>
      <c r="E607" s="16">
        <v>0</v>
      </c>
      <c r="G607" s="52"/>
      <c r="H607" s="52"/>
      <c r="I607" s="52"/>
    </row>
    <row r="608" spans="1:9">
      <c r="A608" s="25"/>
      <c r="B608" s="13" t="s">
        <v>176</v>
      </c>
      <c r="C608" s="14">
        <f>(((((((+C609+C610)))))))</f>
        <v>150739.891</v>
      </c>
      <c r="D608" s="14">
        <f>(((((((+D609+D610)))))))</f>
        <v>35303.072</v>
      </c>
      <c r="E608" s="14">
        <f>(((((((+E609+E610)))))))</f>
        <v>28734.101999999999</v>
      </c>
      <c r="G608" s="52"/>
      <c r="H608" s="52"/>
      <c r="I608" s="52"/>
    </row>
    <row r="609" spans="1:9">
      <c r="A609" s="24"/>
      <c r="B609" s="49" t="s">
        <v>6</v>
      </c>
      <c r="C609" s="16">
        <v>150739.891</v>
      </c>
      <c r="D609" s="16">
        <v>35303.072</v>
      </c>
      <c r="E609" s="16">
        <v>28734.101999999999</v>
      </c>
      <c r="G609" s="52"/>
      <c r="H609" s="52"/>
      <c r="I609" s="52"/>
    </row>
    <row r="610" spans="1:9">
      <c r="A610" s="24"/>
      <c r="B610" s="49" t="s">
        <v>7</v>
      </c>
      <c r="C610" s="16">
        <v>0</v>
      </c>
      <c r="D610" s="16">
        <v>0</v>
      </c>
      <c r="E610" s="16">
        <v>0</v>
      </c>
      <c r="G610" s="52"/>
      <c r="H610" s="52"/>
      <c r="I610" s="52"/>
    </row>
    <row r="611" spans="1:9" ht="22.5">
      <c r="A611" s="25"/>
      <c r="B611" s="13" t="s">
        <v>177</v>
      </c>
      <c r="C611" s="14">
        <f>(((((((+C612+C613)))))))</f>
        <v>19284.81797</v>
      </c>
      <c r="D611" s="14">
        <f>(((((((+D612+D613)))))))</f>
        <v>16503.319108799999</v>
      </c>
      <c r="E611" s="14">
        <f>(((((((+E612+E613)))))))</f>
        <v>16503.319108799999</v>
      </c>
      <c r="G611" s="52"/>
      <c r="H611" s="52"/>
      <c r="I611" s="52"/>
    </row>
    <row r="612" spans="1:9">
      <c r="A612" s="24"/>
      <c r="B612" s="49" t="s">
        <v>6</v>
      </c>
      <c r="C612" s="16">
        <v>19284.81797</v>
      </c>
      <c r="D612" s="16">
        <v>16503.319108799999</v>
      </c>
      <c r="E612" s="16">
        <v>16503.319108799999</v>
      </c>
      <c r="G612" s="52"/>
      <c r="H612" s="52"/>
      <c r="I612" s="52"/>
    </row>
    <row r="613" spans="1:9">
      <c r="A613" s="24"/>
      <c r="B613" s="49" t="s">
        <v>7</v>
      </c>
      <c r="C613" s="16">
        <v>0</v>
      </c>
      <c r="D613" s="16">
        <v>0</v>
      </c>
      <c r="E613" s="16">
        <v>0</v>
      </c>
      <c r="G613" s="52"/>
      <c r="H613" s="52"/>
      <c r="I613" s="52"/>
    </row>
    <row r="614" spans="1:9" ht="22.5">
      <c r="A614" s="25"/>
      <c r="B614" s="13" t="s">
        <v>212</v>
      </c>
      <c r="C614" s="14">
        <f>(((((((+C615+C616)))))))</f>
        <v>388.59899999999999</v>
      </c>
      <c r="D614" s="14">
        <f>((+D615+D616))</f>
        <v>136.655</v>
      </c>
      <c r="E614" s="14">
        <f>(((((((+E615+E616)))))))</f>
        <v>136.655</v>
      </c>
      <c r="G614" s="52"/>
      <c r="H614" s="52"/>
      <c r="I614" s="52"/>
    </row>
    <row r="615" spans="1:9">
      <c r="A615" s="24"/>
      <c r="B615" s="49" t="s">
        <v>6</v>
      </c>
      <c r="C615" s="16">
        <v>388.59899999999999</v>
      </c>
      <c r="D615" s="16">
        <v>136.655</v>
      </c>
      <c r="E615" s="16">
        <v>136.655</v>
      </c>
      <c r="G615" s="52"/>
      <c r="H615" s="52"/>
      <c r="I615" s="52"/>
    </row>
    <row r="616" spans="1:9">
      <c r="A616" s="24"/>
      <c r="B616" s="49" t="s">
        <v>7</v>
      </c>
      <c r="C616" s="16">
        <v>0</v>
      </c>
      <c r="D616" s="16">
        <v>0</v>
      </c>
      <c r="E616" s="16">
        <v>0</v>
      </c>
      <c r="G616" s="52"/>
      <c r="H616" s="52"/>
      <c r="I616" s="52"/>
    </row>
    <row r="617" spans="1:9">
      <c r="A617" s="25"/>
      <c r="B617" s="13" t="s">
        <v>231</v>
      </c>
      <c r="C617" s="14">
        <f>(((((((+C618+C619)))))))</f>
        <v>227.376</v>
      </c>
      <c r="D617" s="14">
        <f>((+D618+D619))</f>
        <v>227.376</v>
      </c>
      <c r="E617" s="14">
        <f>(((((((+E618+E619)))))))</f>
        <v>97.350200000000001</v>
      </c>
      <c r="G617" s="52"/>
      <c r="H617" s="52"/>
      <c r="I617" s="52"/>
    </row>
    <row r="618" spans="1:9">
      <c r="A618" s="24"/>
      <c r="B618" s="49" t="s">
        <v>6</v>
      </c>
      <c r="C618" s="16">
        <v>227.376</v>
      </c>
      <c r="D618" s="48">
        <v>227.376</v>
      </c>
      <c r="E618" s="16">
        <v>97.350200000000001</v>
      </c>
      <c r="G618" s="52"/>
      <c r="H618" s="52"/>
      <c r="I618" s="52"/>
    </row>
    <row r="619" spans="1:9">
      <c r="A619" s="24"/>
      <c r="B619" s="49" t="s">
        <v>7</v>
      </c>
      <c r="C619" s="16">
        <v>0</v>
      </c>
      <c r="D619" s="16">
        <v>0</v>
      </c>
      <c r="E619" s="16">
        <v>0</v>
      </c>
      <c r="G619" s="52"/>
      <c r="H619" s="52"/>
      <c r="I619" s="52"/>
    </row>
    <row r="620" spans="1:9">
      <c r="A620" s="39" t="s">
        <v>178</v>
      </c>
      <c r="B620" s="36"/>
      <c r="C620" s="37">
        <f>(((+C621)))</f>
        <v>109670.40581</v>
      </c>
      <c r="D620" s="37">
        <f t="shared" ref="D620:E620" si="27">(((+D621)))</f>
        <v>25901.006337500003</v>
      </c>
      <c r="E620" s="37">
        <f t="shared" si="27"/>
        <v>16832.966829999998</v>
      </c>
      <c r="G620" s="52"/>
      <c r="H620" s="52"/>
      <c r="I620" s="52"/>
    </row>
    <row r="621" spans="1:9">
      <c r="A621" s="25"/>
      <c r="B621" s="13" t="s">
        <v>11</v>
      </c>
      <c r="C621" s="14">
        <f>(((((((+C622+C623)))))))</f>
        <v>109670.40581</v>
      </c>
      <c r="D621" s="14">
        <f>(((((((+D622+D623)))))))</f>
        <v>25901.006337500003</v>
      </c>
      <c r="E621" s="14">
        <f>(((((((+E622+E623)))))))</f>
        <v>16832.966829999998</v>
      </c>
      <c r="G621" s="52"/>
      <c r="H621" s="52"/>
      <c r="I621" s="52"/>
    </row>
    <row r="622" spans="1:9">
      <c r="A622" s="24"/>
      <c r="B622" s="49" t="s">
        <v>6</v>
      </c>
      <c r="C622" s="16">
        <v>109670.40581</v>
      </c>
      <c r="D622" s="16">
        <v>25901.006337500003</v>
      </c>
      <c r="E622" s="16">
        <v>16832.966829999998</v>
      </c>
      <c r="G622" s="52"/>
      <c r="H622" s="52"/>
      <c r="I622" s="52"/>
    </row>
    <row r="623" spans="1:9">
      <c r="A623" s="24"/>
      <c r="B623" s="49" t="s">
        <v>7</v>
      </c>
      <c r="C623" s="16">
        <v>0</v>
      </c>
      <c r="D623" s="16">
        <v>0</v>
      </c>
      <c r="E623" s="16">
        <v>0</v>
      </c>
      <c r="G623" s="52"/>
      <c r="H623" s="52"/>
      <c r="I623" s="52"/>
    </row>
    <row r="624" spans="1:9">
      <c r="A624" s="26" t="s">
        <v>179</v>
      </c>
      <c r="B624" s="10"/>
      <c r="C624" s="11">
        <f>(((+C625)))</f>
        <v>258478.57757200004</v>
      </c>
      <c r="D624" s="11">
        <f t="shared" ref="D624:E624" si="28">(((+D625)))</f>
        <v>35172.276600000005</v>
      </c>
      <c r="E624" s="11">
        <f t="shared" si="28"/>
        <v>35172.276600000005</v>
      </c>
      <c r="G624" s="52"/>
      <c r="H624" s="52"/>
      <c r="I624" s="52"/>
    </row>
    <row r="625" spans="1:9">
      <c r="A625" s="25"/>
      <c r="B625" s="13" t="s">
        <v>11</v>
      </c>
      <c r="C625" s="14">
        <f>(((((((+C626+C627)))))))</f>
        <v>258478.57757200004</v>
      </c>
      <c r="D625" s="14">
        <f>(((((((+D626+D627)))))))</f>
        <v>35172.276600000005</v>
      </c>
      <c r="E625" s="14">
        <f>(((((((+E626+E627)))))))</f>
        <v>35172.276600000005</v>
      </c>
      <c r="G625" s="52"/>
      <c r="H625" s="52"/>
      <c r="I625" s="52"/>
    </row>
    <row r="626" spans="1:9">
      <c r="A626" s="24"/>
      <c r="B626" s="49" t="s">
        <v>6</v>
      </c>
      <c r="C626" s="16">
        <v>258478.57757200004</v>
      </c>
      <c r="D626" s="16">
        <v>35172.276600000005</v>
      </c>
      <c r="E626" s="16">
        <v>35172.276600000005</v>
      </c>
      <c r="G626" s="52"/>
      <c r="H626" s="52"/>
      <c r="I626" s="52"/>
    </row>
    <row r="627" spans="1:9">
      <c r="A627" s="24"/>
      <c r="B627" s="49" t="s">
        <v>7</v>
      </c>
      <c r="C627" s="16">
        <v>0</v>
      </c>
      <c r="D627" s="16">
        <v>0</v>
      </c>
      <c r="E627" s="16">
        <v>0</v>
      </c>
      <c r="G627" s="52"/>
      <c r="H627" s="52"/>
      <c r="I627" s="52"/>
    </row>
    <row r="628" spans="1:9" ht="22.5" customHeight="1">
      <c r="A628" s="55" t="s">
        <v>180</v>
      </c>
      <c r="B628" s="55"/>
      <c r="C628" s="11">
        <f>(((+C629)))</f>
        <v>89013.639380000008</v>
      </c>
      <c r="D628" s="11">
        <f t="shared" ref="D628:E628" si="29">(((+D629)))</f>
        <v>18175.302880000003</v>
      </c>
      <c r="E628" s="11">
        <f t="shared" si="29"/>
        <v>13352.880210000001</v>
      </c>
      <c r="G628" s="52"/>
      <c r="H628" s="52"/>
      <c r="I628" s="52"/>
    </row>
    <row r="629" spans="1:9">
      <c r="A629" s="25"/>
      <c r="B629" s="13" t="s">
        <v>11</v>
      </c>
      <c r="C629" s="14">
        <f>(((((((+C630+C631)))))))</f>
        <v>89013.639380000008</v>
      </c>
      <c r="D629" s="14">
        <f>(((((((+D630+D631)))))))</f>
        <v>18175.302880000003</v>
      </c>
      <c r="E629" s="14">
        <f>(((((((+E630+E631)))))))</f>
        <v>13352.880210000001</v>
      </c>
      <c r="G629" s="52"/>
      <c r="H629" s="52"/>
      <c r="I629" s="52"/>
    </row>
    <row r="630" spans="1:9">
      <c r="A630" s="24"/>
      <c r="B630" s="49" t="s">
        <v>6</v>
      </c>
      <c r="C630" s="16">
        <v>25117.781999999999</v>
      </c>
      <c r="D630" s="16">
        <v>6279.4454999999998</v>
      </c>
      <c r="E630" s="16">
        <v>2962.5361600000001</v>
      </c>
      <c r="G630" s="52"/>
      <c r="H630" s="52"/>
      <c r="I630" s="52"/>
    </row>
    <row r="631" spans="1:9">
      <c r="A631" s="24"/>
      <c r="B631" s="49" t="s">
        <v>7</v>
      </c>
      <c r="C631" s="16">
        <v>63895.857380000001</v>
      </c>
      <c r="D631" s="16">
        <v>11895.857380000001</v>
      </c>
      <c r="E631" s="16">
        <v>10390.344050000002</v>
      </c>
      <c r="G631" s="52"/>
      <c r="H631" s="52"/>
      <c r="I631" s="52"/>
    </row>
    <row r="632" spans="1:9">
      <c r="A632" s="26" t="s">
        <v>181</v>
      </c>
      <c r="B632" s="10"/>
      <c r="C632" s="11">
        <f>(((+C633)))</f>
        <v>118814</v>
      </c>
      <c r="D632" s="11">
        <f t="shared" ref="D632:E632" si="30">(((+D633)))</f>
        <v>24969.847019999997</v>
      </c>
      <c r="E632" s="11">
        <f t="shared" si="30"/>
        <v>20367.208939999997</v>
      </c>
      <c r="G632" s="52"/>
      <c r="H632" s="52"/>
      <c r="I632" s="52"/>
    </row>
    <row r="633" spans="1:9">
      <c r="A633" s="25"/>
      <c r="B633" s="13" t="s">
        <v>11</v>
      </c>
      <c r="C633" s="14">
        <f>(((((((+C634+C635)))))))</f>
        <v>118814</v>
      </c>
      <c r="D633" s="14">
        <f>(((((((+D634+D635)))))))</f>
        <v>24969.847019999997</v>
      </c>
      <c r="E633" s="14">
        <f>(((((((+E634+E635)))))))</f>
        <v>20367.208939999997</v>
      </c>
      <c r="G633" s="52"/>
      <c r="H633" s="52"/>
      <c r="I633" s="52"/>
    </row>
    <row r="634" spans="1:9">
      <c r="A634" s="24"/>
      <c r="B634" s="49" t="s">
        <v>6</v>
      </c>
      <c r="C634" s="16">
        <v>118814</v>
      </c>
      <c r="D634" s="16">
        <v>24969.847019999997</v>
      </c>
      <c r="E634" s="16">
        <v>20367.208939999997</v>
      </c>
      <c r="G634" s="52"/>
      <c r="H634" s="52"/>
      <c r="I634" s="52"/>
    </row>
    <row r="635" spans="1:9">
      <c r="A635" s="24"/>
      <c r="B635" s="49" t="s">
        <v>7</v>
      </c>
      <c r="C635" s="16">
        <v>0</v>
      </c>
      <c r="D635" s="16">
        <v>0</v>
      </c>
      <c r="E635" s="16">
        <v>0</v>
      </c>
      <c r="G635" s="52"/>
      <c r="H635" s="52"/>
      <c r="I635" s="52"/>
    </row>
    <row r="636" spans="1:9">
      <c r="A636" s="26" t="s">
        <v>182</v>
      </c>
      <c r="B636" s="10"/>
      <c r="C636" s="11">
        <f>(((+C637)))</f>
        <v>261499.01300000001</v>
      </c>
      <c r="D636" s="11">
        <f t="shared" ref="D636:E636" si="31">(((+D637)))</f>
        <v>471.21699999999998</v>
      </c>
      <c r="E636" s="11">
        <f t="shared" si="31"/>
        <v>471.21699999999998</v>
      </c>
      <c r="G636" s="52"/>
      <c r="H636" s="52"/>
      <c r="I636" s="52"/>
    </row>
    <row r="637" spans="1:9">
      <c r="A637" s="25"/>
      <c r="B637" s="13" t="s">
        <v>11</v>
      </c>
      <c r="C637" s="14">
        <f>(((((((+C638+C639)))))))</f>
        <v>261499.01300000001</v>
      </c>
      <c r="D637" s="14">
        <f>(((((((+D638+D639)))))))</f>
        <v>471.21699999999998</v>
      </c>
      <c r="E637" s="14">
        <f>(((((((+E638+E639)))))))</f>
        <v>471.21699999999998</v>
      </c>
      <c r="G637" s="52"/>
      <c r="H637" s="52"/>
      <c r="I637" s="52"/>
    </row>
    <row r="638" spans="1:9">
      <c r="A638" s="24"/>
      <c r="B638" s="49" t="s">
        <v>6</v>
      </c>
      <c r="C638" s="16">
        <v>261499.01300000001</v>
      </c>
      <c r="D638" s="16">
        <v>471.21699999999998</v>
      </c>
      <c r="E638" s="16">
        <v>471.21699999999998</v>
      </c>
      <c r="G638" s="52"/>
      <c r="H638" s="52"/>
      <c r="I638" s="52"/>
    </row>
    <row r="639" spans="1:9">
      <c r="A639" s="24"/>
      <c r="B639" s="49" t="s">
        <v>7</v>
      </c>
      <c r="C639" s="16">
        <v>0</v>
      </c>
      <c r="D639" s="16">
        <v>0</v>
      </c>
      <c r="E639" s="16">
        <v>0</v>
      </c>
      <c r="G639" s="52"/>
      <c r="H639" s="52"/>
      <c r="I639" s="52"/>
    </row>
    <row r="640" spans="1:9">
      <c r="A640" s="26" t="s">
        <v>183</v>
      </c>
      <c r="B640" s="13"/>
      <c r="C640" s="14">
        <f>+C641+C644+C647+C650+C653+C656+C665+C659+C662</f>
        <v>401606.49999999994</v>
      </c>
      <c r="D640" s="14">
        <f t="shared" ref="D640:E640" si="32">+D641+D644+D647+D650+D653+D656+D665+D659+D662</f>
        <v>112868.58379</v>
      </c>
      <c r="E640" s="14">
        <f t="shared" si="32"/>
        <v>71300.062789999996</v>
      </c>
      <c r="G640" s="52"/>
      <c r="H640" s="52"/>
      <c r="I640" s="52"/>
    </row>
    <row r="641" spans="1:9">
      <c r="A641" s="25"/>
      <c r="B641" s="13" t="s">
        <v>233</v>
      </c>
      <c r="C641" s="14">
        <f>(((((((+C642+C643)))))))</f>
        <v>120270.5</v>
      </c>
      <c r="D641" s="14">
        <f>(((((((+D642+D643)))))))</f>
        <v>14716.6008</v>
      </c>
      <c r="E641" s="14">
        <f>(((((((+E642+E643)))))))</f>
        <v>14587.280250000002</v>
      </c>
      <c r="G641" s="52"/>
      <c r="H641" s="52"/>
      <c r="I641" s="52"/>
    </row>
    <row r="642" spans="1:9">
      <c r="A642" s="24"/>
      <c r="B642" s="49" t="s">
        <v>6</v>
      </c>
      <c r="C642" s="16">
        <v>120270.5</v>
      </c>
      <c r="D642" s="16">
        <v>14716.6008</v>
      </c>
      <c r="E642" s="16">
        <v>14587.280250000002</v>
      </c>
      <c r="G642" s="52"/>
      <c r="H642" s="52"/>
      <c r="I642" s="52"/>
    </row>
    <row r="643" spans="1:9">
      <c r="A643" s="24"/>
      <c r="B643" s="49" t="s">
        <v>7</v>
      </c>
      <c r="C643" s="16">
        <v>0</v>
      </c>
      <c r="D643" s="16">
        <v>0</v>
      </c>
      <c r="E643" s="16">
        <v>0</v>
      </c>
      <c r="G643" s="52"/>
      <c r="H643" s="52"/>
      <c r="I643" s="52"/>
    </row>
    <row r="644" spans="1:9">
      <c r="A644" s="25"/>
      <c r="B644" s="13" t="s">
        <v>184</v>
      </c>
      <c r="C644" s="14">
        <f>(((((((+C645+C646)))))))</f>
        <v>2156.6999999999998</v>
      </c>
      <c r="D644" s="14">
        <f>(((((((+D645+D646)))))))</f>
        <v>305.79182000000003</v>
      </c>
      <c r="E644" s="14">
        <f>(((((((+E645+E646)))))))</f>
        <v>305.79182000000003</v>
      </c>
      <c r="G644" s="52"/>
      <c r="H644" s="52"/>
      <c r="I644" s="52"/>
    </row>
    <row r="645" spans="1:9">
      <c r="A645" s="24"/>
      <c r="B645" s="49" t="s">
        <v>6</v>
      </c>
      <c r="C645" s="16">
        <v>2156.6999999999998</v>
      </c>
      <c r="D645" s="16">
        <v>305.79182000000003</v>
      </c>
      <c r="E645" s="16">
        <v>305.79182000000003</v>
      </c>
      <c r="G645" s="52"/>
      <c r="H645" s="52"/>
      <c r="I645" s="52"/>
    </row>
    <row r="646" spans="1:9">
      <c r="A646" s="24"/>
      <c r="B646" s="49" t="s">
        <v>7</v>
      </c>
      <c r="C646" s="16">
        <v>0</v>
      </c>
      <c r="D646" s="16">
        <v>0</v>
      </c>
      <c r="E646" s="16">
        <v>0</v>
      </c>
      <c r="G646" s="52"/>
      <c r="H646" s="52"/>
      <c r="I646" s="52"/>
    </row>
    <row r="647" spans="1:9">
      <c r="A647" s="25"/>
      <c r="B647" s="13" t="s">
        <v>185</v>
      </c>
      <c r="C647" s="14">
        <f>(((((((+C648+C649)))))))</f>
        <v>77457.8</v>
      </c>
      <c r="D647" s="14">
        <f>(((((((+D648+D649)))))))</f>
        <v>49844.058420000001</v>
      </c>
      <c r="E647" s="14">
        <f>(((((((+E648+E649)))))))</f>
        <v>22452.560779999996</v>
      </c>
      <c r="G647" s="52"/>
      <c r="H647" s="52"/>
      <c r="I647" s="52"/>
    </row>
    <row r="648" spans="1:9">
      <c r="A648" s="24"/>
      <c r="B648" s="49" t="s">
        <v>6</v>
      </c>
      <c r="C648" s="16">
        <v>77457.8</v>
      </c>
      <c r="D648" s="16">
        <v>49844.058420000001</v>
      </c>
      <c r="E648" s="16">
        <v>22452.560779999996</v>
      </c>
      <c r="G648" s="52"/>
      <c r="H648" s="52"/>
      <c r="I648" s="52"/>
    </row>
    <row r="649" spans="1:9">
      <c r="A649" s="24"/>
      <c r="B649" s="49" t="s">
        <v>7</v>
      </c>
      <c r="C649" s="16">
        <v>0</v>
      </c>
      <c r="D649" s="16">
        <v>0</v>
      </c>
      <c r="E649" s="16">
        <v>0</v>
      </c>
      <c r="G649" s="52"/>
      <c r="H649" s="52"/>
      <c r="I649" s="52"/>
    </row>
    <row r="650" spans="1:9">
      <c r="A650" s="25"/>
      <c r="B650" s="13" t="s">
        <v>186</v>
      </c>
      <c r="C650" s="14">
        <f>(((((((+C651+C652)))))))</f>
        <v>49478.5</v>
      </c>
      <c r="D650" s="14">
        <f>(((((((+D651+D652)))))))</f>
        <v>11456.693399999998</v>
      </c>
      <c r="E650" s="14">
        <f>(((((((+E651+E652)))))))</f>
        <v>11456.693399999998</v>
      </c>
      <c r="G650" s="52"/>
      <c r="H650" s="52"/>
      <c r="I650" s="52"/>
    </row>
    <row r="651" spans="1:9">
      <c r="A651" s="24"/>
      <c r="B651" s="49" t="s">
        <v>6</v>
      </c>
      <c r="C651" s="16">
        <v>49478.5</v>
      </c>
      <c r="D651" s="16">
        <v>11456.693399999998</v>
      </c>
      <c r="E651" s="16">
        <v>11456.693399999998</v>
      </c>
      <c r="G651" s="52"/>
      <c r="H651" s="52"/>
      <c r="I651" s="52"/>
    </row>
    <row r="652" spans="1:9">
      <c r="A652" s="24"/>
      <c r="B652" s="49" t="s">
        <v>7</v>
      </c>
      <c r="C652" s="16">
        <v>0</v>
      </c>
      <c r="D652" s="16">
        <v>0</v>
      </c>
      <c r="E652" s="16">
        <v>0</v>
      </c>
      <c r="G652" s="52"/>
      <c r="H652" s="52"/>
      <c r="I652" s="52"/>
    </row>
    <row r="653" spans="1:9">
      <c r="A653" s="25"/>
      <c r="B653" s="13" t="s">
        <v>187</v>
      </c>
      <c r="C653" s="14">
        <f>(((((((+C654+C655)))))))</f>
        <v>3391.5</v>
      </c>
      <c r="D653" s="14">
        <f>(((((((+D654+D655)))))))</f>
        <v>0</v>
      </c>
      <c r="E653" s="14">
        <f>(((((((+E654+E655)))))))</f>
        <v>0</v>
      </c>
      <c r="G653" s="52"/>
      <c r="H653" s="52"/>
      <c r="I653" s="52"/>
    </row>
    <row r="654" spans="1:9">
      <c r="A654" s="24"/>
      <c r="B654" s="49" t="s">
        <v>6</v>
      </c>
      <c r="C654" s="16">
        <v>3391.5</v>
      </c>
      <c r="D654" s="16">
        <v>0</v>
      </c>
      <c r="E654" s="16">
        <v>0</v>
      </c>
      <c r="G654" s="52"/>
      <c r="H654" s="52"/>
      <c r="I654" s="52"/>
    </row>
    <row r="655" spans="1:9">
      <c r="A655" s="24"/>
      <c r="B655" s="49" t="s">
        <v>7</v>
      </c>
      <c r="C655" s="16">
        <v>0</v>
      </c>
      <c r="D655" s="16">
        <v>0</v>
      </c>
      <c r="E655" s="16">
        <v>0</v>
      </c>
      <c r="G655" s="52"/>
      <c r="H655" s="52"/>
      <c r="I655" s="52"/>
    </row>
    <row r="656" spans="1:9">
      <c r="A656" s="25"/>
      <c r="B656" s="13" t="s">
        <v>188</v>
      </c>
      <c r="C656" s="14">
        <f>(((((((+C657+C658)))))))</f>
        <v>10557.6</v>
      </c>
      <c r="D656" s="14">
        <f>(((((((+D657+D658)))))))</f>
        <v>2514.8112000000001</v>
      </c>
      <c r="E656" s="14">
        <f>(((((((+E657+E658)))))))</f>
        <v>849.02536999999984</v>
      </c>
      <c r="G656" s="52"/>
      <c r="H656" s="52"/>
      <c r="I656" s="52"/>
    </row>
    <row r="657" spans="1:9">
      <c r="A657" s="24"/>
      <c r="B657" s="49" t="s">
        <v>6</v>
      </c>
      <c r="C657" s="16">
        <v>10557.6</v>
      </c>
      <c r="D657" s="16">
        <v>2514.8112000000001</v>
      </c>
      <c r="E657" s="16">
        <v>849.02536999999984</v>
      </c>
      <c r="G657" s="52"/>
      <c r="H657" s="52"/>
      <c r="I657" s="52"/>
    </row>
    <row r="658" spans="1:9">
      <c r="A658" s="24"/>
      <c r="B658" s="49" t="s">
        <v>7</v>
      </c>
      <c r="C658" s="16">
        <v>0</v>
      </c>
      <c r="D658" s="16">
        <v>0</v>
      </c>
      <c r="E658" s="16">
        <v>0</v>
      </c>
      <c r="G658" s="52"/>
      <c r="H658" s="52"/>
      <c r="I658" s="52"/>
    </row>
    <row r="659" spans="1:9">
      <c r="A659" s="25"/>
      <c r="B659" s="13" t="s">
        <v>238</v>
      </c>
      <c r="C659" s="14">
        <f>(((((((+C660+C661)))))))</f>
        <v>105801.7</v>
      </c>
      <c r="D659" s="14">
        <f>(((((((+D660+D661)))))))</f>
        <v>25802.942999999999</v>
      </c>
      <c r="E659" s="14">
        <f>(((((((+E660+E661)))))))</f>
        <v>16643.184690000002</v>
      </c>
      <c r="G659" s="52"/>
      <c r="H659" s="52"/>
      <c r="I659" s="52"/>
    </row>
    <row r="660" spans="1:9">
      <c r="A660" s="24"/>
      <c r="B660" s="49" t="s">
        <v>6</v>
      </c>
      <c r="C660" s="16">
        <v>105801.7</v>
      </c>
      <c r="D660" s="16">
        <v>25802.942999999999</v>
      </c>
      <c r="E660" s="16">
        <v>16643.184690000002</v>
      </c>
      <c r="G660" s="52"/>
      <c r="H660" s="52"/>
      <c r="I660" s="52"/>
    </row>
    <row r="661" spans="1:9">
      <c r="A661" s="24"/>
      <c r="B661" s="49" t="s">
        <v>7</v>
      </c>
      <c r="C661" s="16">
        <v>0</v>
      </c>
      <c r="D661" s="16">
        <v>0</v>
      </c>
      <c r="E661" s="16">
        <v>0</v>
      </c>
      <c r="G661" s="52"/>
      <c r="H661" s="52"/>
      <c r="I661" s="52"/>
    </row>
    <row r="662" spans="1:9">
      <c r="A662" s="25"/>
      <c r="B662" s="13" t="s">
        <v>61</v>
      </c>
      <c r="C662" s="14">
        <f>(((((((+C663+C664)))))))</f>
        <v>13400.1</v>
      </c>
      <c r="D662" s="14">
        <f>(((((((+D663+D664)))))))</f>
        <v>3800.3031900000001</v>
      </c>
      <c r="E662" s="14">
        <f>(((((((+E663+E664)))))))</f>
        <v>2615.3750399999999</v>
      </c>
      <c r="G662" s="52"/>
      <c r="H662" s="52"/>
      <c r="I662" s="52"/>
    </row>
    <row r="663" spans="1:9">
      <c r="A663" s="24"/>
      <c r="B663" s="49" t="s">
        <v>6</v>
      </c>
      <c r="C663" s="16">
        <v>13400.1</v>
      </c>
      <c r="D663" s="16">
        <v>3800.3031900000001</v>
      </c>
      <c r="E663" s="16">
        <v>2615.3750399999999</v>
      </c>
      <c r="G663" s="52"/>
      <c r="H663" s="52"/>
      <c r="I663" s="52"/>
    </row>
    <row r="664" spans="1:9">
      <c r="A664" s="24"/>
      <c r="B664" s="49" t="s">
        <v>7</v>
      </c>
      <c r="C664" s="16">
        <v>0</v>
      </c>
      <c r="D664" s="16">
        <v>0</v>
      </c>
      <c r="E664" s="16">
        <v>0</v>
      </c>
      <c r="G664" s="52"/>
      <c r="H664" s="52"/>
      <c r="I664" s="52"/>
    </row>
    <row r="665" spans="1:9">
      <c r="A665" s="25"/>
      <c r="B665" s="13" t="s">
        <v>221</v>
      </c>
      <c r="C665" s="14">
        <f>(((((((+C666+C667)))))))</f>
        <v>19092.099999999999</v>
      </c>
      <c r="D665" s="14">
        <f>(((((((+D666+D667)))))))</f>
        <v>4427.3819599999988</v>
      </c>
      <c r="E665" s="14">
        <f>(((((((+E666+E667)))))))</f>
        <v>2390.1514400000001</v>
      </c>
      <c r="G665" s="52"/>
      <c r="H665" s="52"/>
      <c r="I665" s="52"/>
    </row>
    <row r="666" spans="1:9">
      <c r="A666" s="24"/>
      <c r="B666" s="49" t="s">
        <v>6</v>
      </c>
      <c r="C666" s="16">
        <v>19092.099999999999</v>
      </c>
      <c r="D666" s="16">
        <v>4427.3819599999988</v>
      </c>
      <c r="E666" s="16">
        <v>2390.1514400000001</v>
      </c>
      <c r="G666" s="52"/>
      <c r="H666" s="52"/>
      <c r="I666" s="52"/>
    </row>
    <row r="667" spans="1:9">
      <c r="A667" s="24"/>
      <c r="B667" s="49" t="s">
        <v>7</v>
      </c>
      <c r="C667" s="16">
        <v>0</v>
      </c>
      <c r="D667" s="16">
        <v>0</v>
      </c>
      <c r="E667" s="16">
        <v>0</v>
      </c>
      <c r="G667" s="52"/>
      <c r="H667" s="52"/>
      <c r="I667" s="52"/>
    </row>
    <row r="668" spans="1:9">
      <c r="A668" s="26" t="s">
        <v>189</v>
      </c>
      <c r="B668" s="13"/>
      <c r="C668" s="14">
        <f>+C669+C672+C675+C678+C681+C684+C687+C690+C693+C696+C699</f>
        <v>286043.85713000002</v>
      </c>
      <c r="D668" s="14">
        <f t="shared" ref="D668:E668" si="33">+D669+D672+D675+D678+D681+D684+D687+D690+D693+D696+D699</f>
        <v>171430.07866999996</v>
      </c>
      <c r="E668" s="14">
        <f t="shared" si="33"/>
        <v>52563.877819999994</v>
      </c>
      <c r="G668" s="52"/>
      <c r="H668" s="52"/>
      <c r="I668" s="52"/>
    </row>
    <row r="669" spans="1:9">
      <c r="A669" s="25"/>
      <c r="B669" s="13" t="s">
        <v>11</v>
      </c>
      <c r="C669" s="14">
        <f>(((((((+C670+C671)))))))</f>
        <v>131720.98433000001</v>
      </c>
      <c r="D669" s="14">
        <f>(((((((+D670+D671)))))))</f>
        <v>131720.98433000001</v>
      </c>
      <c r="E669" s="14">
        <f>(((((((+E670+E671)))))))</f>
        <v>32702.035339999995</v>
      </c>
      <c r="G669" s="52"/>
      <c r="H669" s="52"/>
      <c r="I669" s="52"/>
    </row>
    <row r="670" spans="1:9">
      <c r="A670" s="24"/>
      <c r="B670" s="49" t="s">
        <v>6</v>
      </c>
      <c r="C670" s="16">
        <v>131720.98433000001</v>
      </c>
      <c r="D670" s="16">
        <v>131720.98433000001</v>
      </c>
      <c r="E670" s="16">
        <v>32702.035339999995</v>
      </c>
      <c r="G670" s="52"/>
      <c r="H670" s="52"/>
      <c r="I670" s="52"/>
    </row>
    <row r="671" spans="1:9">
      <c r="A671" s="23"/>
      <c r="B671" s="50" t="s">
        <v>7</v>
      </c>
      <c r="C671" s="18">
        <v>0</v>
      </c>
      <c r="D671" s="18">
        <v>0</v>
      </c>
      <c r="E671" s="18">
        <v>0</v>
      </c>
      <c r="G671" s="52"/>
      <c r="H671" s="52"/>
      <c r="I671" s="52"/>
    </row>
    <row r="672" spans="1:9">
      <c r="A672" s="25"/>
      <c r="B672" s="13" t="s">
        <v>206</v>
      </c>
      <c r="C672" s="14">
        <f>(((((((+C673+C674)))))))</f>
        <v>45992.194769999995</v>
      </c>
      <c r="D672" s="14">
        <f>(((((((+D673+D674)))))))</f>
        <v>12034.182000000001</v>
      </c>
      <c r="E672" s="14">
        <f>(((((((+E673+E674)))))))</f>
        <v>0</v>
      </c>
      <c r="G672" s="52"/>
      <c r="H672" s="52"/>
      <c r="I672" s="52"/>
    </row>
    <row r="673" spans="1:9">
      <c r="A673" s="24"/>
      <c r="B673" s="49" t="s">
        <v>6</v>
      </c>
      <c r="C673" s="16">
        <v>45992.194769999995</v>
      </c>
      <c r="D673" s="16">
        <v>12034.182000000001</v>
      </c>
      <c r="E673" s="16">
        <v>0</v>
      </c>
      <c r="G673" s="52"/>
      <c r="H673" s="52"/>
      <c r="I673" s="52"/>
    </row>
    <row r="674" spans="1:9">
      <c r="A674" s="24"/>
      <c r="B674" s="49" t="s">
        <v>7</v>
      </c>
      <c r="C674" s="16">
        <v>0</v>
      </c>
      <c r="D674" s="16">
        <v>0</v>
      </c>
      <c r="E674" s="16">
        <v>0</v>
      </c>
      <c r="G674" s="52"/>
      <c r="H674" s="52"/>
      <c r="I674" s="52"/>
    </row>
    <row r="675" spans="1:9">
      <c r="A675" s="25"/>
      <c r="B675" s="13" t="s">
        <v>190</v>
      </c>
      <c r="C675" s="14">
        <f>(((((((+C676+C677)))))))</f>
        <v>69459.411840000001</v>
      </c>
      <c r="D675" s="14">
        <f>(((((((+D676+D677)))))))</f>
        <v>14289.99612</v>
      </c>
      <c r="E675" s="14">
        <f>(((((((+E676+E677)))))))</f>
        <v>7288.7898600000008</v>
      </c>
      <c r="G675" s="52"/>
      <c r="H675" s="52"/>
      <c r="I675" s="52"/>
    </row>
    <row r="676" spans="1:9">
      <c r="A676" s="24"/>
      <c r="B676" s="49" t="s">
        <v>6</v>
      </c>
      <c r="C676" s="16">
        <v>69459.411840000001</v>
      </c>
      <c r="D676" s="16">
        <v>14289.99612</v>
      </c>
      <c r="E676" s="16">
        <v>7288.7898600000008</v>
      </c>
      <c r="G676" s="52"/>
      <c r="H676" s="52"/>
      <c r="I676" s="52"/>
    </row>
    <row r="677" spans="1:9">
      <c r="A677" s="24"/>
      <c r="B677" s="49" t="s">
        <v>7</v>
      </c>
      <c r="C677" s="16">
        <v>0</v>
      </c>
      <c r="D677" s="16">
        <v>0</v>
      </c>
      <c r="E677" s="16">
        <v>0</v>
      </c>
      <c r="G677" s="52"/>
      <c r="H677" s="52"/>
      <c r="I677" s="52"/>
    </row>
    <row r="678" spans="1:9">
      <c r="A678" s="25"/>
      <c r="B678" s="13" t="s">
        <v>191</v>
      </c>
      <c r="C678" s="14">
        <f>(((((((+C679+C680)))))))</f>
        <v>824.68600000000004</v>
      </c>
      <c r="D678" s="14">
        <f>(((((((+D679+D680)))))))</f>
        <v>135.21899999999999</v>
      </c>
      <c r="E678" s="14">
        <f>(((((((+E679+E680)))))))</f>
        <v>135.21899999999999</v>
      </c>
      <c r="G678" s="52"/>
      <c r="H678" s="52"/>
      <c r="I678" s="52"/>
    </row>
    <row r="679" spans="1:9">
      <c r="A679" s="24"/>
      <c r="B679" s="49" t="s">
        <v>6</v>
      </c>
      <c r="C679" s="16">
        <v>824.68600000000004</v>
      </c>
      <c r="D679" s="16">
        <v>135.21899999999999</v>
      </c>
      <c r="E679" s="16">
        <v>135.21899999999999</v>
      </c>
      <c r="G679" s="52"/>
      <c r="H679" s="52"/>
      <c r="I679" s="52"/>
    </row>
    <row r="680" spans="1:9">
      <c r="A680" s="24"/>
      <c r="B680" s="49" t="s">
        <v>7</v>
      </c>
      <c r="C680" s="16">
        <v>0</v>
      </c>
      <c r="D680" s="16">
        <v>0</v>
      </c>
      <c r="E680" s="16">
        <v>0</v>
      </c>
      <c r="G680" s="52"/>
      <c r="H680" s="52"/>
      <c r="I680" s="52"/>
    </row>
    <row r="681" spans="1:9">
      <c r="A681" s="25"/>
      <c r="B681" s="13" t="s">
        <v>192</v>
      </c>
      <c r="C681" s="14">
        <f>(((((((+C682+C683)))))))</f>
        <v>481.63810999999998</v>
      </c>
      <c r="D681" s="14">
        <f>(((((((+D682+D683)))))))</f>
        <v>263.03100000000001</v>
      </c>
      <c r="E681" s="14">
        <f>(((((((+E682+E683)))))))</f>
        <v>124.43608999999999</v>
      </c>
      <c r="G681" s="52"/>
      <c r="H681" s="52"/>
      <c r="I681" s="52"/>
    </row>
    <row r="682" spans="1:9">
      <c r="A682" s="24"/>
      <c r="B682" s="49" t="s">
        <v>6</v>
      </c>
      <c r="C682" s="16">
        <v>481.63810999999998</v>
      </c>
      <c r="D682" s="16">
        <v>263.03100000000001</v>
      </c>
      <c r="E682" s="16">
        <v>124.43608999999999</v>
      </c>
      <c r="G682" s="52"/>
      <c r="H682" s="52"/>
      <c r="I682" s="52"/>
    </row>
    <row r="683" spans="1:9">
      <c r="A683" s="24"/>
      <c r="B683" s="49" t="s">
        <v>7</v>
      </c>
      <c r="C683" s="16">
        <v>0</v>
      </c>
      <c r="D683" s="16">
        <v>0</v>
      </c>
      <c r="E683" s="16">
        <v>0</v>
      </c>
      <c r="G683" s="52"/>
      <c r="H683" s="52"/>
      <c r="I683" s="52"/>
    </row>
    <row r="684" spans="1:9" ht="15" customHeight="1">
      <c r="A684" s="25"/>
      <c r="B684" s="13" t="s">
        <v>193</v>
      </c>
      <c r="C684" s="14">
        <f>(((((((+C685+C686)))))))</f>
        <v>317.14116000000001</v>
      </c>
      <c r="D684" s="14">
        <f>(((((((+D685+D686)))))))</f>
        <v>37.143250000000002</v>
      </c>
      <c r="E684" s="14">
        <f>(((((((+E685+E686)))))))</f>
        <v>37.143250000000002</v>
      </c>
      <c r="G684" s="52"/>
      <c r="H684" s="52"/>
      <c r="I684" s="52"/>
    </row>
    <row r="685" spans="1:9">
      <c r="A685" s="24"/>
      <c r="B685" s="49" t="s">
        <v>6</v>
      </c>
      <c r="C685" s="16">
        <v>317.14116000000001</v>
      </c>
      <c r="D685" s="16">
        <v>37.143250000000002</v>
      </c>
      <c r="E685" s="16">
        <v>37.143250000000002</v>
      </c>
      <c r="G685" s="52"/>
      <c r="H685" s="52"/>
      <c r="I685" s="52"/>
    </row>
    <row r="686" spans="1:9">
      <c r="A686" s="24"/>
      <c r="B686" s="49" t="s">
        <v>7</v>
      </c>
      <c r="C686" s="16">
        <v>0</v>
      </c>
      <c r="D686" s="16">
        <v>0</v>
      </c>
      <c r="E686" s="16">
        <v>0</v>
      </c>
      <c r="G686" s="52"/>
      <c r="H686" s="52"/>
      <c r="I686" s="52"/>
    </row>
    <row r="687" spans="1:9">
      <c r="A687" s="25"/>
      <c r="B687" s="13" t="s">
        <v>194</v>
      </c>
      <c r="C687" s="14">
        <f>(((((((+C688+C689)))))))</f>
        <v>16776.260999999999</v>
      </c>
      <c r="D687" s="14">
        <f>(((((((+D688+D689)))))))</f>
        <v>1367.75694</v>
      </c>
      <c r="E687" s="14">
        <f>(((((((+E688+E689)))))))</f>
        <v>1367.75694</v>
      </c>
      <c r="G687" s="52"/>
      <c r="H687" s="52"/>
      <c r="I687" s="52"/>
    </row>
    <row r="688" spans="1:9">
      <c r="A688" s="24"/>
      <c r="B688" s="49" t="s">
        <v>6</v>
      </c>
      <c r="C688" s="16">
        <v>16776.260999999999</v>
      </c>
      <c r="D688" s="16">
        <v>1367.75694</v>
      </c>
      <c r="E688" s="16">
        <v>1367.75694</v>
      </c>
      <c r="G688" s="52"/>
      <c r="H688" s="52"/>
      <c r="I688" s="52"/>
    </row>
    <row r="689" spans="1:9">
      <c r="A689" s="24"/>
      <c r="B689" s="49" t="s">
        <v>7</v>
      </c>
      <c r="C689" s="16">
        <v>0</v>
      </c>
      <c r="D689" s="16">
        <v>0</v>
      </c>
      <c r="E689" s="16">
        <v>0</v>
      </c>
      <c r="G689" s="52"/>
      <c r="H689" s="52"/>
      <c r="I689" s="52"/>
    </row>
    <row r="690" spans="1:9">
      <c r="A690" s="25"/>
      <c r="B690" s="13" t="s">
        <v>226</v>
      </c>
      <c r="C690" s="14">
        <f>(((((((+C691+C692)))))))</f>
        <v>515.25108</v>
      </c>
      <c r="D690" s="14">
        <f>(((((((+D691+D692)))))))</f>
        <v>215</v>
      </c>
      <c r="E690" s="14">
        <f>(((((((+E691+E692)))))))</f>
        <v>120.97532</v>
      </c>
      <c r="G690" s="52"/>
      <c r="H690" s="52"/>
      <c r="I690" s="52"/>
    </row>
    <row r="691" spans="1:9">
      <c r="A691" s="24"/>
      <c r="B691" s="49" t="s">
        <v>6</v>
      </c>
      <c r="C691" s="16">
        <v>515.25108</v>
      </c>
      <c r="D691" s="16">
        <v>215</v>
      </c>
      <c r="E691" s="16">
        <v>120.97532</v>
      </c>
      <c r="G691" s="52"/>
      <c r="H691" s="52"/>
      <c r="I691" s="52"/>
    </row>
    <row r="692" spans="1:9">
      <c r="A692" s="24"/>
      <c r="B692" s="49" t="s">
        <v>7</v>
      </c>
      <c r="C692" s="16">
        <v>0</v>
      </c>
      <c r="D692" s="16">
        <v>0</v>
      </c>
      <c r="E692" s="16">
        <v>0</v>
      </c>
      <c r="G692" s="52"/>
      <c r="H692" s="52"/>
      <c r="I692" s="52"/>
    </row>
    <row r="693" spans="1:9">
      <c r="A693" s="25"/>
      <c r="B693" s="13" t="s">
        <v>195</v>
      </c>
      <c r="C693" s="14">
        <f>(((((((+C694+C695)))))))</f>
        <v>387.91654000000005</v>
      </c>
      <c r="D693" s="14">
        <f>(((((((+D694+D695)))))))</f>
        <v>105.56243000000001</v>
      </c>
      <c r="E693" s="14">
        <f>(((((((+E694+E695)))))))</f>
        <v>105.5385</v>
      </c>
      <c r="G693" s="52"/>
      <c r="H693" s="52"/>
      <c r="I693" s="52"/>
    </row>
    <row r="694" spans="1:9">
      <c r="A694" s="24"/>
      <c r="B694" s="49" t="s">
        <v>6</v>
      </c>
      <c r="C694" s="16">
        <v>387.91654000000005</v>
      </c>
      <c r="D694" s="16">
        <v>105.56243000000001</v>
      </c>
      <c r="E694" s="16">
        <v>105.5385</v>
      </c>
      <c r="G694" s="52"/>
      <c r="H694" s="52"/>
      <c r="I694" s="52"/>
    </row>
    <row r="695" spans="1:9">
      <c r="A695" s="24"/>
      <c r="B695" s="49" t="s">
        <v>7</v>
      </c>
      <c r="C695" s="16">
        <v>0</v>
      </c>
      <c r="D695" s="16">
        <v>0</v>
      </c>
      <c r="E695" s="16">
        <v>0</v>
      </c>
      <c r="G695" s="52"/>
      <c r="H695" s="52"/>
      <c r="I695" s="52"/>
    </row>
    <row r="696" spans="1:9">
      <c r="A696" s="25"/>
      <c r="B696" s="13" t="s">
        <v>196</v>
      </c>
      <c r="C696" s="14">
        <f>(((((((+C697+C698)))))))</f>
        <v>5847.4250000000002</v>
      </c>
      <c r="D696" s="14">
        <f>(((((((+D697+D698)))))))</f>
        <v>5847.4250000000002</v>
      </c>
      <c r="E696" s="14">
        <f>(((((((+E697+E698)))))))</f>
        <v>5847.4250000000002</v>
      </c>
      <c r="G696" s="52"/>
      <c r="H696" s="52"/>
      <c r="I696" s="52"/>
    </row>
    <row r="697" spans="1:9">
      <c r="A697" s="24"/>
      <c r="B697" s="49" t="s">
        <v>6</v>
      </c>
      <c r="C697" s="16">
        <v>5847.4250000000002</v>
      </c>
      <c r="D697" s="16">
        <v>5847.4250000000002</v>
      </c>
      <c r="E697" s="16">
        <v>5847.4250000000002</v>
      </c>
      <c r="G697" s="52"/>
      <c r="H697" s="52"/>
      <c r="I697" s="52"/>
    </row>
    <row r="698" spans="1:9">
      <c r="A698" s="24"/>
      <c r="B698" s="49" t="s">
        <v>7</v>
      </c>
      <c r="C698" s="16">
        <v>0</v>
      </c>
      <c r="D698" s="16">
        <v>0</v>
      </c>
      <c r="E698" s="16">
        <v>0</v>
      </c>
      <c r="G698" s="52"/>
      <c r="H698" s="52"/>
      <c r="I698" s="52"/>
    </row>
    <row r="699" spans="1:9">
      <c r="A699" s="25"/>
      <c r="B699" s="13" t="s">
        <v>197</v>
      </c>
      <c r="C699" s="14">
        <f>(((((((+C700+C701)))))))</f>
        <v>13720.947300000002</v>
      </c>
      <c r="D699" s="14">
        <f>(((((((+D700+D701)))))))</f>
        <v>5413.7785999999996</v>
      </c>
      <c r="E699" s="14">
        <f>(((((((+E700+E701)))))))</f>
        <v>4834.5585199999996</v>
      </c>
      <c r="G699" s="52"/>
      <c r="H699" s="52"/>
      <c r="I699" s="52"/>
    </row>
    <row r="700" spans="1:9">
      <c r="A700" s="24"/>
      <c r="B700" s="49" t="s">
        <v>6</v>
      </c>
      <c r="C700" s="16">
        <v>13720.947300000002</v>
      </c>
      <c r="D700" s="16">
        <v>5413.7785999999996</v>
      </c>
      <c r="E700" s="16">
        <v>4834.5585199999996</v>
      </c>
      <c r="G700" s="52"/>
      <c r="H700" s="52"/>
      <c r="I700" s="52"/>
    </row>
    <row r="701" spans="1:9">
      <c r="A701" s="24"/>
      <c r="B701" s="49" t="s">
        <v>7</v>
      </c>
      <c r="C701" s="16">
        <v>0</v>
      </c>
      <c r="D701" s="16">
        <v>0</v>
      </c>
      <c r="E701" s="16">
        <v>0</v>
      </c>
      <c r="G701" s="52"/>
      <c r="H701" s="52"/>
      <c r="I701" s="52"/>
    </row>
    <row r="702" spans="1:9">
      <c r="A702" s="26" t="s">
        <v>245</v>
      </c>
      <c r="B702" s="13"/>
      <c r="C702" s="14">
        <f>+C703+C706</f>
        <v>1064578.4340699997</v>
      </c>
      <c r="D702" s="14">
        <f t="shared" ref="D702:E702" si="34">+D703+D706</f>
        <v>71408.108880000014</v>
      </c>
      <c r="E702" s="14">
        <f t="shared" si="34"/>
        <v>65188.939030000009</v>
      </c>
      <c r="G702" s="52"/>
      <c r="H702" s="52"/>
      <c r="I702" s="52"/>
    </row>
    <row r="703" spans="1:9">
      <c r="A703" s="25"/>
      <c r="B703" s="13" t="s">
        <v>11</v>
      </c>
      <c r="C703" s="14">
        <f>(((((((+C704+C705)))))))</f>
        <v>1059592.2230699998</v>
      </c>
      <c r="D703" s="14">
        <f>(((((((+D704+D705)))))))</f>
        <v>69892.789710000012</v>
      </c>
      <c r="E703" s="14">
        <f>(((((((+E704+E705)))))))</f>
        <v>64331.809400000006</v>
      </c>
      <c r="G703" s="52"/>
      <c r="H703" s="52"/>
      <c r="I703" s="52"/>
    </row>
    <row r="704" spans="1:9">
      <c r="A704" s="24"/>
      <c r="B704" s="49" t="s">
        <v>6</v>
      </c>
      <c r="C704" s="16">
        <v>1059592.2230699998</v>
      </c>
      <c r="D704" s="16">
        <v>69892.789710000012</v>
      </c>
      <c r="E704" s="16">
        <v>64331.809400000006</v>
      </c>
      <c r="G704" s="52"/>
      <c r="H704" s="52"/>
      <c r="I704" s="52"/>
    </row>
    <row r="705" spans="1:9">
      <c r="A705" s="24"/>
      <c r="B705" s="49" t="s">
        <v>7</v>
      </c>
      <c r="C705" s="16">
        <v>0</v>
      </c>
      <c r="D705" s="16">
        <v>0</v>
      </c>
      <c r="E705" s="16">
        <v>0</v>
      </c>
      <c r="G705" s="52"/>
      <c r="H705" s="52"/>
      <c r="I705" s="52"/>
    </row>
    <row r="706" spans="1:9">
      <c r="A706" s="25"/>
      <c r="B706" s="13" t="s">
        <v>244</v>
      </c>
      <c r="C706" s="14">
        <f>(((((((+C707+C708)))))))</f>
        <v>4986.2110000000002</v>
      </c>
      <c r="D706" s="14">
        <f>(((((((+D707+D708)))))))</f>
        <v>1515.31917</v>
      </c>
      <c r="E706" s="14">
        <f>(((((((+E707+E708)))))))</f>
        <v>857.12962999999991</v>
      </c>
      <c r="G706" s="52"/>
      <c r="H706" s="52"/>
      <c r="I706" s="52"/>
    </row>
    <row r="707" spans="1:9">
      <c r="A707" s="24"/>
      <c r="B707" s="49" t="s">
        <v>6</v>
      </c>
      <c r="C707" s="16">
        <v>4986.2110000000002</v>
      </c>
      <c r="D707" s="16">
        <v>1515.31917</v>
      </c>
      <c r="E707" s="16">
        <v>857.12962999999991</v>
      </c>
      <c r="G707" s="52"/>
      <c r="H707" s="52"/>
      <c r="I707" s="52"/>
    </row>
    <row r="708" spans="1:9">
      <c r="A708" s="24"/>
      <c r="B708" s="49" t="s">
        <v>7</v>
      </c>
      <c r="C708" s="16">
        <v>0</v>
      </c>
      <c r="D708" s="16">
        <v>0</v>
      </c>
      <c r="E708" s="16">
        <v>0</v>
      </c>
      <c r="G708" s="52"/>
      <c r="H708" s="52"/>
      <c r="I708" s="52"/>
    </row>
    <row r="709" spans="1:9">
      <c r="A709" s="26" t="s">
        <v>214</v>
      </c>
      <c r="B709" s="10"/>
      <c r="C709" s="11">
        <f>(((+C710+C711)))</f>
        <v>13605400.66561</v>
      </c>
      <c r="D709" s="11">
        <f t="shared" ref="D709:E709" si="35">(((+D710+D711)))</f>
        <v>3178323.2302260501</v>
      </c>
      <c r="E709" s="11">
        <f t="shared" si="35"/>
        <v>2744947.3384515992</v>
      </c>
      <c r="G709" s="52"/>
      <c r="H709" s="52"/>
      <c r="I709" s="52"/>
    </row>
    <row r="710" spans="1:9">
      <c r="A710" s="24"/>
      <c r="B710" s="49" t="s">
        <v>6</v>
      </c>
      <c r="C710" s="16">
        <v>12622658.75061</v>
      </c>
      <c r="D710" s="21">
        <v>3118034.9072260503</v>
      </c>
      <c r="E710" s="21">
        <v>2684659.0154515994</v>
      </c>
      <c r="G710" s="52"/>
      <c r="H710" s="52"/>
      <c r="I710" s="52"/>
    </row>
    <row r="711" spans="1:9">
      <c r="A711" s="24"/>
      <c r="B711" s="49" t="s">
        <v>7</v>
      </c>
      <c r="C711" s="16">
        <v>982741.91500000004</v>
      </c>
      <c r="D711" s="21">
        <v>60288.322999999997</v>
      </c>
      <c r="E711" s="21">
        <v>60288.322999999997</v>
      </c>
      <c r="G711" s="52"/>
      <c r="H711" s="52"/>
      <c r="I711" s="52"/>
    </row>
    <row r="712" spans="1:9">
      <c r="A712" s="26" t="s">
        <v>215</v>
      </c>
      <c r="B712" s="10"/>
      <c r="C712" s="11">
        <f>(((+C713+C714)))</f>
        <v>25045.02</v>
      </c>
      <c r="D712" s="11">
        <f t="shared" ref="D712:E712" si="36">(((+D713+D714)))</f>
        <v>16250.932570000001</v>
      </c>
      <c r="E712" s="11">
        <f t="shared" si="36"/>
        <v>8364.3815099999993</v>
      </c>
      <c r="G712" s="52"/>
      <c r="H712" s="52"/>
      <c r="I712" s="52"/>
    </row>
    <row r="713" spans="1:9">
      <c r="A713" s="24"/>
      <c r="B713" s="49" t="s">
        <v>6</v>
      </c>
      <c r="C713" s="16">
        <v>25045.02</v>
      </c>
      <c r="D713" s="31">
        <v>16250.932570000001</v>
      </c>
      <c r="E713" s="31">
        <v>8364.3815099999993</v>
      </c>
      <c r="G713" s="52"/>
      <c r="H713" s="52"/>
      <c r="I713" s="52"/>
    </row>
    <row r="714" spans="1:9">
      <c r="A714" s="24"/>
      <c r="B714" s="49" t="s">
        <v>7</v>
      </c>
      <c r="C714" s="16">
        <v>0</v>
      </c>
      <c r="D714" s="16">
        <v>0</v>
      </c>
      <c r="E714" s="16">
        <v>0</v>
      </c>
      <c r="G714" s="52"/>
      <c r="H714" s="52"/>
      <c r="I714" s="52"/>
    </row>
    <row r="715" spans="1:9">
      <c r="A715" s="26" t="s">
        <v>216</v>
      </c>
      <c r="B715" s="13"/>
      <c r="C715" s="14">
        <f>+C716+C719+C722+C725+C728</f>
        <v>261453546.50444666</v>
      </c>
      <c r="D715" s="14">
        <f t="shared" ref="D715:E715" si="37">+D716+D719+D722+D725+D728</f>
        <v>64163283.978698999</v>
      </c>
      <c r="E715" s="14">
        <f t="shared" si="37"/>
        <v>58650148.148340017</v>
      </c>
      <c r="G715" s="52"/>
      <c r="H715" s="52"/>
      <c r="I715" s="52"/>
    </row>
    <row r="716" spans="1:9">
      <c r="A716" s="25"/>
      <c r="B716" s="13" t="s">
        <v>198</v>
      </c>
      <c r="C716" s="14">
        <f>(((((((+C717+C718)))))))</f>
        <v>241365934.48320001</v>
      </c>
      <c r="D716" s="14">
        <f>(((((((+D717+D718)))))))</f>
        <v>61095024.165600002</v>
      </c>
      <c r="E716" s="14">
        <f>(((((((+E717+E718)))))))</f>
        <v>57187060.46010001</v>
      </c>
      <c r="G716" s="52"/>
      <c r="H716" s="52"/>
      <c r="I716" s="52"/>
    </row>
    <row r="717" spans="1:9">
      <c r="A717" s="24"/>
      <c r="B717" s="49" t="s">
        <v>6</v>
      </c>
      <c r="C717" s="16">
        <v>16630341.671700001</v>
      </c>
      <c r="D717" s="16">
        <v>4390679.5686000008</v>
      </c>
      <c r="E717" s="16">
        <v>1216640.2554000001</v>
      </c>
      <c r="G717" s="52"/>
      <c r="H717" s="52"/>
      <c r="I717" s="52"/>
    </row>
    <row r="718" spans="1:9">
      <c r="A718" s="24"/>
      <c r="B718" s="49" t="s">
        <v>7</v>
      </c>
      <c r="C718" s="16">
        <v>224735592.81150001</v>
      </c>
      <c r="D718" s="16">
        <v>56704344.597000003</v>
      </c>
      <c r="E718" s="16">
        <v>55970420.204700008</v>
      </c>
      <c r="G718" s="52"/>
      <c r="H718" s="52"/>
      <c r="I718" s="52"/>
    </row>
    <row r="719" spans="1:9">
      <c r="A719" s="25"/>
      <c r="B719" s="13" t="s">
        <v>199</v>
      </c>
      <c r="C719" s="14">
        <f>(((((((+C720+C721)))))))</f>
        <v>404647.90687000001</v>
      </c>
      <c r="D719" s="14">
        <f>(((((((+D720+D721)))))))</f>
        <v>1265.386</v>
      </c>
      <c r="E719" s="14">
        <f>(((((((+E720+E721)))))))</f>
        <v>1163.0309999999999</v>
      </c>
      <c r="G719" s="52"/>
      <c r="H719" s="52"/>
      <c r="I719" s="52"/>
    </row>
    <row r="720" spans="1:9">
      <c r="A720" s="24"/>
      <c r="B720" s="49" t="s">
        <v>6</v>
      </c>
      <c r="C720" s="16">
        <v>404647.90687000001</v>
      </c>
      <c r="D720" s="16">
        <v>1265.386</v>
      </c>
      <c r="E720" s="16">
        <v>1163.0309999999999</v>
      </c>
      <c r="G720" s="52"/>
      <c r="H720" s="52"/>
      <c r="I720" s="52"/>
    </row>
    <row r="721" spans="1:9">
      <c r="A721" s="24"/>
      <c r="B721" s="49" t="s">
        <v>7</v>
      </c>
      <c r="C721" s="16">
        <v>0</v>
      </c>
      <c r="D721" s="16">
        <v>0</v>
      </c>
      <c r="E721" s="16">
        <v>0</v>
      </c>
      <c r="G721" s="52"/>
      <c r="H721" s="52"/>
      <c r="I721" s="52"/>
    </row>
    <row r="722" spans="1:9">
      <c r="A722" s="39"/>
      <c r="B722" s="36" t="s">
        <v>200</v>
      </c>
      <c r="C722" s="37">
        <f>(((((((+C723+C724)))))))</f>
        <v>3669888.8056700001</v>
      </c>
      <c r="D722" s="37">
        <f>(((((((+D723+D724)))))))</f>
        <v>363121.41511</v>
      </c>
      <c r="E722" s="37">
        <f>(((((((+E723+E724)))))))</f>
        <v>315507.71004000003</v>
      </c>
      <c r="G722" s="52"/>
      <c r="H722" s="52"/>
      <c r="I722" s="52"/>
    </row>
    <row r="723" spans="1:9">
      <c r="A723" s="24"/>
      <c r="B723" s="49" t="s">
        <v>6</v>
      </c>
      <c r="C723" s="16">
        <v>2755841.1786700003</v>
      </c>
      <c r="D723" s="16">
        <v>128285.00483000001</v>
      </c>
      <c r="E723" s="16">
        <v>107539.63076</v>
      </c>
      <c r="G723" s="52"/>
      <c r="H723" s="52"/>
      <c r="I723" s="52"/>
    </row>
    <row r="724" spans="1:9">
      <c r="A724" s="24"/>
      <c r="B724" s="49" t="s">
        <v>7</v>
      </c>
      <c r="C724" s="16">
        <v>914047.62699999975</v>
      </c>
      <c r="D724" s="16">
        <v>234836.41028000001</v>
      </c>
      <c r="E724" s="16">
        <v>207968.07928000003</v>
      </c>
      <c r="G724" s="52"/>
      <c r="H724" s="52"/>
      <c r="I724" s="52"/>
    </row>
    <row r="725" spans="1:9">
      <c r="A725" s="25"/>
      <c r="B725" s="13" t="s">
        <v>201</v>
      </c>
      <c r="C725" s="14">
        <f>(((((((+C726+C727)))))))</f>
        <v>9857168.5260308646</v>
      </c>
      <c r="D725" s="14">
        <f>(((((((+D726+D727)))))))</f>
        <v>1303900.5214300002</v>
      </c>
      <c r="E725" s="14">
        <f>(((((((+E726+E727)))))))</f>
        <v>979353.56177999987</v>
      </c>
      <c r="G725" s="52"/>
      <c r="H725" s="52"/>
      <c r="I725" s="52"/>
    </row>
    <row r="726" spans="1:9">
      <c r="A726" s="24"/>
      <c r="B726" s="49" t="s">
        <v>6</v>
      </c>
      <c r="C726" s="16">
        <v>5064828.8841509437</v>
      </c>
      <c r="D726" s="16">
        <v>1051742.8366800002</v>
      </c>
      <c r="E726" s="16">
        <v>781575.91652999993</v>
      </c>
      <c r="G726" s="52"/>
      <c r="H726" s="52"/>
      <c r="I726" s="52"/>
    </row>
    <row r="727" spans="1:9">
      <c r="A727" s="24"/>
      <c r="B727" s="49" t="s">
        <v>7</v>
      </c>
      <c r="C727" s="17">
        <v>4792339.6418799218</v>
      </c>
      <c r="D727" s="16">
        <v>252157.68474999999</v>
      </c>
      <c r="E727" s="16">
        <v>197777.64525</v>
      </c>
      <c r="G727" s="52"/>
      <c r="H727" s="52"/>
      <c r="I727" s="52"/>
    </row>
    <row r="728" spans="1:9">
      <c r="A728" s="25"/>
      <c r="B728" s="13" t="s">
        <v>202</v>
      </c>
      <c r="C728" s="14">
        <f>(((((((+C729+C730)))))))</f>
        <v>6155906.7826757682</v>
      </c>
      <c r="D728" s="14">
        <f>(((((((+D729+D730)))))))</f>
        <v>1399972.4905589998</v>
      </c>
      <c r="E728" s="14">
        <f>(((((((+E729+E730)))))))</f>
        <v>167063.38542000001</v>
      </c>
      <c r="G728" s="52"/>
      <c r="H728" s="52"/>
      <c r="I728" s="52"/>
    </row>
    <row r="729" spans="1:9">
      <c r="A729" s="24"/>
      <c r="B729" s="49" t="s">
        <v>6</v>
      </c>
      <c r="C729" s="16">
        <v>5910357.5757457679</v>
      </c>
      <c r="D729" s="16">
        <v>1341042.6955489998</v>
      </c>
      <c r="E729" s="16">
        <v>167063.38542000001</v>
      </c>
      <c r="G729" s="52"/>
      <c r="H729" s="52"/>
      <c r="I729" s="52"/>
    </row>
    <row r="730" spans="1:9">
      <c r="A730" s="24"/>
      <c r="B730" s="49" t="s">
        <v>7</v>
      </c>
      <c r="C730" s="16">
        <v>245549.20693000001</v>
      </c>
      <c r="D730" s="16">
        <v>58929.795010000009</v>
      </c>
      <c r="E730" s="16">
        <v>0</v>
      </c>
      <c r="G730" s="52"/>
      <c r="H730" s="52"/>
      <c r="I730" s="52"/>
    </row>
    <row r="731" spans="1:9">
      <c r="A731" s="26" t="s">
        <v>217</v>
      </c>
      <c r="B731" s="10"/>
      <c r="C731" s="11">
        <f>(((+C732+C733)))</f>
        <v>91705097.655000001</v>
      </c>
      <c r="D731" s="11">
        <f t="shared" ref="D731:E731" si="38">(((+D732+D733)))</f>
        <v>24519297.391000003</v>
      </c>
      <c r="E731" s="11">
        <f t="shared" si="38"/>
        <v>14940536.913999999</v>
      </c>
      <c r="G731" s="52"/>
      <c r="H731" s="52"/>
      <c r="I731" s="52"/>
    </row>
    <row r="732" spans="1:9">
      <c r="A732" s="24"/>
      <c r="B732" s="49" t="s">
        <v>6</v>
      </c>
      <c r="C732" s="16">
        <v>90916351.814999998</v>
      </c>
      <c r="D732" s="21">
        <v>24231976.065000001</v>
      </c>
      <c r="E732" s="21">
        <v>14915839.68</v>
      </c>
      <c r="G732" s="52"/>
      <c r="H732" s="52"/>
      <c r="I732" s="52"/>
    </row>
    <row r="733" spans="1:9">
      <c r="A733" s="23"/>
      <c r="B733" s="50" t="s">
        <v>7</v>
      </c>
      <c r="C733" s="18">
        <v>788745.84</v>
      </c>
      <c r="D733" s="18">
        <v>287321.326</v>
      </c>
      <c r="E733" s="18">
        <v>24697.234</v>
      </c>
      <c r="G733" s="52"/>
      <c r="H733" s="52"/>
      <c r="I733" s="52"/>
    </row>
    <row r="734" spans="1:9" ht="15" customHeight="1">
      <c r="A734" s="53" t="s">
        <v>203</v>
      </c>
      <c r="B734" s="53"/>
      <c r="C734" s="53"/>
      <c r="D734" s="53"/>
      <c r="E734" s="53"/>
    </row>
    <row r="737" ht="18.75" customHeight="1"/>
  </sheetData>
  <mergeCells count="10">
    <mergeCell ref="A734:E734"/>
    <mergeCell ref="A523:B523"/>
    <mergeCell ref="A628:B628"/>
    <mergeCell ref="A1:C1"/>
    <mergeCell ref="A3:E3"/>
    <mergeCell ref="A4:E4"/>
    <mergeCell ref="A5:E5"/>
    <mergeCell ref="A7:B8"/>
    <mergeCell ref="C7:C8"/>
    <mergeCell ref="D7:E7"/>
  </mergeCells>
  <pageMargins left="0.70866141732283472" right="0.70866141732283472" top="0.74803149606299213" bottom="0.74803149606299213" header="0.31496062992125984" footer="0.31496062992125984"/>
  <pageSetup scale="72" fitToHeight="0" orientation="portrait" verticalDpi="0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1T_2020</vt:lpstr>
      <vt:lpstr>'1T_2020'!Área_de_impresión</vt:lpstr>
      <vt:lpstr>'1T_2020'!Títulos_a_imprimir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Política y Control Presupuestario</dc:creator>
  <cp:lastModifiedBy>TRIANA CARCAÑO</cp:lastModifiedBy>
  <cp:lastPrinted>2020-04-26T00:15:41Z</cp:lastPrinted>
  <dcterms:created xsi:type="dcterms:W3CDTF">2018-01-26T18:51:24Z</dcterms:created>
  <dcterms:modified xsi:type="dcterms:W3CDTF">2020-04-26T00:19:56Z</dcterms:modified>
</cp:coreProperties>
</file>