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pa\Documents\Mis documentos\Informes\Informe de Finanzas Anexos\2020 Informes\ii\Excel\"/>
    </mc:Choice>
  </mc:AlternateContent>
  <bookViews>
    <workbookView xWindow="0" yWindow="0" windowWidth="20490" windowHeight="7650"/>
  </bookViews>
  <sheets>
    <sheet name="Avance Fin-Fis" sheetId="1" r:id="rId1"/>
    <sheet name="Flujo Neto Inv Dir Oper" sheetId="2" r:id="rId2"/>
    <sheet name="Flujo Neto Inv Cond Oper" sheetId="3" r:id="rId3"/>
    <sheet name="Com Inv Dir Oper" sheetId="4" r:id="rId4"/>
    <sheet name="Com Inv Fin Dir Con Cos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'Avance Fin-Fis'!$C$17:$O$80</definedName>
    <definedName name="_xlnm._FilterDatabase" localSheetId="4" hidden="1">'Com Inv Fin Dir Con Cos Tot'!$A$15:$L$246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2">#REF!</definedName>
    <definedName name="_TC2001" localSheetId="6">#REF!</definedName>
    <definedName name="_TC2001" localSheetId="5">#REF!</definedName>
    <definedName name="_TC2001">#REF!</definedName>
    <definedName name="_TDC2001" localSheetId="2">'[2]Tipos de Cambio'!$C$4</definedName>
    <definedName name="_TDC2001" localSheetId="6">'[3]Tipos de Cambio'!$C$4</definedName>
    <definedName name="_TDC2001" localSheetId="5">'[3]Tipos de Cambio'!$C$4</definedName>
    <definedName name="_TDC2001">'[4]Tipos de Cambio'!$C$4</definedName>
    <definedName name="_tdc20012" localSheetId="2">'[2]Tipos de Cambio'!$C$4</definedName>
    <definedName name="_tdc20012">'[4]Tipos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'[6]AFF Dólares'!#REF!</definedName>
    <definedName name="Acum_2014_Total">#REF!</definedName>
    <definedName name="Acum_2016_Total">'[6]AFF Dólares'!#REF!</definedName>
    <definedName name="Ahorros_OP">'[7]EVA 00'!$F$14</definedName>
    <definedName name="Anyo_de_referencia">[8]Oculta!$B$8</definedName>
    <definedName name="Anyo_fin_PEM">'[7]EVA 00'!$A$54</definedName>
    <definedName name="Anyo_inicio_PEM">'[7]EVA 00'!$A$22</definedName>
    <definedName name="AREA_DE_IMPRESI">#REF!</definedName>
    <definedName name="_xlnm.Print_Area" localSheetId="3">'Com Inv Dir Oper'!$A$4:$M$275</definedName>
    <definedName name="_xlnm.Print_Area" localSheetId="4">'Com Inv Fin Dir Con Cos Tot'!$A$4:$L$315</definedName>
    <definedName name="_xlnm.Print_Area" localSheetId="2">'Flujo Neto Inv Cond Oper'!$B$4:$M$51</definedName>
    <definedName name="_xlnm.Print_Area" localSheetId="6">'VPN Inv Fin Cond'!$A$4:$K$69</definedName>
    <definedName name="_xlnm.Print_Area" localSheetId="5">'VPN Inv Fin Dir'!$A$4:$K$320</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'[7]EVA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hidden="1">{"Bruto",#N/A,FALSE,"CONV3T.XLS";"Neto",#N/A,FALSE,"CONV3T.XLS";"UnoB",#N/A,FALSE,"CONV3T.XLS";"Bruto",#N/A,FALSE,"CONV4T.XLS";"Neto",#N/A,FALSE,"CONV4T.XLS";"UnoB",#N/A,FALSE,"CONV4T.XLS"}</definedName>
    <definedName name="Capacidad_obra">[7]PEM!$H$1</definedName>
    <definedName name="cccc">#REF!</definedName>
    <definedName name="CFLL_EVA">'[7]EVA 00'!$S$18</definedName>
    <definedName name="Clase_obra">[7]PEM!$L$1</definedName>
    <definedName name="CMAA_EVA">'[7]EVA 00'!$S$13</definedName>
    <definedName name="CMAB_EVA">'[7]EVA 00'!$S$14</definedName>
    <definedName name="CMGN_EVA">'[7]EVA 00'!$S$16</definedName>
    <definedName name="CMPE_EVA">'[7]EVA 00'!$S$15</definedName>
    <definedName name="CMPM_EVA">'[7]EVA 00'!$S$17</definedName>
    <definedName name="Col_duracion">[7]PEM!$F$1</definedName>
    <definedName name="compromisos">#REF!</definedName>
    <definedName name="CONTIN">#REF!</definedName>
    <definedName name="cor"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[7]PEM!$C$1</definedName>
    <definedName name="Costo_Total_Obra">[7]PEM!$D$1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'[9]Datos Base'!$E$34</definedName>
    <definedName name="dec.fp4">'[10]datos base'!$H$33</definedName>
    <definedName name="DGF">#REF!</definedName>
    <definedName name="DIFPROD">#REF!</definedName>
    <definedName name="DIFPRODAJE">#REF!</definedName>
    <definedName name="e3e">#REF!</definedName>
    <definedName name="edos">#REF!</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'[9]Datos Base'!$E$47</definedName>
    <definedName name="FEOF">[8]Oculta!$B$7</definedName>
    <definedName name="FORM">#REF!</definedName>
    <definedName name="FORMATO">#REF!</definedName>
    <definedName name="fp.1">'[11]datos base'!$E$22</definedName>
    <definedName name="fp.2">'[9]Datos Base'!$F$22</definedName>
    <definedName name="fp.4">'[9]Datos Base'!$H$22</definedName>
    <definedName name="fpr.2">'[12]datos base'!$F$23</definedName>
    <definedName name="fpr.4">'[9]Datos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'[6]AFF Dólares'!#REF!</definedName>
    <definedName name="Hasta_2015_Total">'[6]AFF Dólares'!#REF!</definedName>
    <definedName name="iiiiiiiiii">#REF!</definedName>
    <definedName name="Imprimir_área_IM">#REF!</definedName>
    <definedName name="Inv_anyo_ref">'[7]EVA 00'!$H$22</definedName>
    <definedName name="JSGT" xml:space="preserve"> salida6</definedName>
    <definedName name="kkkk" hidden="1">{#N/A,#N/A,FALSE,"TOT";#N/A,#N/A,FALSE,"PEP";#N/A,#N/A,FALSE,"REF";#N/A,#N/A,FALSE,"GAS";#N/A,#N/A,FALSE,"PET";#N/A,#N/A,FALSE,"COR"}</definedName>
    <definedName name="liga" hidden="1">#REF!</definedName>
    <definedName name="liga1" hidden="1">#REF!</definedName>
    <definedName name="Longitud_obra">[7]PEM!$K$1</definedName>
    <definedName name="moneda.de">'[9]Datos Base'!$E$10</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[13]PEM!$C$1</definedName>
    <definedName name="nombre">'[14]datos base'!$I$2</definedName>
    <definedName name="Nombre_OP">[7]PEM!$A$1</definedName>
    <definedName name="Num_circuitos">[7]PEM!$J$1</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'[15]REPOMO 2007 4502 NOROESTE PCGA'!$B$1:$O$56,'[15]REPOMO 2007 4502 NOROESTE PCGA'!#REF!</definedName>
    <definedName name="RCA_ADC">'[5]DGBSEN 03'!#REF!</definedName>
    <definedName name="RCA_CFE">'[5]DGBSEN 03'!#REF!</definedName>
    <definedName name="RCA_LFC">'[5]DGBSEN 03'!#REF!</definedName>
    <definedName name="RCA_SEN">'[5]DGBSEN 03'!#REF!</definedName>
    <definedName name="Realizada_2015_Total">'[6]AFF Dólares'!#REF!</definedName>
    <definedName name="Realizada_Condicionada_2015">#REF!</definedName>
    <definedName name="Realizada_Directa_2015">'[6]AFF Dólares'!#REF!</definedName>
    <definedName name="Realizada_Total_2015">'[6]AFF Dólares'!#REF!</definedName>
    <definedName name="Region_PEM">[8]Oculta!$B$5</definedName>
    <definedName name="relac" hidden="1">{"Bruto",#N/A,FALSE,"CONV3T.XLS";"Neto",#N/A,FALSE,"CONV3T.XLS";"UnoB",#N/A,FALSE,"CONV3T.XLS";"Bruto",#N/A,FALSE,"CONV4T.XLS";"Neto",#N/A,FALSE,"CONV4T.XLS";"UnoB",#N/A,FALSE,"CONV4T.XLS"}</definedName>
    <definedName name="Relacion_transf">[7]PEM!$I$1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xml:space="preserve"> salida6</definedName>
    <definedName name="sdesdewaad">#REF!</definedName>
    <definedName name="ssss">#REF!</definedName>
    <definedName name="TABLA">#REF!</definedName>
    <definedName name="tasa.real">'[9]Datos Base'!$E$12</definedName>
    <definedName name="Tension_Obra">[7]PEM!$E$1</definedName>
    <definedName name="Tipo_const_obra">[7]PEM!$G$1</definedName>
    <definedName name="Tipo_obra">[7]PEM!$M$1</definedName>
    <definedName name="TIR">'[7]EVA 00'!$M$11</definedName>
    <definedName name="_xlnm.Print_Titles" localSheetId="3">'Com Inv Dir Oper'!$4:$13</definedName>
    <definedName name="_xlnm.Print_Titles" localSheetId="4">'Com Inv Fin Dir Con Cos Tot'!$4:$13</definedName>
    <definedName name="_xlnm.Print_Titles" localSheetId="2">'Flujo Neto Inv Cond Oper'!$5:$15</definedName>
    <definedName name="_xlnm.Print_Titles" localSheetId="6">'VPN Inv Fin Cond'!$4:$11</definedName>
    <definedName name="_xlnm.Print_Titles" localSheetId="5">'VPN Inv Fin Dir'!$4:$11</definedName>
    <definedName name="Total_PEM">[7]PEM!$D$11</definedName>
    <definedName name="Total_presup">[7]PEM!$C$11</definedName>
    <definedName name="tul" hidden="1">{"Bruto",#N/A,FALSE,"CONV3T.XLS";"Neto",#N/A,FALSE,"CONV3T.XLS";"UnoB",#N/A,FALSE,"CONV3T.XLS";"Bruto",#N/A,FALSE,"CONV4T.XLS";"Neto",#N/A,FALSE,"CONV4T.XLS";"UnoB",#N/A,FALSE,"CONV4T.XLS"}</definedName>
    <definedName name="VPN">'[7]EVA 00'!$K$11</definedName>
    <definedName name="VVVV">#REF!</definedName>
    <definedName name="vvvvvvvv">#REF!</definedName>
    <definedName name="wrn.econv2s." hidden="1">{"Bruto",#N/A,FALSE,"CONV3T.XLS";"Neto",#N/A,FALSE,"CONV3T.XLS";"UnoB",#N/A,FALSE,"CONV3T.XLS";"Bruto",#N/A,FALSE,"CONV4T.XLS";"Neto",#N/A,FALSE,"CONV4T.XLS";"UnoB",#N/A,FALSE,"CONV4T.XLS"}</definedName>
    <definedName name="wrn.gst1tajuorg." hidden="1">{#N/A,#N/A,FALSE,"TOT";#N/A,#N/A,FALSE,"PEP";#N/A,#N/A,FALSE,"REF";#N/A,#N/A,FALSE,"GAS";#N/A,#N/A,FALSE,"PET";#N/A,#N/A,FALSE,"COR"}</definedName>
    <definedName name="www">#REF!</definedName>
    <definedName name="wwwww">#REF!</definedName>
    <definedName name="Yuri">#REF!</definedName>
    <definedName name="Z_ACA8C922_D540_408C_ACB4_DEDC5EBD2D0D_.wvu.Cols" localSheetId="2" hidden="1">'Flujo Neto Inv Cond Oper'!$A:$A</definedName>
    <definedName name="Z_ACA8C922_D540_408C_ACB4_DEDC5EBD2D0D_.wvu.PrintArea" localSheetId="2" hidden="1">'Flujo Neto Inv Cond Oper'!$B$4:$M$51</definedName>
    <definedName name="Z_ACA8C922_D540_408C_ACB4_DEDC5EBD2D0D_.wvu.PrintTitles" localSheetId="2" hidden="1">'Flujo Neto Inv Cond Oper'!$5:$15</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2" i="7" l="1"/>
  <c r="E62" i="7"/>
  <c r="D62" i="7"/>
  <c r="F59" i="7"/>
  <c r="E59" i="7"/>
  <c r="D59" i="7"/>
  <c r="F56" i="7"/>
  <c r="E56" i="7"/>
  <c r="D56" i="7"/>
  <c r="F53" i="7"/>
  <c r="E53" i="7"/>
  <c r="D53" i="7"/>
  <c r="F50" i="7"/>
  <c r="E50" i="7"/>
  <c r="D50" i="7"/>
  <c r="F48" i="7"/>
  <c r="E48" i="7"/>
  <c r="D48" i="7"/>
  <c r="F46" i="7"/>
  <c r="E46" i="7"/>
  <c r="D46" i="7"/>
  <c r="F43" i="7"/>
  <c r="E43" i="7"/>
  <c r="D43" i="7"/>
  <c r="F41" i="7"/>
  <c r="E41" i="7"/>
  <c r="D41" i="7"/>
  <c r="F38" i="7"/>
  <c r="E38" i="7"/>
  <c r="D38" i="7"/>
  <c r="F35" i="7"/>
  <c r="E35" i="7"/>
  <c r="D35" i="7"/>
  <c r="F29" i="7"/>
  <c r="E29" i="7"/>
  <c r="D29" i="7"/>
  <c r="F16" i="7"/>
  <c r="E16" i="7"/>
  <c r="D16" i="7"/>
  <c r="F14" i="7"/>
  <c r="E14" i="7"/>
  <c r="D14" i="7"/>
  <c r="F313" i="6"/>
  <c r="E313" i="6"/>
  <c r="D313" i="6"/>
  <c r="F301" i="6"/>
  <c r="E301" i="6"/>
  <c r="D301" i="6"/>
  <c r="F287" i="6"/>
  <c r="E287" i="6"/>
  <c r="D287" i="6"/>
  <c r="F277" i="6"/>
  <c r="E277" i="6"/>
  <c r="D277" i="6"/>
  <c r="F263" i="6"/>
  <c r="E263" i="6"/>
  <c r="D263" i="6"/>
  <c r="F248" i="6"/>
  <c r="E248" i="6"/>
  <c r="D248" i="6"/>
  <c r="F238" i="6"/>
  <c r="E238" i="6"/>
  <c r="D238" i="6"/>
  <c r="F234" i="6"/>
  <c r="E234" i="6"/>
  <c r="D234" i="6"/>
  <c r="F224" i="6"/>
  <c r="E224" i="6"/>
  <c r="D224" i="6"/>
  <c r="F213" i="6"/>
  <c r="E213" i="6"/>
  <c r="D213" i="6"/>
  <c r="F191" i="6"/>
  <c r="E191" i="6"/>
  <c r="D191" i="6"/>
  <c r="F166" i="6"/>
  <c r="E166" i="6"/>
  <c r="D166" i="6"/>
  <c r="F144" i="6"/>
  <c r="E144" i="6"/>
  <c r="D144" i="6"/>
  <c r="F134" i="6"/>
  <c r="E134" i="6"/>
  <c r="D134" i="6"/>
  <c r="F116" i="6"/>
  <c r="E116" i="6"/>
  <c r="D116" i="6"/>
  <c r="F77" i="6"/>
  <c r="E77" i="6"/>
  <c r="D77" i="6"/>
  <c r="F64" i="6"/>
  <c r="E64" i="6"/>
  <c r="D64" i="6"/>
  <c r="F53" i="6"/>
  <c r="E53" i="6"/>
  <c r="D53" i="6"/>
  <c r="F39" i="6"/>
  <c r="E39" i="6"/>
  <c r="D39" i="6"/>
  <c r="F30" i="6"/>
  <c r="E30" i="6"/>
  <c r="D30" i="6"/>
  <c r="F14" i="6"/>
  <c r="E14" i="6"/>
  <c r="D14" i="6"/>
  <c r="E13" i="6" l="1"/>
  <c r="D13" i="6"/>
  <c r="F13" i="6"/>
  <c r="E13" i="7"/>
  <c r="F13" i="7"/>
  <c r="D13" i="7"/>
  <c r="H311" i="5"/>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F278" i="5"/>
  <c r="L277" i="5"/>
  <c r="K277" i="5"/>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I137" i="5"/>
  <c r="H137" i="5"/>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F18" i="5"/>
  <c r="H17" i="5"/>
  <c r="I17" i="5" s="1"/>
  <c r="F17" i="5"/>
  <c r="H16" i="5"/>
  <c r="I16" i="5" s="1"/>
  <c r="F16" i="5"/>
  <c r="Q15" i="5"/>
  <c r="P15" i="5"/>
  <c r="H15" i="5"/>
  <c r="I15" i="5" s="1"/>
  <c r="F15" i="5"/>
  <c r="L14" i="5"/>
  <c r="K14" i="5"/>
  <c r="G14" i="5"/>
  <c r="G13" i="5" s="1"/>
  <c r="E14" i="5"/>
  <c r="E13" i="5" s="1"/>
  <c r="D14" i="5"/>
  <c r="I10" i="5"/>
  <c r="D10" i="5"/>
  <c r="J271" i="4"/>
  <c r="F271" i="4"/>
  <c r="J270" i="4"/>
  <c r="F270" i="4"/>
  <c r="J269" i="4"/>
  <c r="F269" i="4"/>
  <c r="J268" i="4"/>
  <c r="F268" i="4"/>
  <c r="J267" i="4"/>
  <c r="F267" i="4"/>
  <c r="J266" i="4"/>
  <c r="F266" i="4"/>
  <c r="J265" i="4"/>
  <c r="F265" i="4"/>
  <c r="J264" i="4"/>
  <c r="F264" i="4"/>
  <c r="J263" i="4"/>
  <c r="F263" i="4"/>
  <c r="J262" i="4"/>
  <c r="F262" i="4"/>
  <c r="J261" i="4"/>
  <c r="F261" i="4"/>
  <c r="J260" i="4"/>
  <c r="F260" i="4"/>
  <c r="J259" i="4"/>
  <c r="F259" i="4"/>
  <c r="J258" i="4"/>
  <c r="F258" i="4"/>
  <c r="J257" i="4"/>
  <c r="F257" i="4"/>
  <c r="J256" i="4"/>
  <c r="F256" i="4"/>
  <c r="J255" i="4"/>
  <c r="F255" i="4"/>
  <c r="J254" i="4"/>
  <c r="F254" i="4"/>
  <c r="J253" i="4"/>
  <c r="F253" i="4"/>
  <c r="J252" i="4"/>
  <c r="F252" i="4"/>
  <c r="J251" i="4"/>
  <c r="F251" i="4"/>
  <c r="J250" i="4"/>
  <c r="F250" i="4"/>
  <c r="J249" i="4"/>
  <c r="F249" i="4"/>
  <c r="J248" i="4"/>
  <c r="F248" i="4"/>
  <c r="J247" i="4"/>
  <c r="F247" i="4"/>
  <c r="J246" i="4"/>
  <c r="F246" i="4"/>
  <c r="J245" i="4"/>
  <c r="F245" i="4"/>
  <c r="J244" i="4"/>
  <c r="F244" i="4"/>
  <c r="K243" i="4"/>
  <c r="I243" i="4"/>
  <c r="H243" i="4"/>
  <c r="E243" i="4"/>
  <c r="D243" i="4"/>
  <c r="C243" i="4"/>
  <c r="J242" i="4"/>
  <c r="L242" i="4" s="1"/>
  <c r="F242" i="4"/>
  <c r="J241" i="4"/>
  <c r="F241" i="4"/>
  <c r="J240" i="4"/>
  <c r="F240" i="4"/>
  <c r="J239" i="4"/>
  <c r="F239" i="4"/>
  <c r="J238" i="4"/>
  <c r="F238" i="4"/>
  <c r="J237" i="4"/>
  <c r="F237" i="4"/>
  <c r="J236" i="4"/>
  <c r="F236" i="4"/>
  <c r="J235" i="4"/>
  <c r="F235" i="4"/>
  <c r="J234" i="4"/>
  <c r="L234" i="4" s="1"/>
  <c r="M234" i="4" s="1"/>
  <c r="F234" i="4"/>
  <c r="J233" i="4"/>
  <c r="F233" i="4"/>
  <c r="J232" i="4"/>
  <c r="F232" i="4"/>
  <c r="J231" i="4"/>
  <c r="F231" i="4"/>
  <c r="J230" i="4"/>
  <c r="F230" i="4"/>
  <c r="J229" i="4"/>
  <c r="F229" i="4"/>
  <c r="J228" i="4"/>
  <c r="F228" i="4"/>
  <c r="J227" i="4"/>
  <c r="F227" i="4"/>
  <c r="J226" i="4"/>
  <c r="L226" i="4" s="1"/>
  <c r="F226" i="4"/>
  <c r="J225" i="4"/>
  <c r="F225" i="4"/>
  <c r="J224" i="4"/>
  <c r="F224" i="4"/>
  <c r="J223" i="4"/>
  <c r="F223" i="4"/>
  <c r="J222" i="4"/>
  <c r="F222" i="4"/>
  <c r="J221" i="4"/>
  <c r="F221" i="4"/>
  <c r="J220" i="4"/>
  <c r="F220" i="4"/>
  <c r="J219" i="4"/>
  <c r="F219" i="4"/>
  <c r="J218" i="4"/>
  <c r="F218" i="4"/>
  <c r="J217" i="4"/>
  <c r="F217" i="4"/>
  <c r="J216" i="4"/>
  <c r="F216" i="4"/>
  <c r="J215" i="4"/>
  <c r="F215" i="4"/>
  <c r="J214" i="4"/>
  <c r="F214" i="4"/>
  <c r="J213" i="4"/>
  <c r="F213" i="4"/>
  <c r="J212" i="4"/>
  <c r="F212" i="4"/>
  <c r="J211" i="4"/>
  <c r="F211" i="4"/>
  <c r="J210" i="4"/>
  <c r="F210" i="4"/>
  <c r="J209" i="4"/>
  <c r="F209" i="4"/>
  <c r="J208" i="4"/>
  <c r="F208" i="4"/>
  <c r="J207" i="4"/>
  <c r="F207" i="4"/>
  <c r="J206" i="4"/>
  <c r="F206" i="4"/>
  <c r="J205" i="4"/>
  <c r="F205" i="4"/>
  <c r="J204" i="4"/>
  <c r="F204" i="4"/>
  <c r="J203" i="4"/>
  <c r="F203" i="4"/>
  <c r="J202" i="4"/>
  <c r="F202" i="4"/>
  <c r="J201" i="4"/>
  <c r="F201" i="4"/>
  <c r="J200" i="4"/>
  <c r="F200" i="4"/>
  <c r="J199" i="4"/>
  <c r="F199" i="4"/>
  <c r="J198" i="4"/>
  <c r="F198" i="4"/>
  <c r="J197" i="4"/>
  <c r="F197" i="4"/>
  <c r="J196" i="4"/>
  <c r="F196" i="4"/>
  <c r="J195" i="4"/>
  <c r="F195" i="4"/>
  <c r="J194" i="4"/>
  <c r="F194" i="4"/>
  <c r="J193" i="4"/>
  <c r="F193" i="4"/>
  <c r="J192" i="4"/>
  <c r="F192" i="4"/>
  <c r="J191" i="4"/>
  <c r="F191" i="4"/>
  <c r="J190" i="4"/>
  <c r="F190" i="4"/>
  <c r="J189" i="4"/>
  <c r="F189" i="4"/>
  <c r="J188" i="4"/>
  <c r="F188" i="4"/>
  <c r="J187" i="4"/>
  <c r="F187" i="4"/>
  <c r="J186" i="4"/>
  <c r="L186" i="4" s="1"/>
  <c r="F186" i="4"/>
  <c r="J185" i="4"/>
  <c r="F185" i="4"/>
  <c r="J184" i="4"/>
  <c r="F184" i="4"/>
  <c r="J183" i="4"/>
  <c r="F183" i="4"/>
  <c r="J182" i="4"/>
  <c r="F182" i="4"/>
  <c r="J181" i="4"/>
  <c r="F181" i="4"/>
  <c r="J180" i="4"/>
  <c r="F180" i="4"/>
  <c r="J179" i="4"/>
  <c r="F179" i="4"/>
  <c r="J178" i="4"/>
  <c r="L178" i="4" s="1"/>
  <c r="F178" i="4"/>
  <c r="J177" i="4"/>
  <c r="F177" i="4"/>
  <c r="J176" i="4"/>
  <c r="F176" i="4"/>
  <c r="J175" i="4"/>
  <c r="F175" i="4"/>
  <c r="J174" i="4"/>
  <c r="F174" i="4"/>
  <c r="J173" i="4"/>
  <c r="F173" i="4"/>
  <c r="J172" i="4"/>
  <c r="F172" i="4"/>
  <c r="J171" i="4"/>
  <c r="F171" i="4"/>
  <c r="J170" i="4"/>
  <c r="F170" i="4"/>
  <c r="J169" i="4"/>
  <c r="F169" i="4"/>
  <c r="J168" i="4"/>
  <c r="F168" i="4"/>
  <c r="J167" i="4"/>
  <c r="F167" i="4"/>
  <c r="J166" i="4"/>
  <c r="F166" i="4"/>
  <c r="L166" i="4" s="1"/>
  <c r="J165" i="4"/>
  <c r="F165" i="4"/>
  <c r="L165" i="4" s="1"/>
  <c r="M165" i="4" s="1"/>
  <c r="J164" i="4"/>
  <c r="F164" i="4"/>
  <c r="J163" i="4"/>
  <c r="F163" i="4"/>
  <c r="J162" i="4"/>
  <c r="F162" i="4"/>
  <c r="J161" i="4"/>
  <c r="F161" i="4"/>
  <c r="J160" i="4"/>
  <c r="F160" i="4"/>
  <c r="J159" i="4"/>
  <c r="F159" i="4"/>
  <c r="J158" i="4"/>
  <c r="F158" i="4"/>
  <c r="J157" i="4"/>
  <c r="F157" i="4"/>
  <c r="J156" i="4"/>
  <c r="F156" i="4"/>
  <c r="J155" i="4"/>
  <c r="F155" i="4"/>
  <c r="L155" i="4" s="1"/>
  <c r="J154" i="4"/>
  <c r="F154" i="4"/>
  <c r="J153" i="4"/>
  <c r="F153" i="4"/>
  <c r="L153" i="4" s="1"/>
  <c r="J152" i="4"/>
  <c r="F152" i="4"/>
  <c r="J151" i="4"/>
  <c r="F151" i="4"/>
  <c r="L151" i="4" s="1"/>
  <c r="J150" i="4"/>
  <c r="F150" i="4"/>
  <c r="J149" i="4"/>
  <c r="F149" i="4"/>
  <c r="J148" i="4"/>
  <c r="F148" i="4"/>
  <c r="J147" i="4"/>
  <c r="F147" i="4"/>
  <c r="J146" i="4"/>
  <c r="F146" i="4"/>
  <c r="J145" i="4"/>
  <c r="F145" i="4"/>
  <c r="J144" i="4"/>
  <c r="F144" i="4"/>
  <c r="J143" i="4"/>
  <c r="F143" i="4"/>
  <c r="J142" i="4"/>
  <c r="F142" i="4"/>
  <c r="J141" i="4"/>
  <c r="F141" i="4"/>
  <c r="J140" i="4"/>
  <c r="F140" i="4"/>
  <c r="J139" i="4"/>
  <c r="F139" i="4"/>
  <c r="J138" i="4"/>
  <c r="F138" i="4"/>
  <c r="L138" i="4" s="1"/>
  <c r="J137" i="4"/>
  <c r="F137" i="4"/>
  <c r="J136" i="4"/>
  <c r="F136" i="4"/>
  <c r="J135" i="4"/>
  <c r="F135" i="4"/>
  <c r="J134" i="4"/>
  <c r="F134" i="4"/>
  <c r="L134" i="4" s="1"/>
  <c r="M134" i="4" s="1"/>
  <c r="J133" i="4"/>
  <c r="F133" i="4"/>
  <c r="J132" i="4"/>
  <c r="F132" i="4"/>
  <c r="L132" i="4" s="1"/>
  <c r="M132" i="4" s="1"/>
  <c r="J131" i="4"/>
  <c r="F131" i="4"/>
  <c r="J130" i="4"/>
  <c r="F130" i="4"/>
  <c r="J129" i="4"/>
  <c r="F129" i="4"/>
  <c r="J128" i="4"/>
  <c r="F128" i="4"/>
  <c r="J127" i="4"/>
  <c r="F127" i="4"/>
  <c r="J126" i="4"/>
  <c r="F126" i="4"/>
  <c r="J125" i="4"/>
  <c r="F125" i="4"/>
  <c r="J124" i="4"/>
  <c r="F124" i="4"/>
  <c r="J123" i="4"/>
  <c r="F123" i="4"/>
  <c r="J122" i="4"/>
  <c r="F122" i="4"/>
  <c r="L122" i="4" s="1"/>
  <c r="J121" i="4"/>
  <c r="F121" i="4"/>
  <c r="J120" i="4"/>
  <c r="F120" i="4"/>
  <c r="J119" i="4"/>
  <c r="F119" i="4"/>
  <c r="J118" i="4"/>
  <c r="F118" i="4"/>
  <c r="L118" i="4" s="1"/>
  <c r="M118" i="4" s="1"/>
  <c r="J117" i="4"/>
  <c r="F117" i="4"/>
  <c r="J116" i="4"/>
  <c r="F116" i="4"/>
  <c r="L116" i="4" s="1"/>
  <c r="M116" i="4" s="1"/>
  <c r="J115" i="4"/>
  <c r="F115" i="4"/>
  <c r="J114" i="4"/>
  <c r="F114" i="4"/>
  <c r="J113" i="4"/>
  <c r="F113" i="4"/>
  <c r="J112" i="4"/>
  <c r="F112" i="4"/>
  <c r="J111" i="4"/>
  <c r="F111" i="4"/>
  <c r="J110" i="4"/>
  <c r="F110" i="4"/>
  <c r="J109" i="4"/>
  <c r="F109" i="4"/>
  <c r="J108" i="4"/>
  <c r="F108" i="4"/>
  <c r="J107" i="4"/>
  <c r="F107" i="4"/>
  <c r="J106" i="4"/>
  <c r="F106" i="4"/>
  <c r="L106" i="4" s="1"/>
  <c r="J105" i="4"/>
  <c r="F105" i="4"/>
  <c r="J104" i="4"/>
  <c r="F104" i="4"/>
  <c r="J103" i="4"/>
  <c r="F103" i="4"/>
  <c r="J102" i="4"/>
  <c r="F102" i="4"/>
  <c r="L102" i="4" s="1"/>
  <c r="M102" i="4" s="1"/>
  <c r="J101" i="4"/>
  <c r="F101" i="4"/>
  <c r="J100" i="4"/>
  <c r="F100" i="4"/>
  <c r="L100" i="4" s="1"/>
  <c r="M100" i="4" s="1"/>
  <c r="J99" i="4"/>
  <c r="F99" i="4"/>
  <c r="J98" i="4"/>
  <c r="F98" i="4"/>
  <c r="J97" i="4"/>
  <c r="F97" i="4"/>
  <c r="J96" i="4"/>
  <c r="F96" i="4"/>
  <c r="J95" i="4"/>
  <c r="F95" i="4"/>
  <c r="J94" i="4"/>
  <c r="F94" i="4"/>
  <c r="J93" i="4"/>
  <c r="F93" i="4"/>
  <c r="J92" i="4"/>
  <c r="F92" i="4"/>
  <c r="J91" i="4"/>
  <c r="F91" i="4"/>
  <c r="J90" i="4"/>
  <c r="F90" i="4"/>
  <c r="L90" i="4" s="1"/>
  <c r="J89" i="4"/>
  <c r="F89" i="4"/>
  <c r="J88" i="4"/>
  <c r="F88" i="4"/>
  <c r="J87" i="4"/>
  <c r="F87" i="4"/>
  <c r="J86" i="4"/>
  <c r="F86" i="4"/>
  <c r="L86" i="4" s="1"/>
  <c r="M86" i="4" s="1"/>
  <c r="J85" i="4"/>
  <c r="F85" i="4"/>
  <c r="J84" i="4"/>
  <c r="F84" i="4"/>
  <c r="L84" i="4" s="1"/>
  <c r="M84" i="4" s="1"/>
  <c r="J83" i="4"/>
  <c r="F83" i="4"/>
  <c r="J82" i="4"/>
  <c r="F82" i="4"/>
  <c r="J81" i="4"/>
  <c r="F81" i="4"/>
  <c r="J80" i="4"/>
  <c r="F80" i="4"/>
  <c r="J79" i="4"/>
  <c r="F79" i="4"/>
  <c r="J78" i="4"/>
  <c r="F78" i="4"/>
  <c r="J77" i="4"/>
  <c r="F77" i="4"/>
  <c r="J76" i="4"/>
  <c r="F76" i="4"/>
  <c r="J75" i="4"/>
  <c r="F75" i="4"/>
  <c r="J74" i="4"/>
  <c r="F74" i="4"/>
  <c r="L74" i="4" s="1"/>
  <c r="J73" i="4"/>
  <c r="F73" i="4"/>
  <c r="L73" i="4" s="1"/>
  <c r="M73" i="4" s="1"/>
  <c r="J72" i="4"/>
  <c r="F72" i="4"/>
  <c r="J71" i="4"/>
  <c r="F71" i="4"/>
  <c r="L71" i="4" s="1"/>
  <c r="J70" i="4"/>
  <c r="F70" i="4"/>
  <c r="L70" i="4" s="1"/>
  <c r="M70" i="4" s="1"/>
  <c r="J69" i="4"/>
  <c r="F69" i="4"/>
  <c r="J68" i="4"/>
  <c r="F68" i="4"/>
  <c r="L68" i="4" s="1"/>
  <c r="M68" i="4" s="1"/>
  <c r="J67" i="4"/>
  <c r="F67" i="4"/>
  <c r="J66" i="4"/>
  <c r="F66" i="4"/>
  <c r="J65" i="4"/>
  <c r="F65" i="4"/>
  <c r="J64" i="4"/>
  <c r="F64" i="4"/>
  <c r="J63" i="4"/>
  <c r="F63" i="4"/>
  <c r="L63" i="4" s="1"/>
  <c r="M63" i="4" s="1"/>
  <c r="J62" i="4"/>
  <c r="F62" i="4"/>
  <c r="J61" i="4"/>
  <c r="F61" i="4"/>
  <c r="J60" i="4"/>
  <c r="F60" i="4"/>
  <c r="J59" i="4"/>
  <c r="F59" i="4"/>
  <c r="J58" i="4"/>
  <c r="F58" i="4"/>
  <c r="L58" i="4" s="1"/>
  <c r="J57" i="4"/>
  <c r="F57" i="4"/>
  <c r="L57" i="4" s="1"/>
  <c r="M57" i="4" s="1"/>
  <c r="J56" i="4"/>
  <c r="F56" i="4"/>
  <c r="L56" i="4" s="1"/>
  <c r="M56" i="4" s="1"/>
  <c r="J55" i="4"/>
  <c r="F55" i="4"/>
  <c r="J54" i="4"/>
  <c r="F54" i="4"/>
  <c r="J53" i="4"/>
  <c r="F53" i="4"/>
  <c r="J52" i="4"/>
  <c r="F52" i="4"/>
  <c r="L52" i="4" s="1"/>
  <c r="M52" i="4" s="1"/>
  <c r="J51" i="4"/>
  <c r="F51" i="4"/>
  <c r="J50" i="4"/>
  <c r="F50" i="4"/>
  <c r="J49" i="4"/>
  <c r="F49" i="4"/>
  <c r="J48" i="4"/>
  <c r="F48" i="4"/>
  <c r="L48" i="4" s="1"/>
  <c r="J47" i="4"/>
  <c r="F47" i="4"/>
  <c r="J46" i="4"/>
  <c r="F46" i="4"/>
  <c r="J45" i="4"/>
  <c r="F45" i="4"/>
  <c r="J44" i="4"/>
  <c r="F44" i="4"/>
  <c r="L44" i="4" s="1"/>
  <c r="J43" i="4"/>
  <c r="F43" i="4"/>
  <c r="J42" i="4"/>
  <c r="F42" i="4"/>
  <c r="J41" i="4"/>
  <c r="F41" i="4"/>
  <c r="J40" i="4"/>
  <c r="F40" i="4"/>
  <c r="L40" i="4" s="1"/>
  <c r="J39" i="4"/>
  <c r="F39" i="4"/>
  <c r="J38" i="4"/>
  <c r="F38" i="4"/>
  <c r="J37" i="4"/>
  <c r="F37" i="4"/>
  <c r="J36" i="4"/>
  <c r="F36" i="4"/>
  <c r="L36" i="4" s="1"/>
  <c r="J35" i="4"/>
  <c r="F35" i="4"/>
  <c r="J34" i="4"/>
  <c r="F34" i="4"/>
  <c r="J33" i="4"/>
  <c r="F33" i="4"/>
  <c r="J32" i="4"/>
  <c r="F32" i="4"/>
  <c r="L32" i="4" s="1"/>
  <c r="J31" i="4"/>
  <c r="F31" i="4"/>
  <c r="J30" i="4"/>
  <c r="F30" i="4"/>
  <c r="J29" i="4"/>
  <c r="F29" i="4"/>
  <c r="J28" i="4"/>
  <c r="F28" i="4"/>
  <c r="L28" i="4" s="1"/>
  <c r="J27" i="4"/>
  <c r="F27" i="4"/>
  <c r="J26" i="4"/>
  <c r="F26" i="4"/>
  <c r="J25" i="4"/>
  <c r="F25" i="4"/>
  <c r="J24" i="4"/>
  <c r="F24" i="4"/>
  <c r="L24" i="4" s="1"/>
  <c r="J23" i="4"/>
  <c r="F23" i="4"/>
  <c r="J22" i="4"/>
  <c r="F22" i="4"/>
  <c r="J21" i="4"/>
  <c r="F21" i="4"/>
  <c r="J20" i="4"/>
  <c r="F20" i="4"/>
  <c r="L20" i="4" s="1"/>
  <c r="J19" i="4"/>
  <c r="F19" i="4"/>
  <c r="J18" i="4"/>
  <c r="F18" i="4"/>
  <c r="J17" i="4"/>
  <c r="F17" i="4"/>
  <c r="J16" i="4"/>
  <c r="F16" i="4"/>
  <c r="L16" i="4" s="1"/>
  <c r="J15" i="4"/>
  <c r="F15" i="4"/>
  <c r="K14" i="4"/>
  <c r="I14" i="4"/>
  <c r="H14" i="4"/>
  <c r="E14" i="4"/>
  <c r="E13" i="4" s="1"/>
  <c r="D14" i="4"/>
  <c r="C14" i="4"/>
  <c r="C13" i="4" s="1"/>
  <c r="E10" i="4"/>
  <c r="D10" i="4"/>
  <c r="D13" i="4" l="1"/>
  <c r="L167" i="4"/>
  <c r="M167" i="4" s="1"/>
  <c r="L175" i="4"/>
  <c r="M175" i="4" s="1"/>
  <c r="L179" i="4"/>
  <c r="M179" i="4" s="1"/>
  <c r="L181" i="4"/>
  <c r="M181" i="4" s="1"/>
  <c r="L183" i="4"/>
  <c r="M183" i="4" s="1"/>
  <c r="L185" i="4"/>
  <c r="M185" i="4" s="1"/>
  <c r="L189" i="4"/>
  <c r="M189" i="4" s="1"/>
  <c r="L213" i="4"/>
  <c r="M213" i="4" s="1"/>
  <c r="L237" i="4"/>
  <c r="M237" i="4" s="1"/>
  <c r="L245" i="4"/>
  <c r="L247" i="4"/>
  <c r="M247" i="4" s="1"/>
  <c r="L251" i="4"/>
  <c r="L255" i="4"/>
  <c r="L261" i="4"/>
  <c r="L265" i="4"/>
  <c r="L271" i="4"/>
  <c r="H13" i="4"/>
  <c r="L89" i="4"/>
  <c r="M89" i="4" s="1"/>
  <c r="L105" i="4"/>
  <c r="M105" i="4" s="1"/>
  <c r="L121" i="4"/>
  <c r="M121" i="4" s="1"/>
  <c r="L137" i="4"/>
  <c r="M137" i="4" s="1"/>
  <c r="L164" i="4"/>
  <c r="M164" i="4" s="1"/>
  <c r="L228" i="4"/>
  <c r="M228" i="4" s="1"/>
  <c r="L266" i="4"/>
  <c r="M266" i="4"/>
  <c r="L79" i="4"/>
  <c r="M79" i="4" s="1"/>
  <c r="L150" i="4"/>
  <c r="M150" i="4" s="1"/>
  <c r="L263" i="4"/>
  <c r="M263" i="4" s="1"/>
  <c r="L19" i="4"/>
  <c r="M19" i="4" s="1"/>
  <c r="L23" i="4"/>
  <c r="M23" i="4" s="1"/>
  <c r="L27" i="4"/>
  <c r="M27" i="4" s="1"/>
  <c r="L31" i="4"/>
  <c r="M31" i="4" s="1"/>
  <c r="L35" i="4"/>
  <c r="M35" i="4" s="1"/>
  <c r="L39" i="4"/>
  <c r="M39" i="4" s="1"/>
  <c r="L43" i="4"/>
  <c r="M43" i="4" s="1"/>
  <c r="L87" i="4"/>
  <c r="M87" i="4" s="1"/>
  <c r="L95" i="4"/>
  <c r="M95" i="4" s="1"/>
  <c r="L103" i="4"/>
  <c r="L111" i="4"/>
  <c r="M111" i="4" s="1"/>
  <c r="L119" i="4"/>
  <c r="M119" i="4" s="1"/>
  <c r="L127" i="4"/>
  <c r="M127" i="4" s="1"/>
  <c r="L135" i="4"/>
  <c r="M135" i="4" s="1"/>
  <c r="L143" i="4"/>
  <c r="M143" i="4" s="1"/>
  <c r="L190" i="4"/>
  <c r="M190" i="4" s="1"/>
  <c r="L206" i="4"/>
  <c r="M206" i="4" s="1"/>
  <c r="L214" i="4"/>
  <c r="L260" i="4"/>
  <c r="M260" i="4" s="1"/>
  <c r="L268" i="4"/>
  <c r="M268" i="4" s="1"/>
  <c r="D13" i="5"/>
  <c r="F13" i="5" s="1"/>
  <c r="K13" i="5"/>
  <c r="L13" i="5"/>
  <c r="L17" i="4"/>
  <c r="M17" i="4" s="1"/>
  <c r="L21" i="4"/>
  <c r="M21" i="4" s="1"/>
  <c r="L25" i="4"/>
  <c r="M25" i="4" s="1"/>
  <c r="L29" i="4"/>
  <c r="M29" i="4" s="1"/>
  <c r="L33" i="4"/>
  <c r="M33" i="4" s="1"/>
  <c r="L37" i="4"/>
  <c r="M37" i="4" s="1"/>
  <c r="L41" i="4"/>
  <c r="M41" i="4" s="1"/>
  <c r="L45" i="4"/>
  <c r="M45" i="4" s="1"/>
  <c r="L49" i="4"/>
  <c r="M49" i="4" s="1"/>
  <c r="M106" i="4"/>
  <c r="L114" i="4"/>
  <c r="M114" i="4" s="1"/>
  <c r="M186" i="4"/>
  <c r="L194" i="4"/>
  <c r="M194" i="4" s="1"/>
  <c r="L202" i="4"/>
  <c r="M202" i="4" s="1"/>
  <c r="M214" i="4"/>
  <c r="L230" i="4"/>
  <c r="M230" i="4" s="1"/>
  <c r="L259" i="4"/>
  <c r="I13" i="4"/>
  <c r="L54" i="4"/>
  <c r="M54" i="4" s="1"/>
  <c r="L148" i="4"/>
  <c r="M148" i="4" s="1"/>
  <c r="L199" i="4"/>
  <c r="M199" i="4" s="1"/>
  <c r="L203" i="4"/>
  <c r="M203" i="4" s="1"/>
  <c r="L238" i="4"/>
  <c r="M238" i="4" s="1"/>
  <c r="L244" i="4"/>
  <c r="M244" i="4" s="1"/>
  <c r="L248" i="4"/>
  <c r="M248" i="4" s="1"/>
  <c r="M58" i="4"/>
  <c r="L66" i="4"/>
  <c r="M66" i="4" s="1"/>
  <c r="M103" i="4"/>
  <c r="M122" i="4"/>
  <c r="L130" i="4"/>
  <c r="M130" i="4" s="1"/>
  <c r="L180" i="4"/>
  <c r="M180" i="4" s="1"/>
  <c r="L215" i="4"/>
  <c r="M215" i="4" s="1"/>
  <c r="L223" i="4"/>
  <c r="M223" i="4" s="1"/>
  <c r="L227" i="4"/>
  <c r="M227" i="4" s="1"/>
  <c r="L231" i="4"/>
  <c r="M231" i="4" s="1"/>
  <c r="L264" i="4"/>
  <c r="M264" i="4" s="1"/>
  <c r="L47" i="4"/>
  <c r="M47" i="4" s="1"/>
  <c r="M74" i="4"/>
  <c r="L82" i="4"/>
  <c r="M82" i="4" s="1"/>
  <c r="M138" i="4"/>
  <c r="L146" i="4"/>
  <c r="M146" i="4" s="1"/>
  <c r="L188" i="4"/>
  <c r="M188" i="4" s="1"/>
  <c r="L204" i="4"/>
  <c r="M204" i="4" s="1"/>
  <c r="M71" i="4"/>
  <c r="M90" i="4"/>
  <c r="L98" i="4"/>
  <c r="M98" i="4" s="1"/>
  <c r="M166" i="4"/>
  <c r="L182" i="4"/>
  <c r="M182" i="4" s="1"/>
  <c r="L229" i="4"/>
  <c r="M229" i="4" s="1"/>
  <c r="L233" i="4"/>
  <c r="M233" i="4" s="1"/>
  <c r="J243" i="4"/>
  <c r="L258" i="4"/>
  <c r="M258" i="4" s="1"/>
  <c r="L262" i="4"/>
  <c r="M262" i="4" s="1"/>
  <c r="M128" i="4"/>
  <c r="L61" i="4"/>
  <c r="M61" i="4" s="1"/>
  <c r="L64" i="4"/>
  <c r="M64" i="4" s="1"/>
  <c r="L67" i="4"/>
  <c r="M67" i="4" s="1"/>
  <c r="L77" i="4"/>
  <c r="M77" i="4" s="1"/>
  <c r="L80" i="4"/>
  <c r="M80" i="4" s="1"/>
  <c r="L83" i="4"/>
  <c r="L93" i="4"/>
  <c r="M93" i="4" s="1"/>
  <c r="L96" i="4"/>
  <c r="M96" i="4" s="1"/>
  <c r="L99" i="4"/>
  <c r="M99" i="4" s="1"/>
  <c r="L109" i="4"/>
  <c r="M109" i="4" s="1"/>
  <c r="L112" i="4"/>
  <c r="M112" i="4" s="1"/>
  <c r="L115" i="4"/>
  <c r="M115" i="4" s="1"/>
  <c r="L125" i="4"/>
  <c r="M125" i="4" s="1"/>
  <c r="L128" i="4"/>
  <c r="L131" i="4"/>
  <c r="M131" i="4" s="1"/>
  <c r="L141" i="4"/>
  <c r="M141" i="4" s="1"/>
  <c r="L144" i="4"/>
  <c r="M144" i="4" s="1"/>
  <c r="L147" i="4"/>
  <c r="M147" i="4" s="1"/>
  <c r="L154" i="4"/>
  <c r="M154" i="4" s="1"/>
  <c r="L161" i="4"/>
  <c r="M161" i="4" s="1"/>
  <c r="L171" i="4"/>
  <c r="M171" i="4" s="1"/>
  <c r="L174" i="4"/>
  <c r="M174" i="4" s="1"/>
  <c r="L191" i="4"/>
  <c r="M191" i="4" s="1"/>
  <c r="L195" i="4"/>
  <c r="M195" i="4" s="1"/>
  <c r="L198" i="4"/>
  <c r="M198" i="4" s="1"/>
  <c r="L209" i="4"/>
  <c r="M209" i="4" s="1"/>
  <c r="L212" i="4"/>
  <c r="M212" i="4" s="1"/>
  <c r="L219" i="4"/>
  <c r="M219" i="4" s="1"/>
  <c r="L222" i="4"/>
  <c r="M222" i="4" s="1"/>
  <c r="L239" i="4"/>
  <c r="M239" i="4" s="1"/>
  <c r="L254" i="4"/>
  <c r="M254" i="4" s="1"/>
  <c r="L257" i="4"/>
  <c r="L267" i="4"/>
  <c r="M267" i="4" s="1"/>
  <c r="J14" i="4"/>
  <c r="M83" i="4"/>
  <c r="L158" i="4"/>
  <c r="M158" i="4" s="1"/>
  <c r="M16" i="4"/>
  <c r="M20" i="4"/>
  <c r="M24" i="4"/>
  <c r="M28" i="4"/>
  <c r="M32" i="4"/>
  <c r="M36" i="4"/>
  <c r="M40" i="4"/>
  <c r="M44" i="4"/>
  <c r="M48" i="4"/>
  <c r="L62" i="4"/>
  <c r="M62" i="4" s="1"/>
  <c r="L65" i="4"/>
  <c r="M65" i="4" s="1"/>
  <c r="L78" i="4"/>
  <c r="M78" i="4" s="1"/>
  <c r="L81" i="4"/>
  <c r="M81" i="4" s="1"/>
  <c r="L94" i="4"/>
  <c r="M94" i="4" s="1"/>
  <c r="L97" i="4"/>
  <c r="M97" i="4" s="1"/>
  <c r="L110" i="4"/>
  <c r="M110" i="4" s="1"/>
  <c r="L113" i="4"/>
  <c r="M113" i="4" s="1"/>
  <c r="L126" i="4"/>
  <c r="M126" i="4" s="1"/>
  <c r="L129" i="4"/>
  <c r="M129" i="4" s="1"/>
  <c r="L142" i="4"/>
  <c r="M142" i="4" s="1"/>
  <c r="L145" i="4"/>
  <c r="M145" i="4" s="1"/>
  <c r="L162" i="4"/>
  <c r="M162" i="4" s="1"/>
  <c r="L169" i="4"/>
  <c r="M169" i="4" s="1"/>
  <c r="L196" i="4"/>
  <c r="M196" i="4" s="1"/>
  <c r="L210" i="4"/>
  <c r="M210" i="4" s="1"/>
  <c r="L217" i="4"/>
  <c r="M217" i="4" s="1"/>
  <c r="L53" i="4"/>
  <c r="M53" i="4" s="1"/>
  <c r="L59" i="4"/>
  <c r="M59" i="4" s="1"/>
  <c r="L69" i="4"/>
  <c r="M69" i="4" s="1"/>
  <c r="L72" i="4"/>
  <c r="M72" i="4" s="1"/>
  <c r="L75" i="4"/>
  <c r="M75" i="4" s="1"/>
  <c r="L85" i="4"/>
  <c r="M85" i="4" s="1"/>
  <c r="L88" i="4"/>
  <c r="M88" i="4" s="1"/>
  <c r="L91" i="4"/>
  <c r="L101" i="4"/>
  <c r="M101" i="4" s="1"/>
  <c r="L104" i="4"/>
  <c r="M104" i="4" s="1"/>
  <c r="L107" i="4"/>
  <c r="M107" i="4" s="1"/>
  <c r="L117" i="4"/>
  <c r="M117" i="4" s="1"/>
  <c r="L120" i="4"/>
  <c r="M120" i="4" s="1"/>
  <c r="L123" i="4"/>
  <c r="M123" i="4" s="1"/>
  <c r="L133" i="4"/>
  <c r="M133" i="4" s="1"/>
  <c r="L136" i="4"/>
  <c r="M136" i="4" s="1"/>
  <c r="L139" i="4"/>
  <c r="M139" i="4" s="1"/>
  <c r="L149" i="4"/>
  <c r="M149" i="4" s="1"/>
  <c r="L159" i="4"/>
  <c r="M159" i="4" s="1"/>
  <c r="L163" i="4"/>
  <c r="M163" i="4" s="1"/>
  <c r="L173" i="4"/>
  <c r="M173" i="4" s="1"/>
  <c r="L193" i="4"/>
  <c r="M193" i="4" s="1"/>
  <c r="L197" i="4"/>
  <c r="M197" i="4" s="1"/>
  <c r="L207" i="4"/>
  <c r="M207" i="4" s="1"/>
  <c r="L211" i="4"/>
  <c r="M211" i="4" s="1"/>
  <c r="L221" i="4"/>
  <c r="M221" i="4" s="1"/>
  <c r="L241" i="4"/>
  <c r="M241" i="4" s="1"/>
  <c r="L246" i="4"/>
  <c r="M246" i="4" s="1"/>
  <c r="L249" i="4"/>
  <c r="L252" i="4"/>
  <c r="M252" i="4" s="1"/>
  <c r="M91" i="4"/>
  <c r="L18" i="4"/>
  <c r="M18" i="4" s="1"/>
  <c r="L22" i="4"/>
  <c r="M22" i="4" s="1"/>
  <c r="L26" i="4"/>
  <c r="M26" i="4" s="1"/>
  <c r="L30" i="4"/>
  <c r="M30" i="4" s="1"/>
  <c r="L34" i="4"/>
  <c r="M34" i="4" s="1"/>
  <c r="L38" i="4"/>
  <c r="M38" i="4" s="1"/>
  <c r="L42" i="4"/>
  <c r="M42" i="4" s="1"/>
  <c r="L46" i="4"/>
  <c r="M46" i="4" s="1"/>
  <c r="L50" i="4"/>
  <c r="M50" i="4" s="1"/>
  <c r="L60" i="4"/>
  <c r="M60" i="4" s="1"/>
  <c r="L76" i="4"/>
  <c r="M76" i="4" s="1"/>
  <c r="L92" i="4"/>
  <c r="M92" i="4" s="1"/>
  <c r="L108" i="4"/>
  <c r="M108" i="4" s="1"/>
  <c r="L124" i="4"/>
  <c r="M124" i="4" s="1"/>
  <c r="L140" i="4"/>
  <c r="M140" i="4" s="1"/>
  <c r="M153" i="4"/>
  <c r="L157" i="4"/>
  <c r="M157" i="4" s="1"/>
  <c r="L170" i="4"/>
  <c r="M170" i="4" s="1"/>
  <c r="L177" i="4"/>
  <c r="M177" i="4" s="1"/>
  <c r="L187" i="4"/>
  <c r="M187" i="4" s="1"/>
  <c r="L201" i="4"/>
  <c r="M201" i="4" s="1"/>
  <c r="L205" i="4"/>
  <c r="M205" i="4" s="1"/>
  <c r="L218" i="4"/>
  <c r="M218" i="4" s="1"/>
  <c r="L225" i="4"/>
  <c r="M225" i="4" s="1"/>
  <c r="L235" i="4"/>
  <c r="M235" i="4" s="1"/>
  <c r="L250" i="4"/>
  <c r="M250" i="4" s="1"/>
  <c r="L253" i="4"/>
  <c r="L256" i="4"/>
  <c r="M256" i="4" s="1"/>
  <c r="L270" i="4"/>
  <c r="M270" i="4" s="1"/>
  <c r="F14" i="4"/>
  <c r="L176" i="4"/>
  <c r="M176" i="4" s="1"/>
  <c r="L240" i="4"/>
  <c r="M240" i="4" s="1"/>
  <c r="F243" i="4"/>
  <c r="L15" i="4"/>
  <c r="L152" i="4"/>
  <c r="M152" i="4" s="1"/>
  <c r="L216" i="4"/>
  <c r="M216" i="4" s="1"/>
  <c r="M245" i="4"/>
  <c r="L269" i="4"/>
  <c r="M269" i="4" s="1"/>
  <c r="M226" i="4"/>
  <c r="L232" i="4"/>
  <c r="M232" i="4" s="1"/>
  <c r="L55" i="4"/>
  <c r="M55" i="4" s="1"/>
  <c r="L172" i="4"/>
  <c r="M172" i="4" s="1"/>
  <c r="M178" i="4"/>
  <c r="L184" i="4"/>
  <c r="M184" i="4" s="1"/>
  <c r="L236" i="4"/>
  <c r="M236" i="4" s="1"/>
  <c r="M242" i="4"/>
  <c r="F14" i="5"/>
  <c r="L220" i="4"/>
  <c r="M220" i="4" s="1"/>
  <c r="L160" i="4"/>
  <c r="M160" i="4" s="1"/>
  <c r="L224" i="4"/>
  <c r="M224" i="4" s="1"/>
  <c r="M253" i="4"/>
  <c r="L192" i="4"/>
  <c r="M192" i="4" s="1"/>
  <c r="L156" i="4"/>
  <c r="M156" i="4" s="1"/>
  <c r="L168" i="4"/>
  <c r="M168" i="4" s="1"/>
  <c r="M261" i="4"/>
  <c r="L208" i="4"/>
  <c r="M208" i="4" s="1"/>
  <c r="I18" i="5"/>
  <c r="H14" i="5"/>
  <c r="L51" i="4"/>
  <c r="M51" i="4" s="1"/>
  <c r="M151" i="4"/>
  <c r="L200" i="4"/>
  <c r="M200" i="4" s="1"/>
  <c r="M251" i="4"/>
  <c r="M259" i="4"/>
  <c r="H277" i="5"/>
  <c r="I277" i="5" s="1"/>
  <c r="M257" i="4"/>
  <c r="M265" i="4"/>
  <c r="M155" i="4"/>
  <c r="F277" i="5"/>
  <c r="M255" i="4"/>
  <c r="M271" i="4"/>
  <c r="I278" i="5"/>
  <c r="J13" i="4" l="1"/>
  <c r="L243" i="4"/>
  <c r="M249" i="4"/>
  <c r="F13" i="4"/>
  <c r="M243" i="4"/>
  <c r="I14" i="5"/>
  <c r="H13" i="5"/>
  <c r="I13" i="5" s="1"/>
  <c r="L14" i="4"/>
  <c r="L13" i="4" s="1"/>
  <c r="M15" i="4"/>
  <c r="M14" i="4" s="1"/>
  <c r="M13" i="4" l="1"/>
  <c r="L48" i="3" l="1"/>
  <c r="G48" i="3"/>
  <c r="L47" i="3"/>
  <c r="G47" i="3"/>
  <c r="L46" i="3"/>
  <c r="G46" i="3"/>
  <c r="L45" i="3"/>
  <c r="G45" i="3"/>
  <c r="L44" i="3"/>
  <c r="G44" i="3"/>
  <c r="L43" i="3"/>
  <c r="G43" i="3"/>
  <c r="L42" i="3"/>
  <c r="G42" i="3"/>
  <c r="L41" i="3"/>
  <c r="G41" i="3"/>
  <c r="L40" i="3"/>
  <c r="G40" i="3"/>
  <c r="L39" i="3"/>
  <c r="G39" i="3"/>
  <c r="L38" i="3"/>
  <c r="G38" i="3"/>
  <c r="L37" i="3"/>
  <c r="G37" i="3"/>
  <c r="L36" i="3"/>
  <c r="G36" i="3"/>
  <c r="L35" i="3"/>
  <c r="G35" i="3"/>
  <c r="M35" i="3" s="1"/>
  <c r="L34" i="3"/>
  <c r="G34" i="3"/>
  <c r="L33" i="3"/>
  <c r="G33" i="3"/>
  <c r="L32" i="3"/>
  <c r="G32" i="3"/>
  <c r="L31" i="3"/>
  <c r="G31" i="3"/>
  <c r="L30" i="3"/>
  <c r="G30" i="3"/>
  <c r="L29" i="3"/>
  <c r="G29" i="3"/>
  <c r="L28" i="3"/>
  <c r="G28" i="3"/>
  <c r="L27" i="3"/>
  <c r="G27" i="3"/>
  <c r="L26" i="3"/>
  <c r="G26" i="3"/>
  <c r="L25" i="3"/>
  <c r="G25" i="3"/>
  <c r="L24" i="3"/>
  <c r="G24" i="3"/>
  <c r="L23" i="3"/>
  <c r="G23" i="3"/>
  <c r="L22" i="3"/>
  <c r="G22" i="3"/>
  <c r="L21" i="3"/>
  <c r="G21" i="3"/>
  <c r="L20" i="3"/>
  <c r="G20" i="3"/>
  <c r="L19" i="3"/>
  <c r="G19" i="3"/>
  <c r="L18" i="3"/>
  <c r="G18" i="3"/>
  <c r="L17" i="3"/>
  <c r="G17" i="3"/>
  <c r="L16" i="3"/>
  <c r="G16" i="3"/>
  <c r="K15" i="3"/>
  <c r="J15" i="3"/>
  <c r="I15" i="3"/>
  <c r="F15" i="3"/>
  <c r="E15" i="3"/>
  <c r="D15" i="3"/>
  <c r="M19" i="3" l="1"/>
  <c r="M20" i="3"/>
  <c r="M24" i="3"/>
  <c r="M28" i="3"/>
  <c r="M37" i="3"/>
  <c r="M41" i="3"/>
  <c r="M43" i="3"/>
  <c r="M45" i="3"/>
  <c r="M26" i="3"/>
  <c r="M30" i="3"/>
  <c r="M42" i="3"/>
  <c r="M23" i="3"/>
  <c r="M27" i="3"/>
  <c r="M22" i="3"/>
  <c r="M38" i="3"/>
  <c r="M47" i="3"/>
  <c r="M32" i="3"/>
  <c r="M36" i="3"/>
  <c r="M40" i="3"/>
  <c r="L15" i="3"/>
  <c r="M34" i="3"/>
  <c r="M16" i="3"/>
  <c r="M31" i="3"/>
  <c r="M46" i="3"/>
  <c r="G15" i="3"/>
  <c r="M39" i="3"/>
  <c r="M21" i="3"/>
  <c r="M25" i="3"/>
  <c r="M18" i="3"/>
  <c r="M29" i="3"/>
  <c r="M33" i="3"/>
  <c r="M44" i="3"/>
  <c r="M48" i="3"/>
  <c r="M17" i="3"/>
  <c r="M15" i="3" l="1"/>
  <c r="T280" i="2"/>
  <c r="S280" i="2"/>
  <c r="Q280" i="2"/>
  <c r="P280" i="2"/>
  <c r="N280" i="2"/>
  <c r="H280" i="2"/>
  <c r="T279" i="2"/>
  <c r="S279" i="2"/>
  <c r="Q279" i="2"/>
  <c r="P279" i="2"/>
  <c r="N279" i="2"/>
  <c r="H279" i="2"/>
  <c r="T278" i="2"/>
  <c r="S278" i="2"/>
  <c r="Q278" i="2"/>
  <c r="P278" i="2"/>
  <c r="N278" i="2"/>
  <c r="H278" i="2"/>
  <c r="T277" i="2"/>
  <c r="S277" i="2"/>
  <c r="Q277" i="2"/>
  <c r="P277" i="2"/>
  <c r="N277" i="2"/>
  <c r="H277" i="2"/>
  <c r="T276" i="2"/>
  <c r="S276" i="2"/>
  <c r="Q276" i="2"/>
  <c r="P276" i="2"/>
  <c r="N276" i="2"/>
  <c r="H276" i="2"/>
  <c r="T275" i="2"/>
  <c r="S275" i="2"/>
  <c r="Q275" i="2"/>
  <c r="P275" i="2"/>
  <c r="N275" i="2"/>
  <c r="H275" i="2"/>
  <c r="T274" i="2"/>
  <c r="S274" i="2"/>
  <c r="Q274" i="2"/>
  <c r="P274" i="2"/>
  <c r="N274" i="2"/>
  <c r="H274" i="2"/>
  <c r="T273" i="2"/>
  <c r="S273" i="2"/>
  <c r="Q273" i="2"/>
  <c r="P273" i="2"/>
  <c r="N273" i="2"/>
  <c r="H273" i="2"/>
  <c r="T272" i="2"/>
  <c r="S272" i="2"/>
  <c r="Q272" i="2"/>
  <c r="P272" i="2"/>
  <c r="N272" i="2"/>
  <c r="H272" i="2"/>
  <c r="T271" i="2"/>
  <c r="S271" i="2"/>
  <c r="Q271" i="2"/>
  <c r="P271" i="2"/>
  <c r="N271" i="2"/>
  <c r="H271" i="2"/>
  <c r="T270" i="2"/>
  <c r="S270" i="2"/>
  <c r="Q270" i="2"/>
  <c r="P270" i="2"/>
  <c r="N270" i="2"/>
  <c r="H270" i="2"/>
  <c r="T269" i="2"/>
  <c r="S269" i="2"/>
  <c r="Q269" i="2"/>
  <c r="P269" i="2"/>
  <c r="N269" i="2"/>
  <c r="H269" i="2"/>
  <c r="T268" i="2"/>
  <c r="S268" i="2"/>
  <c r="Q268" i="2"/>
  <c r="P268" i="2"/>
  <c r="N268" i="2"/>
  <c r="H268" i="2"/>
  <c r="T267" i="2"/>
  <c r="S267" i="2"/>
  <c r="Q267" i="2"/>
  <c r="P267" i="2"/>
  <c r="N267" i="2"/>
  <c r="H267" i="2"/>
  <c r="T266" i="2"/>
  <c r="S266" i="2"/>
  <c r="Q266" i="2"/>
  <c r="P266" i="2"/>
  <c r="N266" i="2"/>
  <c r="H266" i="2"/>
  <c r="T265" i="2"/>
  <c r="S265" i="2"/>
  <c r="Q265" i="2"/>
  <c r="P265" i="2"/>
  <c r="N265" i="2"/>
  <c r="H265" i="2"/>
  <c r="T264" i="2"/>
  <c r="S264" i="2"/>
  <c r="Q264" i="2"/>
  <c r="P264" i="2"/>
  <c r="N264" i="2"/>
  <c r="H264" i="2"/>
  <c r="T263" i="2"/>
  <c r="S263" i="2"/>
  <c r="Q263" i="2"/>
  <c r="P263" i="2"/>
  <c r="N263" i="2"/>
  <c r="H263" i="2"/>
  <c r="T262" i="2"/>
  <c r="S262" i="2"/>
  <c r="Q262" i="2"/>
  <c r="P262" i="2"/>
  <c r="N262" i="2"/>
  <c r="H262" i="2"/>
  <c r="T261" i="2"/>
  <c r="S261" i="2"/>
  <c r="Q261" i="2"/>
  <c r="P261" i="2"/>
  <c r="N261" i="2"/>
  <c r="H261" i="2"/>
  <c r="T260" i="2"/>
  <c r="S260" i="2"/>
  <c r="Q260" i="2"/>
  <c r="P260" i="2"/>
  <c r="N260" i="2"/>
  <c r="H260" i="2"/>
  <c r="T259" i="2"/>
  <c r="S259" i="2"/>
  <c r="Q259" i="2"/>
  <c r="P259" i="2"/>
  <c r="N259" i="2"/>
  <c r="H259" i="2"/>
  <c r="T258" i="2"/>
  <c r="S258" i="2"/>
  <c r="Q258" i="2"/>
  <c r="P258" i="2"/>
  <c r="N258" i="2"/>
  <c r="H258" i="2"/>
  <c r="T257" i="2"/>
  <c r="S257" i="2"/>
  <c r="Q257" i="2"/>
  <c r="P257" i="2"/>
  <c r="N257" i="2"/>
  <c r="H257" i="2"/>
  <c r="T256" i="2"/>
  <c r="S256" i="2"/>
  <c r="Q256" i="2"/>
  <c r="P256" i="2"/>
  <c r="N256" i="2"/>
  <c r="H256" i="2"/>
  <c r="T255" i="2"/>
  <c r="S255" i="2"/>
  <c r="Q255" i="2"/>
  <c r="P255" i="2"/>
  <c r="N255" i="2"/>
  <c r="H255" i="2"/>
  <c r="T254" i="2"/>
  <c r="S254" i="2"/>
  <c r="Q254" i="2"/>
  <c r="P254" i="2"/>
  <c r="N254" i="2"/>
  <c r="H254" i="2"/>
  <c r="T253" i="2"/>
  <c r="S253" i="2"/>
  <c r="Q253" i="2"/>
  <c r="P253" i="2"/>
  <c r="N253" i="2"/>
  <c r="H253" i="2"/>
  <c r="T252" i="2"/>
  <c r="S252" i="2"/>
  <c r="Q252" i="2"/>
  <c r="P252" i="2"/>
  <c r="N252" i="2"/>
  <c r="H252" i="2"/>
  <c r="T251" i="2"/>
  <c r="S251" i="2"/>
  <c r="Q251" i="2"/>
  <c r="P251" i="2"/>
  <c r="N251" i="2"/>
  <c r="H251" i="2"/>
  <c r="T250" i="2"/>
  <c r="S250" i="2"/>
  <c r="Q250" i="2"/>
  <c r="P250" i="2"/>
  <c r="N250" i="2"/>
  <c r="H250" i="2"/>
  <c r="T249" i="2"/>
  <c r="S249" i="2"/>
  <c r="Q249" i="2"/>
  <c r="P249" i="2"/>
  <c r="N249" i="2"/>
  <c r="H249" i="2"/>
  <c r="T248" i="2"/>
  <c r="S248" i="2"/>
  <c r="Q248" i="2"/>
  <c r="P248" i="2"/>
  <c r="N248" i="2"/>
  <c r="H248" i="2"/>
  <c r="T247" i="2"/>
  <c r="S247" i="2"/>
  <c r="Q247" i="2"/>
  <c r="P247" i="2"/>
  <c r="N247" i="2"/>
  <c r="H247" i="2"/>
  <c r="T246" i="2"/>
  <c r="S246" i="2"/>
  <c r="Q246" i="2"/>
  <c r="P246" i="2"/>
  <c r="N246" i="2"/>
  <c r="H246" i="2"/>
  <c r="T245" i="2"/>
  <c r="S245" i="2"/>
  <c r="Q245" i="2"/>
  <c r="P245" i="2"/>
  <c r="N245" i="2"/>
  <c r="H245" i="2"/>
  <c r="T244" i="2"/>
  <c r="S244" i="2"/>
  <c r="Q244" i="2"/>
  <c r="P244" i="2"/>
  <c r="N244" i="2"/>
  <c r="H244" i="2"/>
  <c r="T243" i="2"/>
  <c r="S243" i="2"/>
  <c r="Q243" i="2"/>
  <c r="P243" i="2"/>
  <c r="N243" i="2"/>
  <c r="H243" i="2"/>
  <c r="T242" i="2"/>
  <c r="S242" i="2"/>
  <c r="Q242" i="2"/>
  <c r="P242" i="2"/>
  <c r="N242" i="2"/>
  <c r="H242" i="2"/>
  <c r="T241" i="2"/>
  <c r="S241" i="2"/>
  <c r="Q241" i="2"/>
  <c r="P241" i="2"/>
  <c r="N241" i="2"/>
  <c r="H241" i="2"/>
  <c r="T240" i="2"/>
  <c r="S240" i="2"/>
  <c r="Q240" i="2"/>
  <c r="P240" i="2"/>
  <c r="N240" i="2"/>
  <c r="H240" i="2"/>
  <c r="T239" i="2"/>
  <c r="S239" i="2"/>
  <c r="Q239" i="2"/>
  <c r="P239" i="2"/>
  <c r="N239" i="2"/>
  <c r="H239" i="2"/>
  <c r="T238" i="2"/>
  <c r="S238" i="2"/>
  <c r="Q238" i="2"/>
  <c r="P238" i="2"/>
  <c r="N238" i="2"/>
  <c r="H238" i="2"/>
  <c r="T237" i="2"/>
  <c r="S237" i="2"/>
  <c r="Q237" i="2"/>
  <c r="P237" i="2"/>
  <c r="N237" i="2"/>
  <c r="H237" i="2"/>
  <c r="T236" i="2"/>
  <c r="S236" i="2"/>
  <c r="Q236" i="2"/>
  <c r="P236" i="2"/>
  <c r="N236" i="2"/>
  <c r="H236" i="2"/>
  <c r="T235" i="2"/>
  <c r="S235" i="2"/>
  <c r="Q235" i="2"/>
  <c r="P235" i="2"/>
  <c r="N235" i="2"/>
  <c r="H235" i="2"/>
  <c r="T234" i="2"/>
  <c r="S234" i="2"/>
  <c r="Q234" i="2"/>
  <c r="P234" i="2"/>
  <c r="N234" i="2"/>
  <c r="H234" i="2"/>
  <c r="T233" i="2"/>
  <c r="S233" i="2"/>
  <c r="Q233" i="2"/>
  <c r="P233" i="2"/>
  <c r="N233" i="2"/>
  <c r="H233" i="2"/>
  <c r="T232" i="2"/>
  <c r="S232" i="2"/>
  <c r="Q232" i="2"/>
  <c r="P232" i="2"/>
  <c r="N232" i="2"/>
  <c r="H232" i="2"/>
  <c r="T231" i="2"/>
  <c r="S231" i="2"/>
  <c r="Q231" i="2"/>
  <c r="P231" i="2"/>
  <c r="N231" i="2"/>
  <c r="H231" i="2"/>
  <c r="T230" i="2"/>
  <c r="S230" i="2"/>
  <c r="Q230" i="2"/>
  <c r="P230" i="2"/>
  <c r="N230" i="2"/>
  <c r="H230" i="2"/>
  <c r="T229" i="2"/>
  <c r="S229" i="2"/>
  <c r="Q229" i="2"/>
  <c r="P229" i="2"/>
  <c r="N229" i="2"/>
  <c r="H229" i="2"/>
  <c r="T228" i="2"/>
  <c r="S228" i="2"/>
  <c r="Q228" i="2"/>
  <c r="P228" i="2"/>
  <c r="N228" i="2"/>
  <c r="H228" i="2"/>
  <c r="T227" i="2"/>
  <c r="S227" i="2"/>
  <c r="Q227" i="2"/>
  <c r="P227" i="2"/>
  <c r="N227" i="2"/>
  <c r="H227" i="2"/>
  <c r="T226" i="2"/>
  <c r="S226" i="2"/>
  <c r="Q226" i="2"/>
  <c r="P226" i="2"/>
  <c r="N226" i="2"/>
  <c r="H226" i="2"/>
  <c r="T225" i="2"/>
  <c r="S225" i="2"/>
  <c r="Q225" i="2"/>
  <c r="P225" i="2"/>
  <c r="N225" i="2"/>
  <c r="H225" i="2"/>
  <c r="T224" i="2"/>
  <c r="S224" i="2"/>
  <c r="Q224" i="2"/>
  <c r="P224" i="2"/>
  <c r="N224" i="2"/>
  <c r="H224" i="2"/>
  <c r="T223" i="2"/>
  <c r="S223" i="2"/>
  <c r="Q223" i="2"/>
  <c r="P223" i="2"/>
  <c r="N223" i="2"/>
  <c r="H223" i="2"/>
  <c r="T222" i="2"/>
  <c r="S222" i="2"/>
  <c r="Q222" i="2"/>
  <c r="P222" i="2"/>
  <c r="N222" i="2"/>
  <c r="H222" i="2"/>
  <c r="T221" i="2"/>
  <c r="S221" i="2"/>
  <c r="Q221" i="2"/>
  <c r="P221" i="2"/>
  <c r="N221" i="2"/>
  <c r="H221" i="2"/>
  <c r="T220" i="2"/>
  <c r="S220" i="2"/>
  <c r="Q220" i="2"/>
  <c r="P220" i="2"/>
  <c r="N220" i="2"/>
  <c r="H220" i="2"/>
  <c r="T219" i="2"/>
  <c r="S219" i="2"/>
  <c r="Q219" i="2"/>
  <c r="P219" i="2"/>
  <c r="N219" i="2"/>
  <c r="H219" i="2"/>
  <c r="T218" i="2"/>
  <c r="S218" i="2"/>
  <c r="Q218" i="2"/>
  <c r="P218" i="2"/>
  <c r="N218" i="2"/>
  <c r="H218" i="2"/>
  <c r="T217" i="2"/>
  <c r="S217" i="2"/>
  <c r="Q217" i="2"/>
  <c r="P217" i="2"/>
  <c r="N217" i="2"/>
  <c r="H217" i="2"/>
  <c r="T216" i="2"/>
  <c r="S216" i="2"/>
  <c r="Q216" i="2"/>
  <c r="P216" i="2"/>
  <c r="N216" i="2"/>
  <c r="H216" i="2"/>
  <c r="T215" i="2"/>
  <c r="S215" i="2"/>
  <c r="Q215" i="2"/>
  <c r="P215" i="2"/>
  <c r="N215" i="2"/>
  <c r="H215" i="2"/>
  <c r="T214" i="2"/>
  <c r="S214" i="2"/>
  <c r="Q214" i="2"/>
  <c r="P214" i="2"/>
  <c r="N214" i="2"/>
  <c r="H214" i="2"/>
  <c r="T213" i="2"/>
  <c r="S213" i="2"/>
  <c r="Q213" i="2"/>
  <c r="P213" i="2"/>
  <c r="N213" i="2"/>
  <c r="H213" i="2"/>
  <c r="T212" i="2"/>
  <c r="S212" i="2"/>
  <c r="Q212" i="2"/>
  <c r="P212" i="2"/>
  <c r="N212" i="2"/>
  <c r="H212" i="2"/>
  <c r="T211" i="2"/>
  <c r="S211" i="2"/>
  <c r="Q211" i="2"/>
  <c r="P211" i="2"/>
  <c r="N211" i="2"/>
  <c r="H211" i="2"/>
  <c r="T210" i="2"/>
  <c r="S210" i="2"/>
  <c r="Q210" i="2"/>
  <c r="P210" i="2"/>
  <c r="N210" i="2"/>
  <c r="H210" i="2"/>
  <c r="T209" i="2"/>
  <c r="S209" i="2"/>
  <c r="Q209" i="2"/>
  <c r="P209" i="2"/>
  <c r="N209" i="2"/>
  <c r="H209" i="2"/>
  <c r="T208" i="2"/>
  <c r="S208" i="2"/>
  <c r="Q208" i="2"/>
  <c r="P208" i="2"/>
  <c r="N208" i="2"/>
  <c r="H208" i="2"/>
  <c r="T207" i="2"/>
  <c r="S207" i="2"/>
  <c r="Q207" i="2"/>
  <c r="P207" i="2"/>
  <c r="N207" i="2"/>
  <c r="H207" i="2"/>
  <c r="T206" i="2"/>
  <c r="S206" i="2"/>
  <c r="Q206" i="2"/>
  <c r="P206" i="2"/>
  <c r="N206" i="2"/>
  <c r="H206" i="2"/>
  <c r="T205" i="2"/>
  <c r="S205" i="2"/>
  <c r="Q205" i="2"/>
  <c r="P205" i="2"/>
  <c r="N205" i="2"/>
  <c r="H205" i="2"/>
  <c r="T204" i="2"/>
  <c r="S204" i="2"/>
  <c r="Q204" i="2"/>
  <c r="P204" i="2"/>
  <c r="N204" i="2"/>
  <c r="H204" i="2"/>
  <c r="T203" i="2"/>
  <c r="S203" i="2"/>
  <c r="Q203" i="2"/>
  <c r="P203" i="2"/>
  <c r="N203" i="2"/>
  <c r="H203" i="2"/>
  <c r="T202" i="2"/>
  <c r="S202" i="2"/>
  <c r="Q202" i="2"/>
  <c r="P202" i="2"/>
  <c r="N202" i="2"/>
  <c r="H202" i="2"/>
  <c r="T201" i="2"/>
  <c r="S201" i="2"/>
  <c r="Q201" i="2"/>
  <c r="P201" i="2"/>
  <c r="N201" i="2"/>
  <c r="H201" i="2"/>
  <c r="T200" i="2"/>
  <c r="S200" i="2"/>
  <c r="Q200" i="2"/>
  <c r="P200" i="2"/>
  <c r="N200" i="2"/>
  <c r="H200" i="2"/>
  <c r="T199" i="2"/>
  <c r="S199" i="2"/>
  <c r="Q199" i="2"/>
  <c r="P199" i="2"/>
  <c r="N199" i="2"/>
  <c r="H199" i="2"/>
  <c r="T198" i="2"/>
  <c r="S198" i="2"/>
  <c r="Q198" i="2"/>
  <c r="P198" i="2"/>
  <c r="N198" i="2"/>
  <c r="H198" i="2"/>
  <c r="T197" i="2"/>
  <c r="S197" i="2"/>
  <c r="Q197" i="2"/>
  <c r="P197" i="2"/>
  <c r="N197" i="2"/>
  <c r="H197" i="2"/>
  <c r="T196" i="2"/>
  <c r="S196" i="2"/>
  <c r="Q196" i="2"/>
  <c r="P196" i="2"/>
  <c r="N196" i="2"/>
  <c r="H196" i="2"/>
  <c r="T195" i="2"/>
  <c r="S195" i="2"/>
  <c r="Q195" i="2"/>
  <c r="P195" i="2"/>
  <c r="N195" i="2"/>
  <c r="H195" i="2"/>
  <c r="T194" i="2"/>
  <c r="S194" i="2"/>
  <c r="Q194" i="2"/>
  <c r="P194" i="2"/>
  <c r="N194" i="2"/>
  <c r="H194" i="2"/>
  <c r="T193" i="2"/>
  <c r="S193" i="2"/>
  <c r="Q193" i="2"/>
  <c r="P193" i="2"/>
  <c r="N193" i="2"/>
  <c r="H193" i="2"/>
  <c r="T192" i="2"/>
  <c r="S192" i="2"/>
  <c r="Q192" i="2"/>
  <c r="P192" i="2"/>
  <c r="N192" i="2"/>
  <c r="H192" i="2"/>
  <c r="T191" i="2"/>
  <c r="S191" i="2"/>
  <c r="Q191" i="2"/>
  <c r="P191" i="2"/>
  <c r="N191" i="2"/>
  <c r="H191" i="2"/>
  <c r="T190" i="2"/>
  <c r="S190" i="2"/>
  <c r="Q190" i="2"/>
  <c r="P190" i="2"/>
  <c r="N190" i="2"/>
  <c r="H190" i="2"/>
  <c r="T189" i="2"/>
  <c r="S189" i="2"/>
  <c r="Q189" i="2"/>
  <c r="P189" i="2"/>
  <c r="N189" i="2"/>
  <c r="H189" i="2"/>
  <c r="T188" i="2"/>
  <c r="S188" i="2"/>
  <c r="Q188" i="2"/>
  <c r="P188" i="2"/>
  <c r="N188" i="2"/>
  <c r="H188" i="2"/>
  <c r="T187" i="2"/>
  <c r="S187" i="2"/>
  <c r="Q187" i="2"/>
  <c r="P187" i="2"/>
  <c r="N187" i="2"/>
  <c r="H187" i="2"/>
  <c r="T186" i="2"/>
  <c r="S186" i="2"/>
  <c r="Q186" i="2"/>
  <c r="P186" i="2"/>
  <c r="N186" i="2"/>
  <c r="H186" i="2"/>
  <c r="T185" i="2"/>
  <c r="S185" i="2"/>
  <c r="Q185" i="2"/>
  <c r="P185" i="2"/>
  <c r="N185" i="2"/>
  <c r="H185" i="2"/>
  <c r="T184" i="2"/>
  <c r="S184" i="2"/>
  <c r="Q184" i="2"/>
  <c r="P184" i="2"/>
  <c r="N184" i="2"/>
  <c r="H184" i="2"/>
  <c r="T183" i="2"/>
  <c r="S183" i="2"/>
  <c r="Q183" i="2"/>
  <c r="P183" i="2"/>
  <c r="N183" i="2"/>
  <c r="H183" i="2"/>
  <c r="T182" i="2"/>
  <c r="S182" i="2"/>
  <c r="Q182" i="2"/>
  <c r="P182" i="2"/>
  <c r="N182" i="2"/>
  <c r="H182" i="2"/>
  <c r="T181" i="2"/>
  <c r="S181" i="2"/>
  <c r="Q181" i="2"/>
  <c r="P181" i="2"/>
  <c r="N181" i="2"/>
  <c r="H181" i="2"/>
  <c r="T180" i="2"/>
  <c r="S180" i="2"/>
  <c r="Q180" i="2"/>
  <c r="P180" i="2"/>
  <c r="N180" i="2"/>
  <c r="H180" i="2"/>
  <c r="T179" i="2"/>
  <c r="S179" i="2"/>
  <c r="Q179" i="2"/>
  <c r="P179" i="2"/>
  <c r="N179" i="2"/>
  <c r="H179" i="2"/>
  <c r="T178" i="2"/>
  <c r="S178" i="2"/>
  <c r="Q178" i="2"/>
  <c r="P178" i="2"/>
  <c r="N178" i="2"/>
  <c r="H178" i="2"/>
  <c r="T177" i="2"/>
  <c r="S177" i="2"/>
  <c r="Q177" i="2"/>
  <c r="P177" i="2"/>
  <c r="N177" i="2"/>
  <c r="H177" i="2"/>
  <c r="T176" i="2"/>
  <c r="S176" i="2"/>
  <c r="Q176" i="2"/>
  <c r="P176" i="2"/>
  <c r="N176" i="2"/>
  <c r="H176" i="2"/>
  <c r="T175" i="2"/>
  <c r="S175" i="2"/>
  <c r="Q175" i="2"/>
  <c r="P175" i="2"/>
  <c r="N175" i="2"/>
  <c r="H175" i="2"/>
  <c r="T174" i="2"/>
  <c r="S174" i="2"/>
  <c r="Q174" i="2"/>
  <c r="P174" i="2"/>
  <c r="N174" i="2"/>
  <c r="H174" i="2"/>
  <c r="T173" i="2"/>
  <c r="S173" i="2"/>
  <c r="Q173" i="2"/>
  <c r="P173" i="2"/>
  <c r="N173" i="2"/>
  <c r="H173" i="2"/>
  <c r="T172" i="2"/>
  <c r="S172" i="2"/>
  <c r="Q172" i="2"/>
  <c r="P172" i="2"/>
  <c r="N172" i="2"/>
  <c r="H172" i="2"/>
  <c r="T171" i="2"/>
  <c r="S171" i="2"/>
  <c r="Q171" i="2"/>
  <c r="P171" i="2"/>
  <c r="N171" i="2"/>
  <c r="H171" i="2"/>
  <c r="T170" i="2"/>
  <c r="S170" i="2"/>
  <c r="Q170" i="2"/>
  <c r="P170" i="2"/>
  <c r="N170" i="2"/>
  <c r="H170" i="2"/>
  <c r="T169" i="2"/>
  <c r="S169" i="2"/>
  <c r="Q169" i="2"/>
  <c r="P169" i="2"/>
  <c r="N169" i="2"/>
  <c r="H169" i="2"/>
  <c r="T168" i="2"/>
  <c r="S168" i="2"/>
  <c r="Q168" i="2"/>
  <c r="P168" i="2"/>
  <c r="N168" i="2"/>
  <c r="H168" i="2"/>
  <c r="T167" i="2"/>
  <c r="S167" i="2"/>
  <c r="Q167" i="2"/>
  <c r="P167" i="2"/>
  <c r="N167" i="2"/>
  <c r="H167" i="2"/>
  <c r="T166" i="2"/>
  <c r="S166" i="2"/>
  <c r="Q166" i="2"/>
  <c r="P166" i="2"/>
  <c r="N166" i="2"/>
  <c r="H166" i="2"/>
  <c r="T165" i="2"/>
  <c r="S165" i="2"/>
  <c r="Q165" i="2"/>
  <c r="P165" i="2"/>
  <c r="N165" i="2"/>
  <c r="H165" i="2"/>
  <c r="T164" i="2"/>
  <c r="S164" i="2"/>
  <c r="Q164" i="2"/>
  <c r="P164" i="2"/>
  <c r="N164" i="2"/>
  <c r="H164" i="2"/>
  <c r="T163" i="2"/>
  <c r="S163" i="2"/>
  <c r="Q163" i="2"/>
  <c r="P163" i="2"/>
  <c r="N163" i="2"/>
  <c r="H163" i="2"/>
  <c r="T162" i="2"/>
  <c r="S162" i="2"/>
  <c r="Q162" i="2"/>
  <c r="P162" i="2"/>
  <c r="N162" i="2"/>
  <c r="H162" i="2"/>
  <c r="T161" i="2"/>
  <c r="S161" i="2"/>
  <c r="Q161" i="2"/>
  <c r="P161" i="2"/>
  <c r="N161" i="2"/>
  <c r="H161" i="2"/>
  <c r="T160" i="2"/>
  <c r="S160" i="2"/>
  <c r="Q160" i="2"/>
  <c r="P160" i="2"/>
  <c r="N160" i="2"/>
  <c r="H160" i="2"/>
  <c r="T159" i="2"/>
  <c r="S159" i="2"/>
  <c r="Q159" i="2"/>
  <c r="P159" i="2"/>
  <c r="N159" i="2"/>
  <c r="H159" i="2"/>
  <c r="T158" i="2"/>
  <c r="S158" i="2"/>
  <c r="Q158" i="2"/>
  <c r="P158" i="2"/>
  <c r="N158" i="2"/>
  <c r="H158" i="2"/>
  <c r="T157" i="2"/>
  <c r="S157" i="2"/>
  <c r="Q157" i="2"/>
  <c r="P157" i="2"/>
  <c r="N157" i="2"/>
  <c r="H157" i="2"/>
  <c r="T156" i="2"/>
  <c r="S156" i="2"/>
  <c r="Q156" i="2"/>
  <c r="P156" i="2"/>
  <c r="N156" i="2"/>
  <c r="H156" i="2"/>
  <c r="T155" i="2"/>
  <c r="S155" i="2"/>
  <c r="Q155" i="2"/>
  <c r="P155" i="2"/>
  <c r="N155" i="2"/>
  <c r="H155" i="2"/>
  <c r="T154" i="2"/>
  <c r="S154" i="2"/>
  <c r="Q154" i="2"/>
  <c r="P154" i="2"/>
  <c r="N154" i="2"/>
  <c r="H154" i="2"/>
  <c r="T153" i="2"/>
  <c r="S153" i="2"/>
  <c r="Q153" i="2"/>
  <c r="P153" i="2"/>
  <c r="N153" i="2"/>
  <c r="H153" i="2"/>
  <c r="T152" i="2"/>
  <c r="S152" i="2"/>
  <c r="Q152" i="2"/>
  <c r="P152" i="2"/>
  <c r="N152" i="2"/>
  <c r="H152" i="2"/>
  <c r="T151" i="2"/>
  <c r="S151" i="2"/>
  <c r="Q151" i="2"/>
  <c r="P151" i="2"/>
  <c r="N151" i="2"/>
  <c r="H151" i="2"/>
  <c r="T150" i="2"/>
  <c r="S150" i="2"/>
  <c r="Q150" i="2"/>
  <c r="P150" i="2"/>
  <c r="N150" i="2"/>
  <c r="H150" i="2"/>
  <c r="T149" i="2"/>
  <c r="S149" i="2"/>
  <c r="Q149" i="2"/>
  <c r="P149" i="2"/>
  <c r="N149" i="2"/>
  <c r="H149" i="2"/>
  <c r="T148" i="2"/>
  <c r="S148" i="2"/>
  <c r="Q148" i="2"/>
  <c r="P148" i="2"/>
  <c r="N148" i="2"/>
  <c r="H148" i="2"/>
  <c r="T147" i="2"/>
  <c r="S147" i="2"/>
  <c r="Q147" i="2"/>
  <c r="P147" i="2"/>
  <c r="N147" i="2"/>
  <c r="H147" i="2"/>
  <c r="T146" i="2"/>
  <c r="S146" i="2"/>
  <c r="Q146" i="2"/>
  <c r="P146" i="2"/>
  <c r="N146" i="2"/>
  <c r="H146" i="2"/>
  <c r="T145" i="2"/>
  <c r="S145" i="2"/>
  <c r="Q145" i="2"/>
  <c r="P145" i="2"/>
  <c r="N145" i="2"/>
  <c r="H145" i="2"/>
  <c r="T144" i="2"/>
  <c r="S144" i="2"/>
  <c r="Q144" i="2"/>
  <c r="P144" i="2"/>
  <c r="N144" i="2"/>
  <c r="H144" i="2"/>
  <c r="T143" i="2"/>
  <c r="S143" i="2"/>
  <c r="Q143" i="2"/>
  <c r="P143" i="2"/>
  <c r="N143" i="2"/>
  <c r="H143" i="2"/>
  <c r="T142" i="2"/>
  <c r="S142" i="2"/>
  <c r="Q142" i="2"/>
  <c r="P142" i="2"/>
  <c r="N142" i="2"/>
  <c r="H142" i="2"/>
  <c r="T141" i="2"/>
  <c r="S141" i="2"/>
  <c r="Q141" i="2"/>
  <c r="P141" i="2"/>
  <c r="N141" i="2"/>
  <c r="H141" i="2"/>
  <c r="T140" i="2"/>
  <c r="S140" i="2"/>
  <c r="Q140" i="2"/>
  <c r="P140" i="2"/>
  <c r="N140" i="2"/>
  <c r="H140" i="2"/>
  <c r="T139" i="2"/>
  <c r="S139" i="2"/>
  <c r="Q139" i="2"/>
  <c r="P139" i="2"/>
  <c r="N139" i="2"/>
  <c r="H139" i="2"/>
  <c r="T138" i="2"/>
  <c r="S138" i="2"/>
  <c r="Q138" i="2"/>
  <c r="P138" i="2"/>
  <c r="N138" i="2"/>
  <c r="H138" i="2"/>
  <c r="T137" i="2"/>
  <c r="S137" i="2"/>
  <c r="Q137" i="2"/>
  <c r="P137" i="2"/>
  <c r="N137" i="2"/>
  <c r="H137" i="2"/>
  <c r="T136" i="2"/>
  <c r="S136" i="2"/>
  <c r="Q136" i="2"/>
  <c r="P136" i="2"/>
  <c r="N136" i="2"/>
  <c r="H136" i="2"/>
  <c r="T135" i="2"/>
  <c r="S135" i="2"/>
  <c r="Q135" i="2"/>
  <c r="P135" i="2"/>
  <c r="N135" i="2"/>
  <c r="H135" i="2"/>
  <c r="T134" i="2"/>
  <c r="S134" i="2"/>
  <c r="Q134" i="2"/>
  <c r="P134" i="2"/>
  <c r="N134" i="2"/>
  <c r="H134" i="2"/>
  <c r="T133" i="2"/>
  <c r="S133" i="2"/>
  <c r="Q133" i="2"/>
  <c r="P133" i="2"/>
  <c r="N133" i="2"/>
  <c r="H133" i="2"/>
  <c r="T132" i="2"/>
  <c r="S132" i="2"/>
  <c r="Q132" i="2"/>
  <c r="P132" i="2"/>
  <c r="N132" i="2"/>
  <c r="H132" i="2"/>
  <c r="T131" i="2"/>
  <c r="S131" i="2"/>
  <c r="Q131" i="2"/>
  <c r="P131" i="2"/>
  <c r="N131" i="2"/>
  <c r="H131" i="2"/>
  <c r="T130" i="2"/>
  <c r="S130" i="2"/>
  <c r="Q130" i="2"/>
  <c r="P130" i="2"/>
  <c r="N130" i="2"/>
  <c r="H130" i="2"/>
  <c r="T129" i="2"/>
  <c r="S129" i="2"/>
  <c r="Q129" i="2"/>
  <c r="P129" i="2"/>
  <c r="N129" i="2"/>
  <c r="H129" i="2"/>
  <c r="T128" i="2"/>
  <c r="S128" i="2"/>
  <c r="Q128" i="2"/>
  <c r="P128" i="2"/>
  <c r="N128" i="2"/>
  <c r="H128" i="2"/>
  <c r="T127" i="2"/>
  <c r="S127" i="2"/>
  <c r="Q127" i="2"/>
  <c r="P127" i="2"/>
  <c r="N127" i="2"/>
  <c r="H127" i="2"/>
  <c r="T126" i="2"/>
  <c r="S126" i="2"/>
  <c r="Q126" i="2"/>
  <c r="P126" i="2"/>
  <c r="N126" i="2"/>
  <c r="H126" i="2"/>
  <c r="T125" i="2"/>
  <c r="S125" i="2"/>
  <c r="Q125" i="2"/>
  <c r="P125" i="2"/>
  <c r="N125" i="2"/>
  <c r="H125" i="2"/>
  <c r="T124" i="2"/>
  <c r="S124" i="2"/>
  <c r="Q124" i="2"/>
  <c r="P124" i="2"/>
  <c r="N124" i="2"/>
  <c r="H124" i="2"/>
  <c r="T123" i="2"/>
  <c r="S123" i="2"/>
  <c r="Q123" i="2"/>
  <c r="P123" i="2"/>
  <c r="N123" i="2"/>
  <c r="H123" i="2"/>
  <c r="T122" i="2"/>
  <c r="S122" i="2"/>
  <c r="Q122" i="2"/>
  <c r="P122" i="2"/>
  <c r="N122" i="2"/>
  <c r="H122" i="2"/>
  <c r="T121" i="2"/>
  <c r="S121" i="2"/>
  <c r="Q121" i="2"/>
  <c r="P121" i="2"/>
  <c r="N121" i="2"/>
  <c r="H121" i="2"/>
  <c r="T120" i="2"/>
  <c r="S120" i="2"/>
  <c r="Q120" i="2"/>
  <c r="P120" i="2"/>
  <c r="N120" i="2"/>
  <c r="H120" i="2"/>
  <c r="T119" i="2"/>
  <c r="S119" i="2"/>
  <c r="Q119" i="2"/>
  <c r="P119" i="2"/>
  <c r="N119" i="2"/>
  <c r="H119" i="2"/>
  <c r="T118" i="2"/>
  <c r="S118" i="2"/>
  <c r="Q118" i="2"/>
  <c r="P118" i="2"/>
  <c r="N118" i="2"/>
  <c r="H118" i="2"/>
  <c r="T117" i="2"/>
  <c r="S117" i="2"/>
  <c r="Q117" i="2"/>
  <c r="P117" i="2"/>
  <c r="N117" i="2"/>
  <c r="H117" i="2"/>
  <c r="T116" i="2"/>
  <c r="S116" i="2"/>
  <c r="Q116" i="2"/>
  <c r="P116" i="2"/>
  <c r="N116" i="2"/>
  <c r="H116" i="2"/>
  <c r="T115" i="2"/>
  <c r="S115" i="2"/>
  <c r="Q115" i="2"/>
  <c r="P115" i="2"/>
  <c r="N115" i="2"/>
  <c r="H115" i="2"/>
  <c r="T114" i="2"/>
  <c r="S114" i="2"/>
  <c r="Q114" i="2"/>
  <c r="P114" i="2"/>
  <c r="N114" i="2"/>
  <c r="H114" i="2"/>
  <c r="T113" i="2"/>
  <c r="S113" i="2"/>
  <c r="Q113" i="2"/>
  <c r="P113" i="2"/>
  <c r="N113" i="2"/>
  <c r="H113" i="2"/>
  <c r="T112" i="2"/>
  <c r="S112" i="2"/>
  <c r="Q112" i="2"/>
  <c r="P112" i="2"/>
  <c r="N112" i="2"/>
  <c r="H112" i="2"/>
  <c r="T111" i="2"/>
  <c r="S111" i="2"/>
  <c r="Q111" i="2"/>
  <c r="P111" i="2"/>
  <c r="N111" i="2"/>
  <c r="H111" i="2"/>
  <c r="T110" i="2"/>
  <c r="S110" i="2"/>
  <c r="Q110" i="2"/>
  <c r="P110" i="2"/>
  <c r="N110" i="2"/>
  <c r="H110" i="2"/>
  <c r="T109" i="2"/>
  <c r="S109" i="2"/>
  <c r="Q109" i="2"/>
  <c r="P109" i="2"/>
  <c r="N109" i="2"/>
  <c r="H109" i="2"/>
  <c r="T108" i="2"/>
  <c r="S108" i="2"/>
  <c r="Q108" i="2"/>
  <c r="P108" i="2"/>
  <c r="N108" i="2"/>
  <c r="H108" i="2"/>
  <c r="T107" i="2"/>
  <c r="S107" i="2"/>
  <c r="Q107" i="2"/>
  <c r="P107" i="2"/>
  <c r="N107" i="2"/>
  <c r="H107" i="2"/>
  <c r="T106" i="2"/>
  <c r="S106" i="2"/>
  <c r="Q106" i="2"/>
  <c r="P106" i="2"/>
  <c r="N106" i="2"/>
  <c r="H106" i="2"/>
  <c r="T105" i="2"/>
  <c r="S105" i="2"/>
  <c r="Q105" i="2"/>
  <c r="P105" i="2"/>
  <c r="N105" i="2"/>
  <c r="H105" i="2"/>
  <c r="T104" i="2"/>
  <c r="S104" i="2"/>
  <c r="Q104" i="2"/>
  <c r="P104" i="2"/>
  <c r="N104" i="2"/>
  <c r="H104" i="2"/>
  <c r="T103" i="2"/>
  <c r="S103" i="2"/>
  <c r="Q103" i="2"/>
  <c r="P103" i="2"/>
  <c r="N103" i="2"/>
  <c r="H103" i="2"/>
  <c r="T102" i="2"/>
  <c r="S102" i="2"/>
  <c r="Q102" i="2"/>
  <c r="P102" i="2"/>
  <c r="N102" i="2"/>
  <c r="H102" i="2"/>
  <c r="T101" i="2"/>
  <c r="S101" i="2"/>
  <c r="Q101" i="2"/>
  <c r="P101" i="2"/>
  <c r="N101" i="2"/>
  <c r="H101" i="2"/>
  <c r="T100" i="2"/>
  <c r="S100" i="2"/>
  <c r="Q100" i="2"/>
  <c r="P100" i="2"/>
  <c r="N100" i="2"/>
  <c r="H100" i="2"/>
  <c r="T99" i="2"/>
  <c r="S99" i="2"/>
  <c r="Q99" i="2"/>
  <c r="P99" i="2"/>
  <c r="N99" i="2"/>
  <c r="H99" i="2"/>
  <c r="T98" i="2"/>
  <c r="S98" i="2"/>
  <c r="Q98" i="2"/>
  <c r="P98" i="2"/>
  <c r="N98" i="2"/>
  <c r="H98" i="2"/>
  <c r="T97" i="2"/>
  <c r="S97" i="2"/>
  <c r="Q97" i="2"/>
  <c r="P97" i="2"/>
  <c r="N97" i="2"/>
  <c r="H97" i="2"/>
  <c r="T96" i="2"/>
  <c r="S96" i="2"/>
  <c r="Q96" i="2"/>
  <c r="P96" i="2"/>
  <c r="N96" i="2"/>
  <c r="H96" i="2"/>
  <c r="T95" i="2"/>
  <c r="S95" i="2"/>
  <c r="Q95" i="2"/>
  <c r="P95" i="2"/>
  <c r="N95" i="2"/>
  <c r="H95" i="2"/>
  <c r="T94" i="2"/>
  <c r="S94" i="2"/>
  <c r="Q94" i="2"/>
  <c r="P94" i="2"/>
  <c r="N94" i="2"/>
  <c r="H94" i="2"/>
  <c r="T93" i="2"/>
  <c r="S93" i="2"/>
  <c r="Q93" i="2"/>
  <c r="P93" i="2"/>
  <c r="N93" i="2"/>
  <c r="H93" i="2"/>
  <c r="T92" i="2"/>
  <c r="S92" i="2"/>
  <c r="Q92" i="2"/>
  <c r="P92" i="2"/>
  <c r="N92" i="2"/>
  <c r="H92" i="2"/>
  <c r="T91" i="2"/>
  <c r="S91" i="2"/>
  <c r="Q91" i="2"/>
  <c r="P91" i="2"/>
  <c r="N91" i="2"/>
  <c r="H91" i="2"/>
  <c r="T90" i="2"/>
  <c r="S90" i="2"/>
  <c r="Q90" i="2"/>
  <c r="P90" i="2"/>
  <c r="N90" i="2"/>
  <c r="H90" i="2"/>
  <c r="T89" i="2"/>
  <c r="S89" i="2"/>
  <c r="Q89" i="2"/>
  <c r="P89" i="2"/>
  <c r="N89" i="2"/>
  <c r="H89" i="2"/>
  <c r="T88" i="2"/>
  <c r="S88" i="2"/>
  <c r="Q88" i="2"/>
  <c r="P88" i="2"/>
  <c r="N88" i="2"/>
  <c r="H88" i="2"/>
  <c r="T87" i="2"/>
  <c r="S87" i="2"/>
  <c r="Q87" i="2"/>
  <c r="P87" i="2"/>
  <c r="N87" i="2"/>
  <c r="H87" i="2"/>
  <c r="T86" i="2"/>
  <c r="S86" i="2"/>
  <c r="Q86" i="2"/>
  <c r="P86" i="2"/>
  <c r="N86" i="2"/>
  <c r="H86" i="2"/>
  <c r="T85" i="2"/>
  <c r="S85" i="2"/>
  <c r="Q85" i="2"/>
  <c r="P85" i="2"/>
  <c r="N85" i="2"/>
  <c r="H85" i="2"/>
  <c r="T84" i="2"/>
  <c r="S84" i="2"/>
  <c r="Q84" i="2"/>
  <c r="P84" i="2"/>
  <c r="N84" i="2"/>
  <c r="H84" i="2"/>
  <c r="T83" i="2"/>
  <c r="S83" i="2"/>
  <c r="Q83" i="2"/>
  <c r="P83" i="2"/>
  <c r="N83" i="2"/>
  <c r="H83" i="2"/>
  <c r="T82" i="2"/>
  <c r="S82" i="2"/>
  <c r="Q82" i="2"/>
  <c r="P82" i="2"/>
  <c r="N82" i="2"/>
  <c r="H82" i="2"/>
  <c r="T81" i="2"/>
  <c r="S81" i="2"/>
  <c r="Q81" i="2"/>
  <c r="P81" i="2"/>
  <c r="N81" i="2"/>
  <c r="H81" i="2"/>
  <c r="T80" i="2"/>
  <c r="S80" i="2"/>
  <c r="Q80" i="2"/>
  <c r="P80" i="2"/>
  <c r="N80" i="2"/>
  <c r="H80" i="2"/>
  <c r="T79" i="2"/>
  <c r="S79" i="2"/>
  <c r="Q79" i="2"/>
  <c r="P79" i="2"/>
  <c r="N79" i="2"/>
  <c r="H79" i="2"/>
  <c r="T78" i="2"/>
  <c r="S78" i="2"/>
  <c r="Q78" i="2"/>
  <c r="P78" i="2"/>
  <c r="N78" i="2"/>
  <c r="H78" i="2"/>
  <c r="T77" i="2"/>
  <c r="S77" i="2"/>
  <c r="Q77" i="2"/>
  <c r="P77" i="2"/>
  <c r="N77" i="2"/>
  <c r="H77" i="2"/>
  <c r="T76" i="2"/>
  <c r="S76" i="2"/>
  <c r="Q76" i="2"/>
  <c r="P76" i="2"/>
  <c r="N76" i="2"/>
  <c r="H76" i="2"/>
  <c r="T75" i="2"/>
  <c r="S75" i="2"/>
  <c r="Q75" i="2"/>
  <c r="P75" i="2"/>
  <c r="N75" i="2"/>
  <c r="H75" i="2"/>
  <c r="T74" i="2"/>
  <c r="S74" i="2"/>
  <c r="Q74" i="2"/>
  <c r="P74" i="2"/>
  <c r="N74" i="2"/>
  <c r="H74" i="2"/>
  <c r="T73" i="2"/>
  <c r="S73" i="2"/>
  <c r="Q73" i="2"/>
  <c r="P73" i="2"/>
  <c r="N73" i="2"/>
  <c r="H73" i="2"/>
  <c r="T72" i="2"/>
  <c r="S72" i="2"/>
  <c r="Q72" i="2"/>
  <c r="P72" i="2"/>
  <c r="N72" i="2"/>
  <c r="H72" i="2"/>
  <c r="T71" i="2"/>
  <c r="S71" i="2"/>
  <c r="Q71" i="2"/>
  <c r="P71" i="2"/>
  <c r="N71" i="2"/>
  <c r="H71" i="2"/>
  <c r="T70" i="2"/>
  <c r="S70" i="2"/>
  <c r="Q70" i="2"/>
  <c r="P70" i="2"/>
  <c r="N70" i="2"/>
  <c r="H70" i="2"/>
  <c r="T69" i="2"/>
  <c r="S69" i="2"/>
  <c r="Q69" i="2"/>
  <c r="P69" i="2"/>
  <c r="N69" i="2"/>
  <c r="H69" i="2"/>
  <c r="T68" i="2"/>
  <c r="S68" i="2"/>
  <c r="Q68" i="2"/>
  <c r="P68" i="2"/>
  <c r="N68" i="2"/>
  <c r="H68" i="2"/>
  <c r="T67" i="2"/>
  <c r="S67" i="2"/>
  <c r="Q67" i="2"/>
  <c r="P67" i="2"/>
  <c r="N67" i="2"/>
  <c r="H67" i="2"/>
  <c r="T66" i="2"/>
  <c r="S66" i="2"/>
  <c r="Q66" i="2"/>
  <c r="P66" i="2"/>
  <c r="N66" i="2"/>
  <c r="H66" i="2"/>
  <c r="T65" i="2"/>
  <c r="S65" i="2"/>
  <c r="Q65" i="2"/>
  <c r="P65" i="2"/>
  <c r="N65" i="2"/>
  <c r="H65" i="2"/>
  <c r="T64" i="2"/>
  <c r="S64" i="2"/>
  <c r="Q64" i="2"/>
  <c r="P64" i="2"/>
  <c r="N64" i="2"/>
  <c r="H64" i="2"/>
  <c r="T63" i="2"/>
  <c r="S63" i="2"/>
  <c r="Q63" i="2"/>
  <c r="P63" i="2"/>
  <c r="N63" i="2"/>
  <c r="H63" i="2"/>
  <c r="T62" i="2"/>
  <c r="S62" i="2"/>
  <c r="Q62" i="2"/>
  <c r="P62" i="2"/>
  <c r="N62" i="2"/>
  <c r="H62" i="2"/>
  <c r="T61" i="2"/>
  <c r="S61" i="2"/>
  <c r="Q61" i="2"/>
  <c r="P61" i="2"/>
  <c r="N61" i="2"/>
  <c r="H61" i="2"/>
  <c r="T60" i="2"/>
  <c r="S60" i="2"/>
  <c r="Q60" i="2"/>
  <c r="P60" i="2"/>
  <c r="N60" i="2"/>
  <c r="H60" i="2"/>
  <c r="T59" i="2"/>
  <c r="S59" i="2"/>
  <c r="Q59" i="2"/>
  <c r="P59" i="2"/>
  <c r="N59" i="2"/>
  <c r="H59" i="2"/>
  <c r="T58" i="2"/>
  <c r="S58" i="2"/>
  <c r="Q58" i="2"/>
  <c r="P58" i="2"/>
  <c r="N58" i="2"/>
  <c r="H58" i="2"/>
  <c r="T57" i="2"/>
  <c r="S57" i="2"/>
  <c r="Q57" i="2"/>
  <c r="P57" i="2"/>
  <c r="N57" i="2"/>
  <c r="H57" i="2"/>
  <c r="T56" i="2"/>
  <c r="S56" i="2"/>
  <c r="Q56" i="2"/>
  <c r="P56" i="2"/>
  <c r="N56" i="2"/>
  <c r="H56" i="2"/>
  <c r="T55" i="2"/>
  <c r="S55" i="2"/>
  <c r="Q55" i="2"/>
  <c r="P55" i="2"/>
  <c r="N55" i="2"/>
  <c r="H55" i="2"/>
  <c r="T54" i="2"/>
  <c r="S54" i="2"/>
  <c r="Q54" i="2"/>
  <c r="P54" i="2"/>
  <c r="N54" i="2"/>
  <c r="H54" i="2"/>
  <c r="T53" i="2"/>
  <c r="S53" i="2"/>
  <c r="Q53" i="2"/>
  <c r="P53" i="2"/>
  <c r="N53" i="2"/>
  <c r="H53" i="2"/>
  <c r="T52" i="2"/>
  <c r="S52" i="2"/>
  <c r="Q52" i="2"/>
  <c r="P52" i="2"/>
  <c r="N52" i="2"/>
  <c r="H52" i="2"/>
  <c r="T51" i="2"/>
  <c r="S51" i="2"/>
  <c r="Q51" i="2"/>
  <c r="P51" i="2"/>
  <c r="N51" i="2"/>
  <c r="H51" i="2"/>
  <c r="T50" i="2"/>
  <c r="S50" i="2"/>
  <c r="Q50" i="2"/>
  <c r="P50" i="2"/>
  <c r="N50" i="2"/>
  <c r="H50" i="2"/>
  <c r="T49" i="2"/>
  <c r="S49" i="2"/>
  <c r="Q49" i="2"/>
  <c r="P49" i="2"/>
  <c r="N49" i="2"/>
  <c r="H49" i="2"/>
  <c r="T48" i="2"/>
  <c r="S48" i="2"/>
  <c r="Q48" i="2"/>
  <c r="P48" i="2"/>
  <c r="N48" i="2"/>
  <c r="H48" i="2"/>
  <c r="T47" i="2"/>
  <c r="S47" i="2"/>
  <c r="Q47" i="2"/>
  <c r="P47" i="2"/>
  <c r="N47" i="2"/>
  <c r="H47" i="2"/>
  <c r="T46" i="2"/>
  <c r="S46" i="2"/>
  <c r="Q46" i="2"/>
  <c r="P46" i="2"/>
  <c r="N46" i="2"/>
  <c r="H46" i="2"/>
  <c r="T45" i="2"/>
  <c r="S45" i="2"/>
  <c r="Q45" i="2"/>
  <c r="P45" i="2"/>
  <c r="N45" i="2"/>
  <c r="H45" i="2"/>
  <c r="T44" i="2"/>
  <c r="S44" i="2"/>
  <c r="Q44" i="2"/>
  <c r="P44" i="2"/>
  <c r="N44" i="2"/>
  <c r="H44" i="2"/>
  <c r="T43" i="2"/>
  <c r="S43" i="2"/>
  <c r="Q43" i="2"/>
  <c r="P43" i="2"/>
  <c r="N43" i="2"/>
  <c r="H43" i="2"/>
  <c r="T42" i="2"/>
  <c r="S42" i="2"/>
  <c r="Q42" i="2"/>
  <c r="P42" i="2"/>
  <c r="N42" i="2"/>
  <c r="H42" i="2"/>
  <c r="T41" i="2"/>
  <c r="S41" i="2"/>
  <c r="Q41" i="2"/>
  <c r="P41" i="2"/>
  <c r="N41" i="2"/>
  <c r="H41" i="2"/>
  <c r="T40" i="2"/>
  <c r="S40" i="2"/>
  <c r="Q40" i="2"/>
  <c r="P40" i="2"/>
  <c r="N40" i="2"/>
  <c r="H40" i="2"/>
  <c r="T39" i="2"/>
  <c r="S39" i="2"/>
  <c r="Q39" i="2"/>
  <c r="P39" i="2"/>
  <c r="N39" i="2"/>
  <c r="H39" i="2"/>
  <c r="T38" i="2"/>
  <c r="S38" i="2"/>
  <c r="Q38" i="2"/>
  <c r="P38" i="2"/>
  <c r="N38" i="2"/>
  <c r="H38" i="2"/>
  <c r="T37" i="2"/>
  <c r="S37" i="2"/>
  <c r="Q37" i="2"/>
  <c r="P37" i="2"/>
  <c r="N37" i="2"/>
  <c r="H37" i="2"/>
  <c r="T36" i="2"/>
  <c r="S36" i="2"/>
  <c r="Q36" i="2"/>
  <c r="P36" i="2"/>
  <c r="N36" i="2"/>
  <c r="H36" i="2"/>
  <c r="T35" i="2"/>
  <c r="S35" i="2"/>
  <c r="Q35" i="2"/>
  <c r="P35" i="2"/>
  <c r="N35" i="2"/>
  <c r="H35" i="2"/>
  <c r="T34" i="2"/>
  <c r="S34" i="2"/>
  <c r="Q34" i="2"/>
  <c r="P34" i="2"/>
  <c r="N34" i="2"/>
  <c r="H34" i="2"/>
  <c r="T33" i="2"/>
  <c r="S33" i="2"/>
  <c r="Q33" i="2"/>
  <c r="P33" i="2"/>
  <c r="N33" i="2"/>
  <c r="H33" i="2"/>
  <c r="T32" i="2"/>
  <c r="S32" i="2"/>
  <c r="Q32" i="2"/>
  <c r="P32" i="2"/>
  <c r="N32" i="2"/>
  <c r="H32" i="2"/>
  <c r="T31" i="2"/>
  <c r="S31" i="2"/>
  <c r="Q31" i="2"/>
  <c r="P31" i="2"/>
  <c r="N31" i="2"/>
  <c r="H31" i="2"/>
  <c r="T30" i="2"/>
  <c r="S30" i="2"/>
  <c r="Q30" i="2"/>
  <c r="P30" i="2"/>
  <c r="N30" i="2"/>
  <c r="H30" i="2"/>
  <c r="T29" i="2"/>
  <c r="S29" i="2"/>
  <c r="Q29" i="2"/>
  <c r="P29" i="2"/>
  <c r="N29" i="2"/>
  <c r="H29" i="2"/>
  <c r="T28" i="2"/>
  <c r="S28" i="2"/>
  <c r="Q28" i="2"/>
  <c r="P28" i="2"/>
  <c r="N28" i="2"/>
  <c r="H28" i="2"/>
  <c r="T27" i="2"/>
  <c r="S27" i="2"/>
  <c r="Q27" i="2"/>
  <c r="P27" i="2"/>
  <c r="N27" i="2"/>
  <c r="H27" i="2"/>
  <c r="T26" i="2"/>
  <c r="S26" i="2"/>
  <c r="Q26" i="2"/>
  <c r="P26" i="2"/>
  <c r="N26" i="2"/>
  <c r="H26" i="2"/>
  <c r="T25" i="2"/>
  <c r="S25" i="2"/>
  <c r="Q25" i="2"/>
  <c r="P25" i="2"/>
  <c r="N25" i="2"/>
  <c r="H25" i="2"/>
  <c r="T24" i="2"/>
  <c r="S24" i="2"/>
  <c r="Q24" i="2"/>
  <c r="P24" i="2"/>
  <c r="N24" i="2"/>
  <c r="H24" i="2"/>
  <c r="T23" i="2"/>
  <c r="S23" i="2"/>
  <c r="Q23" i="2"/>
  <c r="P23" i="2"/>
  <c r="N23" i="2"/>
  <c r="H23" i="2"/>
  <c r="T22" i="2"/>
  <c r="S22" i="2"/>
  <c r="Q22" i="2"/>
  <c r="P22" i="2"/>
  <c r="N22" i="2"/>
  <c r="H22" i="2"/>
  <c r="T21" i="2"/>
  <c r="S21" i="2"/>
  <c r="Q21" i="2"/>
  <c r="P21" i="2"/>
  <c r="N21" i="2"/>
  <c r="H21" i="2"/>
  <c r="T20" i="2"/>
  <c r="S20" i="2"/>
  <c r="Q20" i="2"/>
  <c r="P20" i="2"/>
  <c r="N20" i="2"/>
  <c r="H20" i="2"/>
  <c r="T19" i="2"/>
  <c r="S19" i="2"/>
  <c r="Q19" i="2"/>
  <c r="P19" i="2"/>
  <c r="N19" i="2"/>
  <c r="H19" i="2"/>
  <c r="T18" i="2"/>
  <c r="S18" i="2"/>
  <c r="Q18" i="2"/>
  <c r="P18" i="2"/>
  <c r="N18" i="2"/>
  <c r="H18" i="2"/>
  <c r="M17" i="2"/>
  <c r="L17" i="2"/>
  <c r="K17" i="2"/>
  <c r="J17" i="2"/>
  <c r="G17" i="2"/>
  <c r="F17" i="2"/>
  <c r="E17" i="2"/>
  <c r="D17" i="2"/>
  <c r="O263" i="2" l="1"/>
  <c r="O60" i="2"/>
  <c r="O64" i="2"/>
  <c r="R73" i="2"/>
  <c r="O76" i="2"/>
  <c r="R77" i="2"/>
  <c r="U78" i="2"/>
  <c r="O92" i="2"/>
  <c r="R105" i="2"/>
  <c r="O108" i="2"/>
  <c r="O176" i="2"/>
  <c r="O180" i="2"/>
  <c r="O188" i="2"/>
  <c r="R189" i="2"/>
  <c r="U198" i="2"/>
  <c r="R265" i="2"/>
  <c r="O268" i="2"/>
  <c r="U270" i="2"/>
  <c r="O276" i="2"/>
  <c r="O51" i="2"/>
  <c r="U65" i="2"/>
  <c r="O67" i="2"/>
  <c r="R68" i="2"/>
  <c r="O71" i="2"/>
  <c r="O79" i="2"/>
  <c r="R96" i="2"/>
  <c r="U97" i="2"/>
  <c r="O99" i="2"/>
  <c r="O103" i="2"/>
  <c r="O107" i="2"/>
  <c r="O111" i="2"/>
  <c r="O115" i="2"/>
  <c r="O123" i="2"/>
  <c r="O131" i="2"/>
  <c r="O191" i="2"/>
  <c r="R192" i="2"/>
  <c r="O195" i="2"/>
  <c r="R196" i="2"/>
  <c r="O199" i="2"/>
  <c r="U60" i="2"/>
  <c r="O62" i="2"/>
  <c r="O70" i="2"/>
  <c r="O78" i="2"/>
  <c r="R87" i="2"/>
  <c r="O90" i="2"/>
  <c r="O94" i="2"/>
  <c r="O102" i="2"/>
  <c r="R123" i="2"/>
  <c r="O126" i="2"/>
  <c r="O134" i="2"/>
  <c r="O178" i="2"/>
  <c r="U201" i="2"/>
  <c r="O203" i="2"/>
  <c r="O211" i="2"/>
  <c r="O215" i="2"/>
  <c r="R280" i="2"/>
  <c r="O147" i="2"/>
  <c r="O155" i="2"/>
  <c r="O175" i="2"/>
  <c r="O142" i="2"/>
  <c r="O186" i="2"/>
  <c r="O206" i="2"/>
  <c r="O214" i="2"/>
  <c r="O274" i="2"/>
  <c r="U280" i="2"/>
  <c r="O36" i="2"/>
  <c r="O44" i="2"/>
  <c r="R261" i="2"/>
  <c r="O135" i="2"/>
  <c r="O139" i="2"/>
  <c r="O143" i="2"/>
  <c r="U212" i="2"/>
  <c r="O21" i="2"/>
  <c r="O25" i="2"/>
  <c r="O29" i="2"/>
  <c r="U31" i="2"/>
  <c r="O33" i="2"/>
  <c r="O53" i="2"/>
  <c r="R54" i="2"/>
  <c r="O81" i="2"/>
  <c r="O93" i="2"/>
  <c r="O101" i="2"/>
  <c r="O125" i="2"/>
  <c r="U131" i="2"/>
  <c r="O133" i="2"/>
  <c r="O177" i="2"/>
  <c r="R178" i="2"/>
  <c r="O185" i="2"/>
  <c r="O189" i="2"/>
  <c r="O197" i="2"/>
  <c r="O205" i="2"/>
  <c r="O213" i="2"/>
  <c r="O265" i="2"/>
  <c r="R266" i="2"/>
  <c r="U267" i="2"/>
  <c r="O22" i="2"/>
  <c r="R27" i="2"/>
  <c r="O30" i="2"/>
  <c r="R35" i="2"/>
  <c r="O38" i="2"/>
  <c r="O50" i="2"/>
  <c r="O59" i="2"/>
  <c r="O91" i="2"/>
  <c r="O159" i="2"/>
  <c r="R160" i="2"/>
  <c r="O163" i="2"/>
  <c r="O171" i="2"/>
  <c r="O216" i="2"/>
  <c r="R217" i="2"/>
  <c r="O220" i="2"/>
  <c r="O228" i="2"/>
  <c r="O244" i="2"/>
  <c r="O37" i="2"/>
  <c r="O166" i="2"/>
  <c r="O174" i="2"/>
  <c r="O179" i="2"/>
  <c r="O187" i="2"/>
  <c r="O239" i="2"/>
  <c r="U249" i="2"/>
  <c r="O251" i="2"/>
  <c r="R252" i="2"/>
  <c r="U253" i="2"/>
  <c r="O255" i="2"/>
  <c r="O20" i="2"/>
  <c r="O28" i="2"/>
  <c r="O222" i="2"/>
  <c r="O226" i="2"/>
  <c r="O234" i="2"/>
  <c r="O242" i="2"/>
  <c r="O258" i="2"/>
  <c r="O262" i="2"/>
  <c r="O271" i="2"/>
  <c r="O23" i="2"/>
  <c r="O27" i="2"/>
  <c r="R32" i="2"/>
  <c r="O35" i="2"/>
  <c r="R40" i="2"/>
  <c r="O43" i="2"/>
  <c r="O52" i="2"/>
  <c r="R81" i="2"/>
  <c r="O148" i="2"/>
  <c r="O156" i="2"/>
  <c r="O160" i="2"/>
  <c r="U215" i="2"/>
  <c r="O217" i="2"/>
  <c r="U223" i="2"/>
  <c r="O225" i="2"/>
  <c r="R226" i="2"/>
  <c r="O229" i="2"/>
  <c r="N17" i="2"/>
  <c r="O58" i="2"/>
  <c r="O63" i="2"/>
  <c r="O75" i="2"/>
  <c r="O83" i="2"/>
  <c r="O87" i="2"/>
  <c r="O116" i="2"/>
  <c r="O145" i="2"/>
  <c r="O252" i="2"/>
  <c r="O45" i="2"/>
  <c r="O124" i="2"/>
  <c r="O140" i="2"/>
  <c r="O157" i="2"/>
  <c r="R158" i="2"/>
  <c r="U163" i="2"/>
  <c r="O165" i="2"/>
  <c r="O169" i="2"/>
  <c r="O194" i="2"/>
  <c r="R199" i="2"/>
  <c r="O202" i="2"/>
  <c r="O207" i="2"/>
  <c r="O219" i="2"/>
  <c r="R220" i="2"/>
  <c r="U221" i="2"/>
  <c r="O223" i="2"/>
  <c r="O227" i="2"/>
  <c r="O231" i="2"/>
  <c r="R232" i="2"/>
  <c r="U233" i="2"/>
  <c r="O235" i="2"/>
  <c r="R236" i="2"/>
  <c r="U237" i="2"/>
  <c r="O95" i="2"/>
  <c r="O119" i="2"/>
  <c r="O259" i="2"/>
  <c r="O61" i="2"/>
  <c r="O69" i="2"/>
  <c r="O73" i="2"/>
  <c r="O110" i="2"/>
  <c r="O238" i="2"/>
  <c r="O247" i="2"/>
  <c r="O275" i="2"/>
  <c r="O85" i="2"/>
  <c r="O122" i="2"/>
  <c r="O127" i="2"/>
  <c r="O151" i="2"/>
  <c r="O279" i="2"/>
  <c r="O18" i="2"/>
  <c r="O31" i="2"/>
  <c r="O39" i="2"/>
  <c r="O47" i="2"/>
  <c r="O55" i="2"/>
  <c r="O84" i="2"/>
  <c r="O113" i="2"/>
  <c r="O117" i="2"/>
  <c r="O154" i="2"/>
  <c r="O167" i="2"/>
  <c r="O183" i="2"/>
  <c r="O204" i="2"/>
  <c r="O241" i="2"/>
  <c r="O245" i="2"/>
  <c r="O257" i="2"/>
  <c r="R55" i="2"/>
  <c r="U56" i="2"/>
  <c r="U73" i="2"/>
  <c r="R146" i="2"/>
  <c r="R167" i="2"/>
  <c r="U168" i="2"/>
  <c r="U209" i="2"/>
  <c r="U250" i="2"/>
  <c r="R274" i="2"/>
  <c r="R187" i="2"/>
  <c r="U196" i="2"/>
  <c r="R25" i="2"/>
  <c r="R33" i="2"/>
  <c r="U38" i="2"/>
  <c r="U46" i="2"/>
  <c r="R49" i="2"/>
  <c r="R128" i="2"/>
  <c r="R132" i="2"/>
  <c r="U141" i="2"/>
  <c r="R169" i="2"/>
  <c r="U187" i="2"/>
  <c r="R190" i="2"/>
  <c r="R231" i="2"/>
  <c r="U273" i="2"/>
  <c r="U79" i="2"/>
  <c r="R82" i="2"/>
  <c r="R148" i="2"/>
  <c r="U149" i="2"/>
  <c r="U182" i="2"/>
  <c r="U203" i="2"/>
  <c r="R206" i="2"/>
  <c r="R259" i="2"/>
  <c r="R114" i="2"/>
  <c r="U181" i="2"/>
  <c r="U239" i="2"/>
  <c r="U243" i="2"/>
  <c r="R246" i="2"/>
  <c r="U276" i="2"/>
  <c r="O82" i="2"/>
  <c r="O105" i="2"/>
  <c r="O114" i="2"/>
  <c r="O128" i="2"/>
  <c r="O137" i="2"/>
  <c r="O146" i="2"/>
  <c r="O246" i="2"/>
  <c r="X17" i="2"/>
  <c r="U28" i="2"/>
  <c r="O34" i="2"/>
  <c r="U37" i="2"/>
  <c r="O40" i="2"/>
  <c r="O49" i="2"/>
  <c r="O54" i="2"/>
  <c r="O68" i="2"/>
  <c r="U75" i="2"/>
  <c r="O77" i="2"/>
  <c r="R83" i="2"/>
  <c r="U84" i="2"/>
  <c r="O86" i="2"/>
  <c r="U93" i="2"/>
  <c r="O100" i="2"/>
  <c r="U102" i="2"/>
  <c r="U107" i="2"/>
  <c r="O109" i="2"/>
  <c r="R110" i="2"/>
  <c r="U116" i="2"/>
  <c r="O118" i="2"/>
  <c r="R124" i="2"/>
  <c r="O132" i="2"/>
  <c r="U134" i="2"/>
  <c r="U139" i="2"/>
  <c r="O141" i="2"/>
  <c r="R142" i="2"/>
  <c r="O150" i="2"/>
  <c r="R156" i="2"/>
  <c r="O164" i="2"/>
  <c r="R165" i="2"/>
  <c r="U166" i="2"/>
  <c r="U171" i="2"/>
  <c r="O173" i="2"/>
  <c r="R174" i="2"/>
  <c r="O182" i="2"/>
  <c r="O196" i="2"/>
  <c r="O201" i="2"/>
  <c r="R207" i="2"/>
  <c r="O210" i="2"/>
  <c r="R216" i="2"/>
  <c r="O233" i="2"/>
  <c r="R234" i="2"/>
  <c r="O237" i="2"/>
  <c r="O250" i="2"/>
  <c r="O254" i="2"/>
  <c r="U265" i="2"/>
  <c r="O267" i="2"/>
  <c r="R268" i="2"/>
  <c r="H17" i="2"/>
  <c r="O19" i="2"/>
  <c r="O24" i="2"/>
  <c r="O149" i="2"/>
  <c r="R150" i="2"/>
  <c r="O158" i="2"/>
  <c r="O172" i="2"/>
  <c r="O181" i="2"/>
  <c r="R182" i="2"/>
  <c r="O190" i="2"/>
  <c r="O209" i="2"/>
  <c r="O218" i="2"/>
  <c r="R233" i="2"/>
  <c r="O236" i="2"/>
  <c r="O249" i="2"/>
  <c r="O253" i="2"/>
  <c r="R263" i="2"/>
  <c r="O266" i="2"/>
  <c r="O270" i="2"/>
  <c r="O42" i="2"/>
  <c r="O48" i="2"/>
  <c r="O57" i="2"/>
  <c r="O66" i="2"/>
  <c r="O89" i="2"/>
  <c r="O98" i="2"/>
  <c r="O112" i="2"/>
  <c r="O121" i="2"/>
  <c r="O130" i="2"/>
  <c r="O144" i="2"/>
  <c r="O153" i="2"/>
  <c r="O162" i="2"/>
  <c r="O261" i="2"/>
  <c r="O278" i="2"/>
  <c r="R209" i="2"/>
  <c r="O269" i="2"/>
  <c r="O26" i="2"/>
  <c r="O32" i="2"/>
  <c r="O41" i="2"/>
  <c r="O46" i="2"/>
  <c r="O65" i="2"/>
  <c r="O74" i="2"/>
  <c r="O97" i="2"/>
  <c r="O106" i="2"/>
  <c r="O129" i="2"/>
  <c r="O138" i="2"/>
  <c r="O161" i="2"/>
  <c r="O170" i="2"/>
  <c r="O193" i="2"/>
  <c r="O198" i="2"/>
  <c r="O212" i="2"/>
  <c r="O221" i="2"/>
  <c r="O230" i="2"/>
  <c r="O243" i="2"/>
  <c r="O260" i="2"/>
  <c r="O273" i="2"/>
  <c r="O277" i="2"/>
  <c r="R41" i="2"/>
  <c r="R46" i="2"/>
  <c r="R51" i="2"/>
  <c r="U57" i="2"/>
  <c r="U71" i="2"/>
  <c r="R120" i="2"/>
  <c r="U121" i="2"/>
  <c r="U135" i="2"/>
  <c r="R138" i="2"/>
  <c r="R184" i="2"/>
  <c r="U185" i="2"/>
  <c r="U194" i="2"/>
  <c r="R198" i="2"/>
  <c r="U204" i="2"/>
  <c r="R212" i="2"/>
  <c r="U213" i="2"/>
  <c r="U222" i="2"/>
  <c r="R230" i="2"/>
  <c r="R239" i="2"/>
  <c r="R243" i="2"/>
  <c r="U129" i="2"/>
  <c r="U161" i="2"/>
  <c r="U184" i="2"/>
  <c r="R201" i="2"/>
  <c r="R210" i="2"/>
  <c r="R215" i="2"/>
  <c r="R229" i="2"/>
  <c r="R19" i="2"/>
  <c r="U25" i="2"/>
  <c r="R39" i="2"/>
  <c r="R44" i="2"/>
  <c r="R58" i="2"/>
  <c r="R72" i="2"/>
  <c r="R100" i="2"/>
  <c r="R127" i="2"/>
  <c r="R42" i="2"/>
  <c r="R48" i="2"/>
  <c r="R108" i="2"/>
  <c r="U113" i="2"/>
  <c r="R117" i="2"/>
  <c r="U127" i="2"/>
  <c r="R175" i="2"/>
  <c r="R147" i="2"/>
  <c r="R179" i="2"/>
  <c r="U217" i="2"/>
  <c r="R251" i="2"/>
  <c r="U45" i="2"/>
  <c r="U110" i="2"/>
  <c r="U133" i="2"/>
  <c r="R254" i="2"/>
  <c r="S17" i="2"/>
  <c r="R22" i="2"/>
  <c r="U39" i="2"/>
  <c r="U49" i="2"/>
  <c r="U54" i="2"/>
  <c r="U59" i="2"/>
  <c r="R62" i="2"/>
  <c r="U68" i="2"/>
  <c r="R76" i="2"/>
  <c r="U77" i="2"/>
  <c r="U91" i="2"/>
  <c r="R99" i="2"/>
  <c r="U118" i="2"/>
  <c r="R154" i="2"/>
  <c r="R168" i="2"/>
  <c r="U169" i="2"/>
  <c r="R177" i="2"/>
  <c r="U202" i="2"/>
  <c r="U229" i="2"/>
  <c r="U255" i="2"/>
  <c r="R258" i="2"/>
  <c r="R262" i="2"/>
  <c r="R271" i="2"/>
  <c r="R31" i="2"/>
  <c r="U42" i="2"/>
  <c r="R79" i="2"/>
  <c r="U257" i="2"/>
  <c r="U22" i="2"/>
  <c r="R47" i="2"/>
  <c r="U48" i="2"/>
  <c r="U85" i="2"/>
  <c r="R89" i="2"/>
  <c r="U99" i="2"/>
  <c r="R102" i="2"/>
  <c r="R107" i="2"/>
  <c r="U108" i="2"/>
  <c r="U117" i="2"/>
  <c r="U126" i="2"/>
  <c r="R135" i="2"/>
  <c r="R144" i="2"/>
  <c r="U145" i="2"/>
  <c r="U154" i="2"/>
  <c r="U159" i="2"/>
  <c r="R172" i="2"/>
  <c r="U177" i="2"/>
  <c r="U219" i="2"/>
  <c r="R223" i="2"/>
  <c r="U224" i="2"/>
  <c r="R227" i="2"/>
  <c r="U228" i="2"/>
  <c r="R240" i="2"/>
  <c r="U241" i="2"/>
  <c r="U245" i="2"/>
  <c r="U18" i="2"/>
  <c r="U23" i="2"/>
  <c r="R28" i="2"/>
  <c r="U29" i="2"/>
  <c r="R38" i="2"/>
  <c r="U40" i="2"/>
  <c r="R50" i="2"/>
  <c r="R60" i="2"/>
  <c r="U61" i="2"/>
  <c r="U76" i="2"/>
  <c r="R84" i="2"/>
  <c r="R88" i="2"/>
  <c r="U89" i="2"/>
  <c r="U103" i="2"/>
  <c r="R106" i="2"/>
  <c r="U112" i="2"/>
  <c r="R116" i="2"/>
  <c r="U122" i="2"/>
  <c r="R126" i="2"/>
  <c r="R136" i="2"/>
  <c r="U137" i="2"/>
  <c r="U147" i="2"/>
  <c r="R151" i="2"/>
  <c r="U152" i="2"/>
  <c r="U157" i="2"/>
  <c r="R161" i="2"/>
  <c r="U167" i="2"/>
  <c r="R170" i="2"/>
  <c r="R180" i="2"/>
  <c r="R185" i="2"/>
  <c r="R200" i="2"/>
  <c r="R204" i="2"/>
  <c r="U205" i="2"/>
  <c r="R228" i="2"/>
  <c r="R237" i="2"/>
  <c r="U238" i="2"/>
  <c r="R242" i="2"/>
  <c r="R250" i="2"/>
  <c r="U251" i="2"/>
  <c r="U256" i="2"/>
  <c r="R260" i="2"/>
  <c r="U261" i="2"/>
  <c r="U266" i="2"/>
  <c r="R273" i="2"/>
  <c r="U278" i="2"/>
  <c r="R21" i="2"/>
  <c r="U33" i="2"/>
  <c r="R64" i="2"/>
  <c r="U69" i="2"/>
  <c r="R92" i="2"/>
  <c r="R101" i="2"/>
  <c r="U111" i="2"/>
  <c r="R140" i="2"/>
  <c r="U175" i="2"/>
  <c r="R208" i="2"/>
  <c r="R245" i="2"/>
  <c r="U246" i="2"/>
  <c r="R264" i="2"/>
  <c r="R276" i="2"/>
  <c r="R20" i="2"/>
  <c r="U21" i="2"/>
  <c r="U32" i="2"/>
  <c r="R36" i="2"/>
  <c r="U43" i="2"/>
  <c r="R59" i="2"/>
  <c r="R63" i="2"/>
  <c r="U64" i="2"/>
  <c r="R91" i="2"/>
  <c r="U92" i="2"/>
  <c r="U101" i="2"/>
  <c r="U140" i="2"/>
  <c r="R149" i="2"/>
  <c r="U150" i="2"/>
  <c r="R164" i="2"/>
  <c r="U165" i="2"/>
  <c r="R188" i="2"/>
  <c r="U189" i="2"/>
  <c r="U199" i="2"/>
  <c r="R202" i="2"/>
  <c r="R203" i="2"/>
  <c r="U236" i="2"/>
  <c r="R244" i="2"/>
  <c r="U254" i="2"/>
  <c r="U268" i="2"/>
  <c r="R24" i="2"/>
  <c r="U87" i="2"/>
  <c r="R90" i="2"/>
  <c r="R95" i="2"/>
  <c r="R104" i="2"/>
  <c r="U105" i="2"/>
  <c r="U115" i="2"/>
  <c r="R119" i="2"/>
  <c r="U120" i="2"/>
  <c r="U125" i="2"/>
  <c r="U179" i="2"/>
  <c r="R183" i="2"/>
  <c r="U193" i="2"/>
  <c r="U272" i="2"/>
  <c r="R275" i="2"/>
  <c r="R53" i="2"/>
  <c r="R66" i="2"/>
  <c r="R94" i="2"/>
  <c r="U100" i="2"/>
  <c r="U109" i="2"/>
  <c r="U173" i="2"/>
  <c r="R211" i="2"/>
  <c r="U235" i="2"/>
  <c r="R248" i="2"/>
  <c r="R257" i="2"/>
  <c r="R270" i="2"/>
  <c r="U30" i="2"/>
  <c r="U35" i="2"/>
  <c r="U41" i="2"/>
  <c r="R52" i="2"/>
  <c r="U53" i="2"/>
  <c r="U62" i="2"/>
  <c r="U67" i="2"/>
  <c r="R70" i="2"/>
  <c r="U72" i="2"/>
  <c r="R80" i="2"/>
  <c r="U81" i="2"/>
  <c r="U95" i="2"/>
  <c r="R98" i="2"/>
  <c r="R103" i="2"/>
  <c r="R112" i="2"/>
  <c r="R122" i="2"/>
  <c r="U124" i="2"/>
  <c r="U143" i="2"/>
  <c r="U148" i="2"/>
  <c r="R152" i="2"/>
  <c r="U153" i="2"/>
  <c r="U158" i="2"/>
  <c r="R176" i="2"/>
  <c r="U183" i="2"/>
  <c r="R191" i="2"/>
  <c r="U197" i="2"/>
  <c r="U206" i="2"/>
  <c r="U211" i="2"/>
  <c r="R214" i="2"/>
  <c r="U216" i="2"/>
  <c r="R224" i="2"/>
  <c r="U225" i="2"/>
  <c r="R247" i="2"/>
  <c r="U252" i="2"/>
  <c r="R256" i="2"/>
  <c r="U262" i="2"/>
  <c r="U271" i="2"/>
  <c r="U275" i="2"/>
  <c r="R71" i="2"/>
  <c r="R37" i="2"/>
  <c r="R253" i="2"/>
  <c r="R277" i="2"/>
  <c r="Q17" i="2"/>
  <c r="U19" i="2"/>
  <c r="U20" i="2"/>
  <c r="R26" i="2"/>
  <c r="R45" i="2"/>
  <c r="U47" i="2"/>
  <c r="U63" i="2"/>
  <c r="U70" i="2"/>
  <c r="R75" i="2"/>
  <c r="U83" i="2"/>
  <c r="U114" i="2"/>
  <c r="R118" i="2"/>
  <c r="U172" i="2"/>
  <c r="U200" i="2"/>
  <c r="R205" i="2"/>
  <c r="U207" i="2"/>
  <c r="U208" i="2"/>
  <c r="R213" i="2"/>
  <c r="U214" i="2"/>
  <c r="R219" i="2"/>
  <c r="R225" i="2"/>
  <c r="U227" i="2"/>
  <c r="R238" i="2"/>
  <c r="U242" i="2"/>
  <c r="U247" i="2"/>
  <c r="U248" i="2"/>
  <c r="U260" i="2"/>
  <c r="U277" i="2"/>
  <c r="R29" i="2"/>
  <c r="U86" i="2"/>
  <c r="U274" i="2"/>
  <c r="R113" i="2"/>
  <c r="R171" i="2"/>
  <c r="U27" i="2"/>
  <c r="R34" i="2"/>
  <c r="R43" i="2"/>
  <c r="U55" i="2"/>
  <c r="R67" i="2"/>
  <c r="R74" i="2"/>
  <c r="R97" i="2"/>
  <c r="R111" i="2"/>
  <c r="U119" i="2"/>
  <c r="R130" i="2"/>
  <c r="R131" i="2"/>
  <c r="U132" i="2"/>
  <c r="R137" i="2"/>
  <c r="U138" i="2"/>
  <c r="R143" i="2"/>
  <c r="U151" i="2"/>
  <c r="R162" i="2"/>
  <c r="R163" i="2"/>
  <c r="U164" i="2"/>
  <c r="U170" i="2"/>
  <c r="R181" i="2"/>
  <c r="U190" i="2"/>
  <c r="U191" i="2"/>
  <c r="U192" i="2"/>
  <c r="R218" i="2"/>
  <c r="U220" i="2"/>
  <c r="U226" i="2"/>
  <c r="U240" i="2"/>
  <c r="U259" i="2"/>
  <c r="U50" i="2"/>
  <c r="U94" i="2"/>
  <c r="R221" i="2"/>
  <c r="P17" i="2"/>
  <c r="U128" i="2"/>
  <c r="R139" i="2"/>
  <c r="U160" i="2"/>
  <c r="U264" i="2"/>
  <c r="R269" i="2"/>
  <c r="R133" i="2"/>
  <c r="U180" i="2"/>
  <c r="R241" i="2"/>
  <c r="R272" i="2"/>
  <c r="U279" i="2"/>
  <c r="R145" i="2"/>
  <c r="U26" i="2"/>
  <c r="U36" i="2"/>
  <c r="U44" i="2"/>
  <c r="R86" i="2"/>
  <c r="R129" i="2"/>
  <c r="U144" i="2"/>
  <c r="R155" i="2"/>
  <c r="U156" i="2"/>
  <c r="U176" i="2"/>
  <c r="R194" i="2"/>
  <c r="R195" i="2"/>
  <c r="U232" i="2"/>
  <c r="R56" i="2"/>
  <c r="R159" i="2"/>
  <c r="R23" i="2"/>
  <c r="U24" i="2"/>
  <c r="R30" i="2"/>
  <c r="U34" i="2"/>
  <c r="U51" i="2"/>
  <c r="U52" i="2"/>
  <c r="R57" i="2"/>
  <c r="R78" i="2"/>
  <c r="U80" i="2"/>
  <c r="U88" i="2"/>
  <c r="U96" i="2"/>
  <c r="U104" i="2"/>
  <c r="R109" i="2"/>
  <c r="R115" i="2"/>
  <c r="R121" i="2"/>
  <c r="U123" i="2"/>
  <c r="R134" i="2"/>
  <c r="U136" i="2"/>
  <c r="U142" i="2"/>
  <c r="R153" i="2"/>
  <c r="U155" i="2"/>
  <c r="R166" i="2"/>
  <c r="U174" i="2"/>
  <c r="R186" i="2"/>
  <c r="U188" i="2"/>
  <c r="R193" i="2"/>
  <c r="U195" i="2"/>
  <c r="R222" i="2"/>
  <c r="U230" i="2"/>
  <c r="U231" i="2"/>
  <c r="R235" i="2"/>
  <c r="U244" i="2"/>
  <c r="R249" i="2"/>
  <c r="R255" i="2"/>
  <c r="U258" i="2"/>
  <c r="U263" i="2"/>
  <c r="R267" i="2"/>
  <c r="U269" i="2"/>
  <c r="R278" i="2"/>
  <c r="R279" i="2"/>
  <c r="T17" i="2"/>
  <c r="R18" i="2"/>
  <c r="U186" i="2"/>
  <c r="O232" i="2"/>
  <c r="O264" i="2"/>
  <c r="O56" i="2"/>
  <c r="R61" i="2"/>
  <c r="R69" i="2"/>
  <c r="O80" i="2"/>
  <c r="O88" i="2"/>
  <c r="O96" i="2"/>
  <c r="O104" i="2"/>
  <c r="R125" i="2"/>
  <c r="O136" i="2"/>
  <c r="U146" i="2"/>
  <c r="R157" i="2"/>
  <c r="O168" i="2"/>
  <c r="U178" i="2"/>
  <c r="R197" i="2"/>
  <c r="O224" i="2"/>
  <c r="O280" i="2"/>
  <c r="U234" i="2"/>
  <c r="O256" i="2"/>
  <c r="O72" i="2"/>
  <c r="U82" i="2"/>
  <c r="U90" i="2"/>
  <c r="U98" i="2"/>
  <c r="U106" i="2"/>
  <c r="O200" i="2"/>
  <c r="O208" i="2"/>
  <c r="O248" i="2"/>
  <c r="R65" i="2"/>
  <c r="U74" i="2"/>
  <c r="O120" i="2"/>
  <c r="U130" i="2"/>
  <c r="R141" i="2"/>
  <c r="O152" i="2"/>
  <c r="U162" i="2"/>
  <c r="R173" i="2"/>
  <c r="O192" i="2"/>
  <c r="U218" i="2"/>
  <c r="O272" i="2"/>
  <c r="U58" i="2"/>
  <c r="U66" i="2"/>
  <c r="R85" i="2"/>
  <c r="R93" i="2"/>
  <c r="O184" i="2"/>
  <c r="U210" i="2"/>
  <c r="O240" i="2"/>
  <c r="O17" i="2" l="1"/>
  <c r="U17" i="2"/>
  <c r="R17" i="2"/>
  <c r="O72" i="1" l="1"/>
  <c r="J72" i="1"/>
  <c r="K72" i="1" s="1"/>
  <c r="I71" i="1"/>
  <c r="H71" i="1"/>
  <c r="G71" i="1"/>
  <c r="F71" i="1"/>
  <c r="O70" i="1"/>
  <c r="J70" i="1"/>
  <c r="O69" i="1"/>
  <c r="J69" i="1"/>
  <c r="K69" i="1" s="1"/>
  <c r="I68" i="1"/>
  <c r="H68" i="1"/>
  <c r="G68" i="1"/>
  <c r="F68" i="1"/>
  <c r="O67" i="1"/>
  <c r="J67" i="1"/>
  <c r="K67" i="1" s="1"/>
  <c r="I66" i="1"/>
  <c r="H66" i="1"/>
  <c r="G66" i="1"/>
  <c r="F66" i="1"/>
  <c r="O64" i="1"/>
  <c r="J64" i="1"/>
  <c r="K64" i="1" s="1"/>
  <c r="I63" i="1"/>
  <c r="H63" i="1"/>
  <c r="G63" i="1"/>
  <c r="F63" i="1"/>
  <c r="O62" i="1"/>
  <c r="J62" i="1"/>
  <c r="K62" i="1" s="1"/>
  <c r="O61" i="1"/>
  <c r="J61" i="1"/>
  <c r="K61" i="1" s="1"/>
  <c r="O60" i="1"/>
  <c r="J60" i="1"/>
  <c r="K60" i="1" s="1"/>
  <c r="O59" i="1"/>
  <c r="J59" i="1"/>
  <c r="K59" i="1" s="1"/>
  <c r="O58" i="1"/>
  <c r="J58" i="1"/>
  <c r="K58" i="1" s="1"/>
  <c r="O57" i="1"/>
  <c r="J57" i="1"/>
  <c r="K57" i="1" s="1"/>
  <c r="O56" i="1"/>
  <c r="J56" i="1"/>
  <c r="K56" i="1" s="1"/>
  <c r="I55" i="1"/>
  <c r="H55" i="1"/>
  <c r="G55" i="1"/>
  <c r="F55" i="1"/>
  <c r="O54" i="1"/>
  <c r="J54" i="1"/>
  <c r="K54" i="1" s="1"/>
  <c r="O53" i="1"/>
  <c r="J53" i="1"/>
  <c r="K53" i="1" s="1"/>
  <c r="O52" i="1"/>
  <c r="J52" i="1"/>
  <c r="K52" i="1" s="1"/>
  <c r="O51" i="1"/>
  <c r="J51" i="1"/>
  <c r="K51" i="1" s="1"/>
  <c r="O50" i="1"/>
  <c r="J50" i="1"/>
  <c r="K50" i="1" s="1"/>
  <c r="O49" i="1"/>
  <c r="J49" i="1"/>
  <c r="K49" i="1" s="1"/>
  <c r="O48" i="1"/>
  <c r="J48" i="1"/>
  <c r="K48" i="1" s="1"/>
  <c r="I47" i="1"/>
  <c r="H47" i="1"/>
  <c r="G47" i="1"/>
  <c r="F47" i="1"/>
  <c r="O46" i="1"/>
  <c r="J46" i="1"/>
  <c r="K46" i="1" s="1"/>
  <c r="O45" i="1"/>
  <c r="J45" i="1"/>
  <c r="I44" i="1"/>
  <c r="H44" i="1"/>
  <c r="G44" i="1"/>
  <c r="F44" i="1"/>
  <c r="O43" i="1"/>
  <c r="J43" i="1"/>
  <c r="K43" i="1" s="1"/>
  <c r="O42" i="1"/>
  <c r="J42" i="1"/>
  <c r="K42" i="1" s="1"/>
  <c r="O41" i="1"/>
  <c r="J41" i="1"/>
  <c r="K41" i="1" s="1"/>
  <c r="O40" i="1"/>
  <c r="J40" i="1"/>
  <c r="K40" i="1" s="1"/>
  <c r="O39" i="1"/>
  <c r="J39" i="1"/>
  <c r="K39" i="1" s="1"/>
  <c r="O38" i="1"/>
  <c r="J38" i="1"/>
  <c r="K38" i="1" s="1"/>
  <c r="I37" i="1"/>
  <c r="H37" i="1"/>
  <c r="G37" i="1"/>
  <c r="F37" i="1"/>
  <c r="O36" i="1"/>
  <c r="J36" i="1"/>
  <c r="K36" i="1" s="1"/>
  <c r="O35" i="1"/>
  <c r="J35" i="1"/>
  <c r="K35" i="1" s="1"/>
  <c r="O34" i="1"/>
  <c r="J34" i="1"/>
  <c r="K34" i="1" s="1"/>
  <c r="I33" i="1"/>
  <c r="H33" i="1"/>
  <c r="G33" i="1"/>
  <c r="F33" i="1"/>
  <c r="O32" i="1"/>
  <c r="J32" i="1"/>
  <c r="K32" i="1" s="1"/>
  <c r="O31" i="1"/>
  <c r="J31" i="1"/>
  <c r="K31" i="1" s="1"/>
  <c r="O30" i="1"/>
  <c r="J30" i="1"/>
  <c r="K30" i="1" s="1"/>
  <c r="O29" i="1"/>
  <c r="J29" i="1"/>
  <c r="K29" i="1" s="1"/>
  <c r="O28" i="1"/>
  <c r="J28" i="1"/>
  <c r="K28" i="1" s="1"/>
  <c r="I27" i="1"/>
  <c r="H27" i="1"/>
  <c r="G27" i="1"/>
  <c r="F27" i="1"/>
  <c r="O26" i="1"/>
  <c r="J26" i="1"/>
  <c r="J25" i="1" s="1"/>
  <c r="I25" i="1"/>
  <c r="H25" i="1"/>
  <c r="G25" i="1"/>
  <c r="F25" i="1"/>
  <c r="O24" i="1"/>
  <c r="J24" i="1"/>
  <c r="J23" i="1" s="1"/>
  <c r="I23" i="1"/>
  <c r="H23" i="1"/>
  <c r="G23" i="1"/>
  <c r="F23" i="1"/>
  <c r="O22" i="1"/>
  <c r="J22" i="1"/>
  <c r="O21" i="1"/>
  <c r="J21" i="1"/>
  <c r="K21" i="1" s="1"/>
  <c r="I20" i="1"/>
  <c r="H20" i="1"/>
  <c r="G20" i="1"/>
  <c r="F20" i="1"/>
  <c r="O19" i="1"/>
  <c r="J19" i="1"/>
  <c r="K19" i="1" s="1"/>
  <c r="O18" i="1"/>
  <c r="J18" i="1"/>
  <c r="K18" i="1" s="1"/>
  <c r="I17" i="1"/>
  <c r="H17" i="1"/>
  <c r="G17" i="1"/>
  <c r="F17" i="1"/>
  <c r="K25" i="1" l="1"/>
  <c r="K24" i="1"/>
  <c r="K26" i="1"/>
  <c r="J44" i="1"/>
  <c r="K44" i="1" s="1"/>
  <c r="I15" i="1"/>
  <c r="K23" i="1"/>
  <c r="F65" i="1"/>
  <c r="H65" i="1"/>
  <c r="G15" i="1"/>
  <c r="H16" i="1"/>
  <c r="J33" i="1"/>
  <c r="K33" i="1" s="1"/>
  <c r="G65" i="1"/>
  <c r="G16" i="1"/>
  <c r="J71" i="1"/>
  <c r="K71" i="1" s="1"/>
  <c r="J17" i="1"/>
  <c r="K17" i="1" s="1"/>
  <c r="J37" i="1"/>
  <c r="K37" i="1" s="1"/>
  <c r="J63" i="1"/>
  <c r="K63" i="1" s="1"/>
  <c r="I65" i="1"/>
  <c r="F15" i="1"/>
  <c r="K45" i="1"/>
  <c r="J66" i="1"/>
  <c r="K66" i="1" s="1"/>
  <c r="J68" i="1"/>
  <c r="K68" i="1" s="1"/>
  <c r="J20" i="1"/>
  <c r="K20" i="1" s="1"/>
  <c r="H15" i="1"/>
  <c r="K22" i="1"/>
  <c r="J27" i="1"/>
  <c r="K27" i="1" s="1"/>
  <c r="J47" i="1"/>
  <c r="K47" i="1" s="1"/>
  <c r="I16" i="1"/>
  <c r="J55" i="1"/>
  <c r="K55" i="1" s="1"/>
  <c r="F16" i="1"/>
  <c r="K70" i="1"/>
  <c r="H14" i="1" l="1"/>
  <c r="G14" i="1"/>
  <c r="F14" i="1"/>
  <c r="I14" i="1"/>
  <c r="J65" i="1"/>
  <c r="K65" i="1" s="1"/>
  <c r="J16" i="1"/>
  <c r="J15" i="1"/>
  <c r="K15" i="1" s="1"/>
  <c r="J14" i="1" l="1"/>
  <c r="K14" i="1" s="1"/>
  <c r="K16" i="1"/>
</calcChain>
</file>

<file path=xl/sharedStrings.xml><?xml version="1.0" encoding="utf-8"?>
<sst xmlns="http://schemas.openxmlformats.org/spreadsheetml/2006/main" count="2454" uniqueCount="930">
  <si>
    <t>Con base en los artículos 107, fracción I, inciso d) de la Ley Federal de Presupuesto y Responsabilidad Hacendaria y 205 de su Reglamento</t>
  </si>
  <si>
    <t>Comisión Federal de Electricidad</t>
  </si>
  <si>
    <t>Enero - Junio</t>
  </si>
  <si>
    <t xml:space="preserve">No </t>
  </si>
  <si>
    <t>Nombre del proyecto</t>
  </si>
  <si>
    <t>Estado del proyecto</t>
  </si>
  <si>
    <t>Avance Financiero</t>
  </si>
  <si>
    <t>Acumulado 2019</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</si>
  <si>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</si>
  <si>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</si>
  <si>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</si>
  <si>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</si>
  <si>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</si>
  <si>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</si>
  <si>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</si>
  <si>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</si>
  <si>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</si>
  <si>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</si>
  <si>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</si>
  <si>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</si>
  <si>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</si>
  <si>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</si>
  <si>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</si>
  <si>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</si>
  <si>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</si>
  <si>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</si>
  <si>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</si>
  <si>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</si>
  <si>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</si>
  <si>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</si>
  <si>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</si>
  <si>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</si>
  <si>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</si>
  <si>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 xml:space="preserve">SE 1210 NORTE - NOROESTE </t>
  </si>
  <si>
    <t>Aprobados en 2009</t>
  </si>
  <si>
    <t>SLT 1405 Subest y Líneas de Transmisión de las Áreas Sureste</t>
  </si>
  <si>
    <t>Aprobados en 2010</t>
  </si>
  <si>
    <t>CCC Cogeneración Salamanca Fase I</t>
  </si>
  <si>
    <t>Aprobados en 2011</t>
  </si>
  <si>
    <t>CC Centro</t>
  </si>
  <si>
    <t>SLT 1603 Subestación Lago</t>
  </si>
  <si>
    <t>CCI Guerrero Negro IV</t>
  </si>
  <si>
    <t>Construcción</t>
  </si>
  <si>
    <t>SE 1621 Distribución Norte-Sur</t>
  </si>
  <si>
    <t>SE 1620 Distribución Valle de México</t>
  </si>
  <si>
    <t>Aprobados en 2012</t>
  </si>
  <si>
    <t>SLT 1721 DISTRIBUCIÓN NORTE</t>
  </si>
  <si>
    <t>LT Red de Transmisión Asociada al CC Noreste</t>
  </si>
  <si>
    <t xml:space="preserve">CG Los Humeros III </t>
  </si>
  <si>
    <t>Aprobados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</si>
  <si>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</si>
  <si>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</si>
  <si>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</si>
  <si>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</si>
  <si>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</si>
  <si>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</si>
  <si>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Aprobados en 2014</t>
  </si>
  <si>
    <t>CC Empalme II</t>
  </si>
  <si>
    <t>SLT 1920 Subestaciones y Líneas de Distribución 1_/</t>
  </si>
  <si>
    <t>Aprobados en 2015</t>
  </si>
  <si>
    <t>CC San Luis Potosí</t>
  </si>
  <si>
    <t>Fallo y adjudicación</t>
  </si>
  <si>
    <t>CC Lerdo (Norte IV)</t>
  </si>
  <si>
    <t>Por Licitar sin cambio de alcance</t>
  </si>
  <si>
    <t>CG Los Azufres III Fase II</t>
  </si>
  <si>
    <t>CH Las Cruces</t>
  </si>
  <si>
    <t xml:space="preserve">LT Red de transmisión asociada a la CH Las Cruces </t>
  </si>
  <si>
    <t>SLT 2002 Subestaciones y Líneas de las Áreas Norte - Occidental</t>
  </si>
  <si>
    <t>SLT SLT 2020 Subestaciones, Líneas y Redes de Distribución</t>
  </si>
  <si>
    <t>Aprobados en 2016</t>
  </si>
  <si>
    <t>CC San Luis Río Colorado I</t>
  </si>
  <si>
    <t>Por Licitar con cambio de alcance</t>
  </si>
  <si>
    <t>CC Guadalajara I</t>
  </si>
  <si>
    <t>CC Mazatlán</t>
  </si>
  <si>
    <t>CC Mérida</t>
  </si>
  <si>
    <t>CC Salamanca</t>
  </si>
  <si>
    <t>SE 2101 Compensación Capacitiva Baja - Occidental</t>
  </si>
  <si>
    <t>SLT SLT 2120 Subestaciones y Líneas de Distribución</t>
  </si>
  <si>
    <t>Aprobados en 2020</t>
  </si>
  <si>
    <t>CCI Baja California Sur VI</t>
  </si>
  <si>
    <t>Inversión Condicionada</t>
  </si>
  <si>
    <t>CC Norte III (Juárez)</t>
  </si>
  <si>
    <t>Terminado Totalmente</t>
  </si>
  <si>
    <t>CC Topolobampo III</t>
  </si>
  <si>
    <t>LT LT en Corriente Directa Ixtepec Potencia-Yautepec Potencia</t>
  </si>
  <si>
    <t>CE Sureste IV y V</t>
  </si>
  <si>
    <t>1_/ Se consideran los proyectos que tienen previstos recursos en el PEF 2020, así como aquéllos proyectos que no tienen Monto Estimado en el PEF 2020, pero continúan en etapa de Varias Cierre y Otras por lo que se incluye su seguimiento.</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</si>
  <si>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</si>
  <si>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</si>
  <si>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</si>
  <si>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</si>
  <si>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</si>
  <si>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</si>
  <si>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</si>
  <si>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</si>
  <si>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</si>
  <si>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</si>
  <si>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</si>
  <si>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</si>
  <si>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</si>
  <si>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</si>
  <si>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</si>
  <si>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</si>
  <si>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</si>
  <si>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</si>
  <si>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</si>
  <si>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</si>
  <si>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</si>
  <si>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</si>
  <si>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</si>
  <si>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</si>
  <si>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</si>
  <si>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</si>
  <si>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</si>
  <si>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</si>
  <si>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</si>
  <si>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</si>
  <si>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</si>
  <si>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</si>
  <si>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</si>
  <si>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</si>
  <si>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</si>
  <si>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</si>
  <si>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</si>
  <si>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</si>
  <si>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</si>
  <si>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</si>
  <si>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</si>
  <si>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</si>
  <si>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</si>
  <si>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</si>
  <si>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</si>
  <si>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</si>
  <si>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</si>
  <si>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</si>
  <si>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</si>
  <si>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</si>
  <si>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</si>
  <si>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</si>
  <si>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</si>
  <si>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</si>
  <si>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</si>
  <si>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</si>
  <si>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</si>
  <si>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</si>
  <si>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</si>
  <si>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</si>
  <si>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</si>
  <si>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</si>
  <si>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</si>
  <si>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</si>
  <si>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</si>
  <si>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</si>
  <si>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</si>
  <si>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</si>
  <si>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</si>
  <si>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</si>
  <si>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</si>
  <si>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</si>
  <si>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</si>
  <si>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</si>
  <si>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</si>
  <si>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</si>
  <si>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</si>
  <si>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</si>
  <si>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</si>
  <si>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</si>
  <si>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</si>
  <si>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</si>
  <si>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</si>
  <si>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</si>
  <si>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</si>
  <si>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</si>
  <si>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</si>
  <si>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</si>
  <si>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</si>
  <si>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</si>
  <si>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</si>
  <si>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</si>
  <si>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</si>
  <si>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</si>
  <si>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</si>
  <si>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</si>
  <si>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</si>
  <si>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</si>
  <si>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</si>
  <si>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</si>
  <si>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</si>
  <si>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</si>
  <si>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</si>
  <si>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</si>
  <si>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</si>
  <si>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</si>
  <si>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</si>
  <si>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</si>
  <si>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</si>
  <si>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</si>
  <si>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</si>
  <si>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</si>
  <si>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</si>
  <si>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</si>
  <si>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</si>
  <si>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</si>
  <si>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</si>
  <si>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</si>
  <si>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</si>
  <si>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</si>
  <si>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</si>
  <si>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</si>
  <si>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</si>
  <si>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</si>
  <si>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</si>
  <si>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</si>
  <si>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</si>
  <si>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</si>
  <si>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</si>
  <si>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</si>
  <si>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</si>
  <si>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</si>
  <si>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</si>
  <si>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</si>
  <si>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</si>
  <si>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</si>
  <si>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</si>
  <si>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</si>
  <si>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</si>
  <si>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</si>
  <si>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</si>
  <si>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</si>
  <si>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</si>
  <si>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</si>
  <si>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</si>
  <si>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</si>
  <si>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</si>
  <si>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</si>
  <si>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</si>
  <si>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</si>
  <si>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</si>
  <si>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</si>
  <si>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</si>
  <si>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</si>
  <si>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</si>
  <si>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</si>
  <si>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</si>
  <si>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</si>
  <si>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</si>
  <si>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</si>
  <si>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</si>
  <si>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</si>
  <si>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</si>
  <si>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</si>
  <si>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</si>
  <si>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</si>
  <si>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</si>
  <si>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</si>
  <si>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</si>
  <si>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</si>
  <si>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</si>
  <si>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</si>
  <si>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</si>
  <si>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</si>
  <si>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</si>
  <si>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</si>
  <si>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</si>
  <si>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</si>
  <si>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</si>
  <si>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</si>
  <si>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</si>
  <si>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</si>
  <si>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</si>
  <si>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</si>
  <si>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</si>
  <si>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</si>
  <si>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</si>
  <si>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</si>
  <si>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</si>
  <si>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</si>
  <si>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</si>
  <si>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</si>
  <si>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</si>
  <si>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</si>
  <si>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</si>
  <si>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</si>
  <si>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</si>
  <si>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</si>
  <si>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</si>
  <si>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</si>
  <si>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</si>
  <si>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</si>
  <si>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</si>
  <si>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</si>
  <si>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</si>
  <si>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</si>
  <si>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</si>
  <si>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</si>
  <si>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</si>
  <si>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</si>
  <si>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</si>
  <si>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</si>
  <si>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</si>
  <si>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</si>
  <si>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</si>
  <si>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</si>
  <si>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</si>
  <si>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</si>
  <si>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</si>
  <si>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</si>
  <si>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</si>
  <si>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</si>
  <si>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</si>
  <si>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</si>
  <si>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</si>
  <si>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</si>
  <si>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</si>
  <si>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</si>
  <si>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</si>
  <si>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</si>
  <si>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</si>
  <si>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</si>
  <si>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</si>
  <si>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</si>
  <si>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</si>
  <si>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</si>
  <si>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</si>
  <si>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</si>
  <si>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</si>
  <si>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</si>
  <si>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</si>
  <si>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</si>
  <si>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</si>
  <si>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</si>
  <si>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</si>
  <si>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</si>
  <si>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</si>
  <si>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</si>
  <si>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</si>
  <si>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</si>
  <si>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</si>
  <si>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</si>
  <si>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</si>
  <si>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</si>
  <si>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</si>
  <si>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</si>
  <si>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</si>
  <si>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</si>
  <si>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</si>
  <si>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</si>
  <si>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</si>
  <si>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</si>
  <si>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</si>
  <si>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</si>
  <si>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</si>
  <si>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</si>
  <si>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</si>
  <si>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</si>
  <si>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</si>
  <si>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</si>
  <si>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</si>
  <si>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</si>
  <si>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</si>
  <si>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</si>
  <si>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</si>
  <si>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</si>
  <si>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</si>
  <si>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</si>
  <si>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</si>
  <si>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</si>
  <si>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</si>
  <si>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</si>
  <si>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</si>
  <si>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</si>
  <si>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</si>
  <si>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</si>
  <si>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</si>
  <si>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</si>
  <si>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</si>
  <si>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</si>
  <si>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</si>
  <si>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</si>
  <si>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</si>
  <si>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</si>
  <si>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</si>
  <si>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</si>
  <si>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</si>
  <si>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</si>
  <si>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</si>
  <si>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</si>
  <si>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</si>
  <si>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</si>
  <si>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</si>
  <si>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</si>
  <si>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</si>
  <si>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</si>
  <si>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</si>
  <si>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</si>
  <si>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</si>
  <si>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</si>
  <si>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</si>
  <si>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</si>
  <si>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</si>
  <si>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</si>
  <si>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</si>
  <si>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</si>
  <si>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</si>
  <si>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</si>
  <si>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1_/ Considera los proyectos que entraron en operación comercial (con terminaciones parciales o totales).</t>
  </si>
  <si>
    <t>Fuente: Comisión Federal de Electricidad.</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</si>
  <si>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</si>
  <si>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</si>
  <si>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</si>
  <si>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</si>
  <si>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</si>
  <si>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</si>
  <si>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</si>
  <si>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</si>
  <si>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</si>
  <si>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</si>
  <si>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</si>
  <si>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</si>
  <si>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</si>
  <si>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</si>
  <si>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</si>
  <si>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</si>
  <si>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</si>
  <si>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</si>
  <si>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</si>
  <si>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</si>
  <si>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</si>
  <si>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</si>
  <si>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</si>
  <si>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</si>
  <si>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</si>
  <si>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</si>
  <si>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</si>
  <si>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</si>
  <si>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</si>
  <si>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</si>
  <si>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</si>
  <si>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</si>
  <si>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</si>
  <si>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</si>
  <si>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</si>
  <si>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</si>
  <si>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</si>
  <si>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</si>
  <si>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</si>
  <si>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</si>
  <si>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</si>
  <si>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</si>
  <si>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</si>
  <si>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</si>
  <si>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</si>
  <si>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</si>
  <si>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</si>
  <si>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</si>
  <si>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CC Noreste</t>
  </si>
  <si>
    <t xml:space="preserve">Notas: Las sumas de los parciales pueden no coincidir con los totales debido al redondeo, los ingresos reales al mes de junio consideran cifras presupuestadas. </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</si>
  <si>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</si>
  <si>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</si>
  <si>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</si>
  <si>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</si>
  <si>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</si>
  <si>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</si>
  <si>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</si>
  <si>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</si>
  <si>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TC. Marzo 2020</t>
  </si>
  <si>
    <t>Suma</t>
  </si>
  <si>
    <t xml:space="preserve">Real </t>
  </si>
  <si>
    <t>Legal</t>
  </si>
  <si>
    <t>Contingente</t>
  </si>
  <si>
    <t>Total</t>
  </si>
  <si>
    <t>.</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</si>
  <si>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</si>
  <si>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</si>
  <si>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</si>
  <si>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</si>
  <si>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</si>
  <si>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</si>
  <si>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</si>
  <si>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</si>
  <si>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</si>
  <si>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</si>
  <si>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</si>
  <si>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</si>
  <si>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</si>
  <si>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</si>
  <si>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</si>
  <si>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</si>
  <si>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</si>
  <si>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</si>
  <si>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</si>
  <si>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</si>
  <si>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</si>
  <si>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</si>
  <si>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</si>
  <si>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</si>
  <si>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</si>
  <si>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</si>
  <si>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</si>
  <si>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</si>
  <si>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</si>
  <si>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</si>
  <si>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</si>
  <si>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</si>
  <si>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</si>
  <si>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</si>
  <si>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</si>
  <si>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</si>
  <si>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</si>
  <si>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</si>
  <si>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</si>
  <si>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</si>
  <si>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</si>
  <si>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</si>
  <si>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</si>
  <si>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</si>
  <si>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</si>
  <si>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</si>
  <si>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</si>
  <si>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</si>
  <si>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</si>
  <si>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</si>
  <si>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</si>
  <si>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</si>
  <si>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</si>
  <si>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</si>
  <si>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</si>
  <si>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</si>
  <si>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</si>
  <si>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</si>
  <si>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</si>
  <si>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</si>
  <si>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</si>
  <si>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</si>
  <si>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</si>
  <si>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</si>
  <si>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</si>
  <si>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</si>
  <si>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</si>
  <si>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</si>
  <si>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</si>
  <si>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</si>
  <si>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</si>
  <si>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</si>
  <si>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</si>
  <si>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</si>
  <si>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</si>
  <si>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</si>
  <si>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</si>
  <si>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</si>
  <si>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</si>
  <si>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</si>
  <si>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</si>
  <si>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</si>
  <si>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</si>
  <si>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</si>
  <si>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</si>
  <si>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</si>
  <si>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</si>
  <si>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</si>
  <si>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</si>
  <si>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</si>
  <si>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</si>
  <si>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</si>
  <si>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</si>
  <si>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</si>
  <si>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</si>
  <si>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</si>
  <si>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</si>
  <si>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</si>
  <si>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</si>
  <si>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</si>
  <si>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</si>
  <si>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</si>
  <si>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</si>
  <si>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</si>
  <si>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</si>
  <si>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</si>
  <si>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</si>
  <si>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</si>
  <si>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</si>
  <si>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</si>
  <si>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</si>
  <si>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</si>
  <si>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</si>
  <si>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</si>
  <si>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</si>
  <si>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</si>
  <si>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</si>
  <si>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</si>
  <si>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</si>
  <si>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</si>
  <si>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</si>
  <si>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</si>
  <si>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</si>
  <si>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</si>
  <si>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</si>
  <si>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</si>
  <si>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</si>
  <si>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</si>
  <si>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</si>
  <si>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</si>
  <si>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</si>
  <si>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</si>
  <si>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</si>
  <si>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</si>
  <si>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</si>
  <si>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</si>
  <si>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</si>
  <si>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</si>
  <si>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</si>
  <si>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</si>
  <si>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</si>
  <si>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</si>
  <si>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</si>
  <si>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</si>
  <si>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</si>
  <si>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</si>
  <si>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</si>
  <si>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</si>
  <si>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</si>
  <si>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</si>
  <si>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</si>
  <si>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</si>
  <si>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</si>
  <si>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</si>
  <si>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</si>
  <si>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</si>
  <si>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</si>
  <si>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</si>
  <si>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</si>
  <si>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</si>
  <si>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</si>
  <si>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</si>
  <si>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</si>
  <si>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</si>
  <si>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</si>
  <si>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</si>
  <si>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</si>
  <si>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</si>
  <si>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</si>
  <si>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</si>
  <si>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</si>
  <si>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</si>
  <si>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</si>
  <si>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</si>
  <si>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</si>
  <si>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</si>
  <si>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</si>
  <si>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</si>
  <si>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</si>
  <si>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</si>
  <si>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</si>
  <si>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</si>
  <si>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</si>
  <si>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</si>
  <si>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</si>
  <si>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</si>
  <si>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</si>
  <si>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</si>
  <si>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</si>
  <si>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</si>
  <si>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</si>
  <si>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</si>
  <si>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</si>
  <si>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</si>
  <si>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</si>
  <si>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</si>
  <si>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</si>
  <si>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</si>
  <si>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</si>
  <si>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</si>
  <si>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</si>
  <si>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</si>
  <si>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</si>
  <si>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</si>
  <si>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</si>
  <si>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</si>
  <si>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</si>
  <si>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</si>
  <si>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</si>
  <si>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</si>
  <si>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</si>
  <si>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</si>
  <si>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</si>
  <si>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</si>
  <si>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</si>
  <si>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</si>
  <si>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</si>
  <si>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</si>
  <si>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</si>
  <si>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</si>
  <si>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</si>
  <si>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</si>
  <si>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</si>
  <si>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</si>
  <si>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</si>
  <si>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</si>
  <si>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</si>
  <si>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</si>
  <si>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</si>
  <si>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</si>
  <si>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</si>
  <si>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</si>
  <si>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</si>
  <si>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</si>
  <si>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</si>
  <si>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</si>
  <si>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</si>
  <si>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</si>
  <si>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</si>
  <si>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</si>
  <si>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</si>
  <si>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</si>
  <si>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RM CT José López Portillo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</si>
  <si>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</si>
  <si>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</si>
  <si>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</si>
  <si>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</si>
  <si>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</si>
  <si>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</si>
  <si>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</si>
  <si>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</si>
  <si>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</si>
  <si>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  El tipo de cambio utilizado es de 22.9715 correspondiente al cierre de junio de 2020.</t>
  </si>
  <si>
    <t>Costo total estimado</t>
  </si>
  <si>
    <t>Monto 
Contratado</t>
  </si>
  <si>
    <t>Comprometido al periodo</t>
  </si>
  <si>
    <t>Montos comprometidos por etapas</t>
  </si>
  <si>
    <t>PEF 2020</t>
  </si>
  <si>
    <t>Monto</t>
  </si>
  <si>
    <t>Proyectos adjudicados y/o en construcción</t>
  </si>
  <si>
    <t>Proyectos en operación</t>
  </si>
  <si>
    <t>MARZO</t>
  </si>
  <si>
    <t>( 3=2/1 )</t>
  </si>
  <si>
    <t>( 5=7+8 )</t>
  </si>
  <si>
    <t>( 6=5/2 )</t>
  </si>
  <si>
    <t>( 8 )</t>
  </si>
  <si>
    <t>TC Junio 2020</t>
  </si>
  <si>
    <t>PEF 2019</t>
  </si>
  <si>
    <t>DI 2019</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</si>
  <si>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</si>
  <si>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</si>
  <si>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</si>
  <si>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</si>
  <si>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</si>
  <si>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</si>
  <si>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</si>
  <si>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</si>
  <si>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</si>
  <si>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</si>
  <si>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</si>
  <si>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</si>
  <si>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</si>
  <si>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</si>
  <si>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</si>
  <si>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</si>
  <si>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</si>
  <si>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</si>
  <si>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</si>
  <si>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</si>
  <si>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</si>
  <si>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</si>
  <si>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</si>
  <si>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</si>
  <si>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</si>
  <si>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</si>
  <si>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</si>
  <si>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</si>
  <si>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</si>
  <si>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</si>
  <si>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</si>
  <si>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</si>
  <si>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</si>
  <si>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</si>
  <si>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</si>
  <si>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</si>
  <si>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</si>
  <si>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</si>
  <si>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</si>
  <si>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</si>
  <si>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</si>
  <si>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</si>
  <si>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</si>
  <si>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</si>
  <si>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</si>
  <si>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</si>
  <si>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</si>
  <si>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</si>
  <si>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</si>
  <si>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</si>
  <si>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</si>
  <si>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</si>
  <si>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</si>
  <si>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</si>
  <si>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</si>
  <si>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</si>
  <si>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</si>
  <si>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</si>
  <si>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</si>
  <si>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</si>
  <si>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</si>
  <si>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</si>
  <si>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</si>
  <si>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</si>
  <si>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</si>
  <si>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</si>
  <si>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</si>
  <si>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</si>
  <si>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</si>
  <si>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</si>
  <si>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</si>
  <si>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</si>
  <si>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</si>
  <si>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</si>
  <si>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</si>
  <si>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</si>
  <si>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</si>
  <si>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</si>
  <si>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</si>
  <si>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</si>
  <si>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</si>
  <si>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</si>
  <si>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</si>
  <si>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</si>
  <si>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</si>
  <si>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</si>
  <si>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</si>
  <si>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</si>
  <si>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</si>
  <si>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</si>
  <si>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</si>
  <si>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</si>
  <si>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</si>
  <si>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</si>
  <si>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</si>
  <si>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</si>
  <si>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</si>
  <si>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</si>
  <si>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</si>
  <si>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</si>
  <si>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</si>
  <si>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</si>
  <si>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</si>
  <si>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</si>
  <si>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</si>
  <si>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</si>
  <si>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</si>
  <si>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</si>
  <si>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</si>
  <si>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</si>
  <si>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</si>
  <si>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</si>
  <si>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</si>
  <si>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</si>
  <si>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</si>
  <si>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</si>
  <si>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</si>
  <si>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</si>
  <si>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</si>
  <si>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</si>
  <si>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</si>
  <si>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</si>
  <si>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</si>
  <si>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</si>
  <si>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</si>
  <si>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22.9715  el cual corresponde al cierre del 2do Trimestre del 2020.</t>
  </si>
  <si>
    <t>3_/La fecha de inicio de operación es la consignada en el Tomo VII del Presupuesto de Egresos de la Federación autorizado para el ejercicio fiscal 2020, corresponde al primer cierre parcial del proyecto.</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</si>
  <si>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</si>
  <si>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</si>
  <si>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</si>
  <si>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</si>
  <si>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</si>
  <si>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</si>
  <si>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</si>
  <si>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</si>
  <si>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</si>
  <si>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</si>
  <si>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</si>
  <si>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</si>
  <si>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</si>
  <si>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</si>
  <si>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</si>
  <si>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</si>
  <si>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</si>
  <si>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</si>
  <si>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</si>
  <si>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</si>
  <si>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</si>
  <si>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2020, corresponde al primer cierre parcial del proyecto.</t>
  </si>
  <si>
    <t>4_/  Es la fecha del último pago de amortizaciones de un proyecto</t>
  </si>
  <si>
    <t>Nota: La actualización a precios de 2003 se realiza utilizando un tipo de cambio de 10.20 pesos por dólar</t>
  </si>
  <si>
    <t>Informes sobre la Situación Económica,
las Finanzas Públicas y la Deuda Pública</t>
  </si>
  <si>
    <t>IV. PROYECTOS DE INFRAESTRUCTURA PRODUCTIVA DE LARGO PLAZO (PIDIREGAS)</t>
  </si>
  <si>
    <t>Segundo Trimestre de 2020</t>
  </si>
  <si>
    <r>
      <t xml:space="preserve">AVANCE FINANCIERO Y FÍSICO DE PROYECTOS DE INFRAESTRUCTURA PRODUCTIVA DE LARGO PLAZO EN CONSTRUCCIÓN  </t>
    </r>
    <r>
      <rPr>
        <b/>
        <vertAlign val="superscript"/>
        <sz val="13"/>
        <color theme="0"/>
        <rFont val="Montserrat"/>
      </rPr>
      <t xml:space="preserve">p_/  </t>
    </r>
  </si>
  <si>
    <t>(Millones de pesos a precios de 2020)</t>
  </si>
  <si>
    <r>
      <t xml:space="preserve">Costo Total Autorizado </t>
    </r>
    <r>
      <rPr>
        <vertAlign val="superscript"/>
        <sz val="9"/>
        <color indexed="8"/>
        <rFont val="Montserrat"/>
      </rPr>
      <t>2_/</t>
    </r>
  </si>
  <si>
    <r>
      <t xml:space="preserve">Acumulado 2019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</si>
  <si>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</si>
  <si>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</si>
  <si>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</si>
  <si>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</si>
  <si>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</si>
  <si>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Autorizados en 1997</t>
    </r>
    <r>
      <rPr>
        <b/>
        <vertAlign val="superscript"/>
        <sz val="9"/>
        <rFont val="Montserrat"/>
      </rPr>
      <t xml:space="preserve"> </t>
    </r>
  </si>
  <si>
    <t>2_/ El tipo de cambio utilizado fue de 22.9715 pesos por dólar correspondiente al cierre de junio de 2020. El total no coincide con el monto del Cuadro 7 "Flujo de inversión estimada anual por proyecto" porque los proyectos no. 288, 336, 42 y 43 no se incluyen por haberse terminado totalmente en 2019.</t>
  </si>
  <si>
    <t>NA: No aplica.</t>
  </si>
  <si>
    <t>P_/ Información Preliminar.</t>
  </si>
  <si>
    <t>4_/ Es la fecha del último pago de amortizaciones de un proyecto.</t>
  </si>
  <si>
    <t>p_/ Cifras Preliminares.</t>
  </si>
  <si>
    <r>
      <t xml:space="preserve">(Millones de pesos a precios de 2020) </t>
    </r>
    <r>
      <rPr>
        <b/>
        <vertAlign val="superscript"/>
        <sz val="12"/>
        <color theme="0"/>
        <rFont val="Montserrat"/>
      </rPr>
      <t>P_/</t>
    </r>
  </si>
  <si>
    <r>
      <t xml:space="preserve">FLUJO NETO DE PROYECTOS DE INFRAESTRUCTURA PRODUCTIVA DE LARGO PLAZO DE INVERSIÓN DIRECTA EN OPERACIÓN  </t>
    </r>
    <r>
      <rPr>
        <b/>
        <vertAlign val="superscript"/>
        <sz val="12"/>
        <color theme="0"/>
        <rFont val="Montserrat"/>
      </rPr>
      <t xml:space="preserve"> 1_/</t>
    </r>
  </si>
  <si>
    <r>
      <t xml:space="preserve">FLUJO NETO DE PROYECTOS DE INFRAESTRUCTURA PRODUCTIVA DE LARGO PLAZO DE INVERSION CONDICIONADA EN OPERACIÓN </t>
    </r>
    <r>
      <rPr>
        <b/>
        <vertAlign val="superscript"/>
        <sz val="12"/>
        <color theme="0"/>
        <rFont val="Montserrat"/>
      </rPr>
      <t>P_/</t>
    </r>
  </si>
  <si>
    <r>
      <t xml:space="preserve">COMPROMISOS DE PROYECTOS DE INFRAESTRUCTURA PRODUCTIVA DE LARGO PLAZO DE INVERSIÓN DIRECTA EN OPERACIÓN      </t>
    </r>
    <r>
      <rPr>
        <b/>
        <vertAlign val="superscript"/>
        <sz val="12"/>
        <color theme="0"/>
        <rFont val="Montserrat"/>
      </rPr>
      <t xml:space="preserve">p_/ </t>
    </r>
  </si>
  <si>
    <r>
      <t xml:space="preserve">(Millones de pesos a precios de 2020) </t>
    </r>
    <r>
      <rPr>
        <b/>
        <vertAlign val="superscript"/>
        <sz val="12"/>
        <color theme="0"/>
        <rFont val="Montserrat"/>
      </rPr>
      <t>*_/</t>
    </r>
  </si>
  <si>
    <r>
      <t xml:space="preserve">COMPROMISOS DE PROYECTOS DE INVERSION FINANCIADA DIRECTA Y CONDICIONADA RESPECTO A SU COSTO TOTAL ADJUDICADOS, EN CONSTRUCCIÓN Y OPERACIÓN </t>
    </r>
    <r>
      <rPr>
        <b/>
        <vertAlign val="superscript"/>
        <sz val="12"/>
        <color theme="0"/>
        <rFont val="Montserrat"/>
      </rPr>
      <t>p_/</t>
    </r>
  </si>
  <si>
    <r>
      <t xml:space="preserve">VALOR PRESENTE NETO POR PROYECTO DE INVERSIÓN FINANCIADA DIRECTA  </t>
    </r>
    <r>
      <rPr>
        <b/>
        <vertAlign val="superscript"/>
        <sz val="12"/>
        <color theme="0"/>
        <rFont val="Montserrat"/>
      </rPr>
      <t>P_/</t>
    </r>
  </si>
  <si>
    <r>
      <t xml:space="preserve">(Millones de pesos a precios de 2020) </t>
    </r>
    <r>
      <rPr>
        <b/>
        <vertAlign val="superscript"/>
        <sz val="12"/>
        <color theme="0"/>
        <rFont val="Montserrat"/>
      </rPr>
      <t>2_/</t>
    </r>
  </si>
  <si>
    <t>Con base en los artículos 107 fracción I inciso d) de la Ley Federal de Presupuesto y Responsabilidad Hacendaria y 205 de su Reglamento</t>
  </si>
  <si>
    <r>
      <t xml:space="preserve">VALOR PRESENTE NETO POR PROYECTO DE INVERSIÓN FINANCIADA CONDICIONADA </t>
    </r>
    <r>
      <rPr>
        <b/>
        <vertAlign val="superscript"/>
        <sz val="12"/>
        <color theme="0"/>
        <rFont val="Arial"/>
        <family val="2"/>
      </rPr>
      <t xml:space="preserve"> P_/</t>
    </r>
  </si>
  <si>
    <r>
      <t xml:space="preserve">(Millones de pesos a precios de 2020)  </t>
    </r>
    <r>
      <rPr>
        <b/>
        <vertAlign val="superscript"/>
        <sz val="12"/>
        <color theme="0"/>
        <rFont val="Arial"/>
        <family val="2"/>
      </rPr>
      <t>2_/</t>
    </r>
  </si>
  <si>
    <t>3_/ Los tipos de cambio promedio de fecha de liquidación utilizados fueron 18.8060 (enero), 18.7664 (febrero), 21.9690 (marzo), 24.2579 (abril), 23.6004 (mayo) y 22.2153 (junio) pesos por dólar, publicados por el Banco de México (Banxico).</t>
  </si>
  <si>
    <t>p_/ Cifras preliminares. Las sumas de los parciales pueden no coincidir con los totales debido al redondeo.</t>
  </si>
  <si>
    <t>500&lt; = La variación es menor a 500 por ciento.</t>
  </si>
  <si>
    <t>1_/ Se modificó el monto contratado, ya que el reportado en el PEF 2020 es menor al monto comprometido del periodo.</t>
  </si>
  <si>
    <t xml:space="preserve">p_/ Cifras preliminares. Las sumas de los parciales pueden no coincidir con los totales debido al redondeo. </t>
  </si>
  <si>
    <t>*_/  El tipo de cambio utilizado es de $22.9715 correspondiente al mes de Junio de 2020.</t>
  </si>
  <si>
    <t>P_/ Cifras preliminares. Las sumas de los parciales pueden no coincidir con los totales debido al redondeo.</t>
  </si>
  <si>
    <t>Cifras preliminares. Las sumas de los parciales pueden no coincidir con los totales debido al redondeo.</t>
  </si>
  <si>
    <t>1_/Proyectos en operación que concluyeron sus obligaciones financieras como Pidiregas.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</si>
</sst>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Red]#,##0.0"/>
    <numFmt numFmtId="170" formatCode="#,##0.0000000_);[Red]\(#,##0.0000000\)"/>
    <numFmt numFmtId="171" formatCode="#,##0.0"/>
    <numFmt numFmtId="172" formatCode="0.0"/>
    <numFmt numFmtId="173" formatCode="#,##0.0_ ;[Red]\-#,##0.0\ "/>
    <numFmt numFmtId="174" formatCode="_(* #,##0.00_);_(* \(#,##0.00\);_(* &quot;-&quot;??_);_(@_)"/>
    <numFmt numFmtId="175" formatCode="_(* #,##0.0_);_(* \(#,##0.0\);_(* &quot;-&quot;??_);_(@_)"/>
    <numFmt numFmtId="176" formatCode="0.0000"/>
    <numFmt numFmtId="177" formatCode="#,##0.0_);\(#,##0.0\)"/>
    <numFmt numFmtId="178" formatCode="_-* #,##0.0_-;\-* #,##0.0_-;_-* &quot;-&quot;?_-;_-@_-"/>
    <numFmt numFmtId="179" formatCode="#,##0.0_ ;\-#,##0.0\ "/>
    <numFmt numFmtId="180" formatCode="_-* #,##0_-;\-* #,##0_-;_-* &quot;-&quot;??_-;_-@_-"/>
    <numFmt numFmtId="181" formatCode="_(* #,##0.0_);_(* \(#,##0.0\);_(* &quot;-&quot;?_);_(@_)"/>
    <numFmt numFmtId="182" formatCode="0.000"/>
  </numFmts>
  <fonts count="61">
    <font>
      <sz val="11"/>
      <color theme="1"/>
      <name val="Calibri"/>
      <family val="2"/>
      <scheme val="minor"/>
    </font>
    <font>
      <sz val="11"/>
      <color theme="1"/>
      <name val="Calibri"/>
      <family val="2"/>
      <scheme val="minor"/>
    </font>
    <font>
      <sz val="10"/>
      <name val="Arial"/>
      <family val="2"/>
    </font>
    <font>
      <b/>
      <sz val="10"/>
      <name val="Arial"/>
      <family val="2"/>
    </font>
    <font>
      <b/>
      <sz val="12"/>
      <color theme="0"/>
      <name val="Arial"/>
      <family val="2"/>
    </font>
    <font>
      <sz val="8"/>
      <name val="Arial"/>
      <family val="2"/>
    </font>
    <font>
      <b/>
      <sz val="8"/>
      <name val="Arial"/>
      <family val="2"/>
    </font>
    <font>
      <sz val="8"/>
      <color theme="1"/>
      <name val="Arial"/>
      <family val="2"/>
    </font>
    <font>
      <sz val="7"/>
      <name val="Arial"/>
      <family val="2"/>
    </font>
    <font>
      <b/>
      <sz val="11"/>
      <color theme="0"/>
      <name val="Arial"/>
      <family val="2"/>
    </font>
    <font>
      <sz val="11"/>
      <name val="Arial"/>
      <family val="2"/>
    </font>
    <font>
      <sz val="9"/>
      <name val="Arial"/>
      <family val="2"/>
    </font>
    <font>
      <sz val="9"/>
      <color theme="1"/>
      <name val="Arial"/>
      <family val="2"/>
    </font>
    <font>
      <sz val="6"/>
      <name val="Arial"/>
      <family val="2"/>
    </font>
    <font>
      <sz val="10"/>
      <name val="Arial"/>
    </font>
    <font>
      <b/>
      <sz val="10"/>
      <color theme="0"/>
      <name val="Montserrat"/>
    </font>
    <font>
      <sz val="11"/>
      <color theme="0"/>
      <name val="Arial"/>
      <family val="2"/>
    </font>
    <font>
      <sz val="10"/>
      <color rgb="FFFF0000"/>
      <name val="Arial"/>
      <family val="2"/>
    </font>
    <font>
      <sz val="8"/>
      <color theme="0"/>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tint="-0.14999847407452621"/>
      <name val="Arial"/>
      <family val="2"/>
    </font>
    <font>
      <sz val="12"/>
      <color theme="0"/>
      <name val="Arial"/>
      <family val="2"/>
    </font>
    <font>
      <sz val="12"/>
      <color theme="0" tint="-0.14999847407452621"/>
      <name val="Arial"/>
      <family val="2"/>
    </font>
    <font>
      <sz val="9"/>
      <color theme="0" tint="-0.14999847407452621"/>
      <name val="Arial"/>
      <family val="2"/>
    </font>
    <font>
      <sz val="8"/>
      <color theme="0" tint="-0.14999847407452621"/>
      <name val="Arial"/>
      <family val="2"/>
    </font>
    <font>
      <sz val="12"/>
      <name val="Arial"/>
      <family val="2"/>
    </font>
    <font>
      <sz val="10"/>
      <color theme="0"/>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name val="Montserrat"/>
    </font>
    <font>
      <b/>
      <sz val="9"/>
      <color indexed="8"/>
      <name val="Montserrat"/>
    </font>
    <font>
      <b/>
      <vertAlign val="superscript"/>
      <sz val="13"/>
      <color theme="0"/>
      <name val="Montserrat"/>
    </font>
    <font>
      <b/>
      <sz val="9"/>
      <color theme="0"/>
      <name val="Montserrat"/>
    </font>
    <font>
      <sz val="9"/>
      <color theme="0"/>
      <name val="Montserrat"/>
    </font>
    <font>
      <b/>
      <sz val="12"/>
      <color theme="0"/>
      <name val="Montserrat"/>
    </font>
    <font>
      <sz val="9"/>
      <name val="Montserrat"/>
    </font>
    <font>
      <sz val="9"/>
      <color indexed="8"/>
      <name val="Montserrat"/>
    </font>
    <font>
      <vertAlign val="superscript"/>
      <sz val="9"/>
      <color indexed="8"/>
      <name val="Montserrat"/>
    </font>
    <font>
      <vertAlign val="superscript"/>
      <sz val="9"/>
      <name val="Montserrat"/>
    </font>
    <font>
      <sz val="9"/>
      <color theme="1"/>
      <name val="Montserrat"/>
    </font>
    <font>
      <b/>
      <sz val="9"/>
      <color theme="1"/>
      <name val="Montserrat"/>
    </font>
    <font>
      <sz val="9"/>
      <color theme="1"/>
      <name val="Calibri"/>
      <family val="2"/>
      <scheme val="minor"/>
    </font>
    <font>
      <b/>
      <sz val="12"/>
      <color indexed="23"/>
      <name val="Montserrat"/>
    </font>
    <font>
      <sz val="11"/>
      <name val="Montserrat"/>
    </font>
    <font>
      <sz val="8"/>
      <name val="Montserrat"/>
    </font>
    <font>
      <sz val="7"/>
      <name val="Montserrat"/>
    </font>
    <font>
      <sz val="10"/>
      <name val="Montserrat"/>
    </font>
    <font>
      <sz val="11"/>
      <color theme="0"/>
      <name val="Montserrat"/>
    </font>
    <font>
      <sz val="10"/>
      <color rgb="FFFF0000"/>
      <name val="Montserrat"/>
    </font>
    <font>
      <sz val="12"/>
      <color indexed="22"/>
      <name val="Arial"/>
      <family val="2"/>
    </font>
    <font>
      <sz val="9"/>
      <color indexed="9"/>
      <name val="Montserrat"/>
    </font>
    <font>
      <b/>
      <vertAlign val="superscript"/>
      <sz val="9"/>
      <name val="Montserrat"/>
    </font>
    <font>
      <b/>
      <sz val="12"/>
      <name val="Montserrat"/>
    </font>
    <font>
      <b/>
      <vertAlign val="superscript"/>
      <sz val="12"/>
      <color theme="0"/>
      <name val="Montserrat"/>
    </font>
    <font>
      <b/>
      <vertAlign val="superscript"/>
      <sz val="12"/>
      <color theme="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4" fillId="0" borderId="0"/>
    <xf numFmtId="174" fontId="2" fillId="0" borderId="0" applyFont="0" applyFill="0" applyBorder="0" applyAlignment="0" applyProtection="0"/>
    <xf numFmtId="0" fontId="2" fillId="0" borderId="0"/>
    <xf numFmtId="172"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76">
    <xf numFmtId="0" fontId="0" fillId="0" borderId="0" xfId="0"/>
    <xf numFmtId="0" fontId="2" fillId="0" borderId="0" xfId="3" applyFont="1" applyFill="1"/>
    <xf numFmtId="0" fontId="2" fillId="0" borderId="0" xfId="3" applyFont="1" applyFill="1" applyAlignment="1">
      <alignment horizontal="right"/>
    </xf>
    <xf numFmtId="0" fontId="3" fillId="0" borderId="0" xfId="3" applyFont="1" applyFill="1"/>
    <xf numFmtId="0" fontId="3" fillId="0" borderId="0" xfId="3" applyFont="1" applyFill="1" applyAlignment="1">
      <alignment horizontal="right"/>
    </xf>
    <xf numFmtId="49" fontId="2" fillId="0" borderId="0" xfId="3" applyNumberFormat="1" applyFont="1" applyFill="1"/>
    <xf numFmtId="2" fontId="2" fillId="0" borderId="0" xfId="3" applyNumberFormat="1" applyFont="1" applyFill="1"/>
    <xf numFmtId="49" fontId="2" fillId="0" borderId="0" xfId="3" applyNumberFormat="1" applyFont="1" applyFill="1" applyAlignment="1">
      <alignment horizontal="right"/>
    </xf>
    <xf numFmtId="49" fontId="2" fillId="0" borderId="0" xfId="3" applyNumberFormat="1" applyFont="1" applyFill="1" applyAlignment="1">
      <alignment vertical="center"/>
    </xf>
    <xf numFmtId="49" fontId="2" fillId="0" borderId="0" xfId="3" applyNumberFormat="1" applyFont="1" applyFill="1" applyAlignment="1">
      <alignment horizontal="right" vertical="center"/>
    </xf>
    <xf numFmtId="0" fontId="2" fillId="0" borderId="0" xfId="3" applyFont="1" applyFill="1" applyBorder="1"/>
    <xf numFmtId="0" fontId="2" fillId="0" borderId="0" xfId="3" applyFont="1" applyFill="1" applyBorder="1" applyAlignment="1">
      <alignment horizontal="right"/>
    </xf>
    <xf numFmtId="0" fontId="6" fillId="0" borderId="0" xfId="3" applyFont="1" applyFill="1" applyBorder="1" applyAlignment="1">
      <alignment horizontal="center" wrapText="1"/>
    </xf>
    <xf numFmtId="0" fontId="2" fillId="0" borderId="0" xfId="3" applyFont="1" applyFill="1" applyBorder="1" applyProtection="1">
      <protection locked="0"/>
    </xf>
    <xf numFmtId="0" fontId="5" fillId="0" borderId="0" xfId="3" applyFont="1" applyFill="1" applyBorder="1"/>
    <xf numFmtId="0" fontId="5" fillId="0" borderId="0" xfId="3" applyFont="1" applyFill="1" applyBorder="1" applyProtection="1">
      <protection locked="0"/>
    </xf>
    <xf numFmtId="0" fontId="5" fillId="0" borderId="0" xfId="0" applyFont="1" applyFill="1" applyBorder="1" applyAlignment="1">
      <alignment horizontal="right"/>
    </xf>
    <xf numFmtId="0" fontId="5" fillId="0" borderId="0" xfId="3" applyFont="1" applyFill="1" applyBorder="1" applyAlignment="1">
      <alignment horizontal="center" wrapText="1"/>
    </xf>
    <xf numFmtId="167" fontId="5" fillId="0" borderId="0" xfId="3" applyNumberFormat="1" applyFont="1" applyFill="1" applyBorder="1" applyAlignment="1">
      <alignment horizontal="left"/>
    </xf>
    <xf numFmtId="2" fontId="3" fillId="0" borderId="0" xfId="3" applyNumberFormat="1" applyFont="1" applyFill="1" applyBorder="1"/>
    <xf numFmtId="0" fontId="3" fillId="0" borderId="0" xfId="3" applyFont="1" applyFill="1" applyBorder="1"/>
    <xf numFmtId="168" fontId="2" fillId="0" borderId="0" xfId="3" applyNumberFormat="1" applyFont="1" applyFill="1" applyBorder="1"/>
    <xf numFmtId="164" fontId="3" fillId="0" borderId="0" xfId="3" applyNumberFormat="1" applyFont="1" applyFill="1" applyBorder="1"/>
    <xf numFmtId="169" fontId="3" fillId="0" borderId="0" xfId="3" applyNumberFormat="1" applyFont="1" applyFill="1" applyBorder="1"/>
    <xf numFmtId="0" fontId="2" fillId="0" borderId="0" xfId="3" applyFont="1" applyFill="1" applyBorder="1" applyAlignment="1">
      <alignment horizontal="center"/>
    </xf>
    <xf numFmtId="0" fontId="7" fillId="0" borderId="0" xfId="0" applyFont="1" applyAlignment="1">
      <alignment horizontal="right"/>
    </xf>
    <xf numFmtId="0" fontId="5" fillId="0" borderId="0" xfId="0" applyFont="1" applyFill="1" applyBorder="1"/>
    <xf numFmtId="0" fontId="5" fillId="0" borderId="0" xfId="3" applyFont="1" applyFill="1" applyBorder="1" applyAlignment="1">
      <alignment wrapText="1"/>
    </xf>
    <xf numFmtId="0" fontId="6" fillId="0" borderId="0" xfId="0" applyFont="1" applyFill="1" applyBorder="1"/>
    <xf numFmtId="0" fontId="5" fillId="0" borderId="0" xfId="3" applyFont="1" applyFill="1" applyBorder="1" applyAlignment="1"/>
    <xf numFmtId="0" fontId="8" fillId="0" borderId="0" xfId="3" applyFont="1" applyFill="1" applyBorder="1"/>
    <xf numFmtId="0" fontId="2" fillId="0" borderId="0" xfId="3" applyFont="1" applyFill="1" applyAlignment="1">
      <alignment horizontal="center"/>
    </xf>
    <xf numFmtId="43" fontId="10" fillId="0" borderId="0" xfId="1" applyFont="1" applyFill="1"/>
    <xf numFmtId="0" fontId="10" fillId="0" borderId="0" xfId="0" applyFont="1"/>
    <xf numFmtId="43" fontId="10" fillId="0" borderId="0" xfId="1" applyFont="1"/>
    <xf numFmtId="0" fontId="10" fillId="0" borderId="0" xfId="0" applyFont="1" applyFill="1"/>
    <xf numFmtId="0" fontId="10" fillId="0" borderId="0" xfId="0" applyFont="1" applyAlignment="1">
      <alignment horizontal="center" vertical="center"/>
    </xf>
    <xf numFmtId="0" fontId="11" fillId="2" borderId="0" xfId="0" applyFont="1" applyFill="1" applyAlignment="1">
      <alignment horizontal="centerContinuous"/>
    </xf>
    <xf numFmtId="0" fontId="11" fillId="2" borderId="0" xfId="0" applyFont="1" applyFill="1"/>
    <xf numFmtId="49" fontId="11" fillId="2" borderId="4" xfId="0" applyNumberFormat="1" applyFont="1" applyFill="1" applyBorder="1" applyAlignment="1">
      <alignment horizontal="center"/>
    </xf>
    <xf numFmtId="49" fontId="11" fillId="0" borderId="4" xfId="0" applyNumberFormat="1" applyFont="1" applyFill="1" applyBorder="1" applyAlignment="1">
      <alignment horizontal="center"/>
    </xf>
    <xf numFmtId="0" fontId="3" fillId="0" borderId="0" xfId="0" applyFont="1" applyBorder="1" applyAlignment="1"/>
    <xf numFmtId="43" fontId="3" fillId="0" borderId="0" xfId="1" applyFont="1" applyBorder="1" applyAlignment="1"/>
    <xf numFmtId="0" fontId="2" fillId="0" borderId="0" xfId="0" applyNumberFormat="1" applyFont="1" applyFill="1"/>
    <xf numFmtId="0" fontId="12" fillId="0" borderId="0" xfId="0" applyFont="1"/>
    <xf numFmtId="172" fontId="12" fillId="0" borderId="0" xfId="0" applyNumberFormat="1" applyFont="1"/>
    <xf numFmtId="173" fontId="11" fillId="0" borderId="0" xfId="0" applyNumberFormat="1" applyFont="1" applyFill="1" applyAlignment="1">
      <alignment horizontal="right"/>
    </xf>
    <xf numFmtId="0" fontId="10" fillId="0" borderId="0" xfId="4" applyFont="1" applyAlignment="1">
      <alignment vertical="center"/>
    </xf>
    <xf numFmtId="0" fontId="10" fillId="0" borderId="0" xfId="4" quotePrefix="1" applyFont="1" applyAlignment="1">
      <alignment vertical="center"/>
    </xf>
    <xf numFmtId="0" fontId="15" fillId="0" borderId="0" xfId="4" applyFont="1" applyFill="1" applyAlignment="1">
      <alignment vertical="center"/>
    </xf>
    <xf numFmtId="174" fontId="10" fillId="0" borderId="0" xfId="5" applyFont="1" applyAlignment="1">
      <alignment vertical="center"/>
    </xf>
    <xf numFmtId="0" fontId="10" fillId="0" borderId="0" xfId="4" applyFont="1" applyFill="1" applyAlignment="1">
      <alignment vertical="center"/>
    </xf>
    <xf numFmtId="0" fontId="5" fillId="0" borderId="0" xfId="4" applyFont="1" applyFill="1" applyAlignment="1">
      <alignment vertical="center"/>
    </xf>
    <xf numFmtId="0" fontId="5" fillId="0" borderId="0" xfId="4" applyFont="1" applyAlignment="1">
      <alignment vertical="center"/>
    </xf>
    <xf numFmtId="0" fontId="10" fillId="0" borderId="0" xfId="3" applyFont="1" applyAlignment="1">
      <alignment vertical="center"/>
    </xf>
    <xf numFmtId="176" fontId="17" fillId="4" borderId="0" xfId="3" applyNumberFormat="1" applyFont="1" applyFill="1" applyAlignment="1">
      <alignment horizontal="center" vertical="center"/>
    </xf>
    <xf numFmtId="0" fontId="18" fillId="0" borderId="0" xfId="3" applyFont="1" applyFill="1" applyAlignment="1">
      <alignment vertical="center"/>
    </xf>
    <xf numFmtId="0" fontId="5" fillId="0" borderId="0" xfId="3" applyFont="1" applyFill="1" applyAlignment="1">
      <alignment vertical="center"/>
    </xf>
    <xf numFmtId="171" fontId="2" fillId="0" borderId="0" xfId="3" applyNumberFormat="1" applyFont="1" applyFill="1" applyAlignment="1">
      <alignment vertical="center"/>
    </xf>
    <xf numFmtId="0" fontId="2" fillId="0" borderId="0" xfId="3" applyFont="1" applyFill="1" applyAlignment="1">
      <alignment vertical="center"/>
    </xf>
    <xf numFmtId="165" fontId="2" fillId="0" borderId="0" xfId="1" applyNumberFormat="1" applyFont="1" applyFill="1" applyAlignment="1">
      <alignment vertical="center"/>
    </xf>
    <xf numFmtId="0" fontId="11" fillId="0" borderId="0" xfId="3" applyFont="1" applyFill="1" applyBorder="1" applyAlignment="1">
      <alignment vertical="center"/>
    </xf>
    <xf numFmtId="0" fontId="5" fillId="0" borderId="0" xfId="3" applyFont="1" applyFill="1" applyBorder="1" applyAlignment="1">
      <alignment vertical="center"/>
    </xf>
    <xf numFmtId="0" fontId="19" fillId="0" borderId="0" xfId="3" applyFont="1" applyFill="1" applyBorder="1" applyAlignment="1">
      <alignment vertical="center"/>
    </xf>
    <xf numFmtId="0" fontId="2" fillId="0" borderId="0" xfId="3" applyFont="1" applyFill="1" applyBorder="1" applyAlignment="1">
      <alignment vertical="center"/>
    </xf>
    <xf numFmtId="165" fontId="20" fillId="0" borderId="0" xfId="9" applyNumberFormat="1" applyFont="1" applyFill="1" applyBorder="1" applyAlignment="1">
      <alignment vertical="center"/>
    </xf>
    <xf numFmtId="165" fontId="21" fillId="0" borderId="0" xfId="9" applyNumberFormat="1" applyFont="1" applyFill="1" applyBorder="1" applyAlignment="1">
      <alignment vertical="center"/>
    </xf>
    <xf numFmtId="171" fontId="5" fillId="0" borderId="0" xfId="3" applyNumberFormat="1" applyFont="1" applyFill="1" applyBorder="1" applyAlignment="1">
      <alignment vertical="center"/>
    </xf>
    <xf numFmtId="0" fontId="2" fillId="0" borderId="0" xfId="3" applyFont="1" applyAlignment="1">
      <alignment vertical="center"/>
    </xf>
    <xf numFmtId="0" fontId="13" fillId="0" borderId="0" xfId="3" applyFont="1" applyAlignment="1">
      <alignment vertical="center"/>
    </xf>
    <xf numFmtId="171" fontId="22" fillId="0" borderId="0" xfId="3" applyNumberFormat="1" applyFont="1" applyFill="1" applyAlignment="1">
      <alignment vertical="center"/>
    </xf>
    <xf numFmtId="0" fontId="23" fillId="0" borderId="0" xfId="3" applyFont="1" applyFill="1" applyAlignment="1">
      <alignment vertical="center"/>
    </xf>
    <xf numFmtId="0" fontId="22" fillId="0" borderId="0" xfId="3" applyFont="1" applyFill="1" applyAlignment="1">
      <alignment vertical="center"/>
    </xf>
    <xf numFmtId="171" fontId="10" fillId="0" borderId="0" xfId="3" applyNumberFormat="1" applyFont="1" applyFill="1" applyAlignment="1">
      <alignment vertical="center"/>
    </xf>
    <xf numFmtId="0" fontId="10" fillId="0" borderId="0" xfId="3" applyFont="1" applyFill="1" applyAlignment="1">
      <alignment vertical="center"/>
    </xf>
    <xf numFmtId="171" fontId="24" fillId="0" borderId="0" xfId="3" applyNumberFormat="1" applyFont="1" applyFill="1" applyAlignment="1">
      <alignment horizontal="center" vertical="center"/>
    </xf>
    <xf numFmtId="0" fontId="25" fillId="0" borderId="0" xfId="3" applyFont="1" applyFill="1" applyAlignment="1">
      <alignment vertical="center"/>
    </xf>
    <xf numFmtId="0" fontId="26" fillId="0" borderId="0" xfId="3" applyFont="1" applyFill="1" applyAlignment="1">
      <alignment vertical="center"/>
    </xf>
    <xf numFmtId="0" fontId="11" fillId="0" borderId="0" xfId="3" applyFont="1" applyFill="1" applyAlignment="1">
      <alignment vertical="center"/>
    </xf>
    <xf numFmtId="173" fontId="10" fillId="0" borderId="0" xfId="1" applyNumberFormat="1" applyFont="1" applyFill="1" applyAlignment="1">
      <alignment vertical="center"/>
    </xf>
    <xf numFmtId="171" fontId="23" fillId="0" borderId="0" xfId="3" applyNumberFormat="1" applyFont="1" applyFill="1" applyAlignment="1">
      <alignment vertical="center"/>
    </xf>
    <xf numFmtId="0" fontId="23" fillId="0" borderId="0" xfId="3" applyFont="1" applyFill="1" applyAlignment="1">
      <alignment horizontal="center" vertical="center"/>
    </xf>
    <xf numFmtId="171" fontId="23" fillId="0" borderId="0" xfId="3" applyNumberFormat="1" applyFont="1" applyFill="1" applyBorder="1" applyAlignment="1">
      <alignment vertical="center"/>
    </xf>
    <xf numFmtId="0" fontId="23" fillId="0" borderId="0" xfId="3" applyFont="1" applyFill="1" applyBorder="1" applyAlignment="1">
      <alignment vertical="center"/>
    </xf>
    <xf numFmtId="0" fontId="10" fillId="0" borderId="0" xfId="3" applyFont="1" applyFill="1" applyBorder="1" applyAlignment="1">
      <alignment vertical="center"/>
    </xf>
    <xf numFmtId="180" fontId="23" fillId="0" borderId="0" xfId="1" applyNumberFormat="1" applyFont="1" applyFill="1" applyBorder="1" applyAlignment="1">
      <alignment vertical="center"/>
    </xf>
    <xf numFmtId="171" fontId="5" fillId="0" borderId="0" xfId="3" applyNumberFormat="1" applyFont="1" applyFill="1" applyAlignment="1">
      <alignment vertical="center"/>
    </xf>
    <xf numFmtId="180" fontId="27" fillId="0" borderId="0" xfId="3" applyNumberFormat="1" applyFont="1" applyFill="1" applyAlignment="1">
      <alignment vertical="center"/>
    </xf>
    <xf numFmtId="0" fontId="27" fillId="0" borderId="0" xfId="3" applyFont="1" applyFill="1" applyAlignment="1">
      <alignment vertical="center"/>
    </xf>
    <xf numFmtId="0" fontId="27" fillId="0" borderId="0" xfId="3" applyFont="1" applyFill="1" applyBorder="1" applyAlignment="1">
      <alignment vertical="center"/>
    </xf>
    <xf numFmtId="0" fontId="28" fillId="0" borderId="0" xfId="3" applyFont="1" applyFill="1" applyAlignment="1">
      <alignment vertical="center"/>
    </xf>
    <xf numFmtId="171" fontId="28" fillId="0" borderId="0" xfId="3" applyNumberFormat="1" applyFont="1" applyFill="1" applyAlignment="1">
      <alignment vertical="center"/>
    </xf>
    <xf numFmtId="0" fontId="5" fillId="0" borderId="0" xfId="3" applyFont="1" applyFill="1" applyAlignment="1">
      <alignment horizontal="center" vertical="center"/>
    </xf>
    <xf numFmtId="9" fontId="5" fillId="0" borderId="0" xfId="2" applyFont="1" applyFill="1" applyAlignment="1">
      <alignment vertical="center"/>
    </xf>
    <xf numFmtId="0" fontId="5" fillId="0" borderId="0" xfId="3" applyFont="1" applyAlignment="1">
      <alignment vertical="center"/>
    </xf>
    <xf numFmtId="0" fontId="5" fillId="0" borderId="0" xfId="3" applyFont="1" applyAlignment="1">
      <alignment horizontal="center" vertical="center"/>
    </xf>
    <xf numFmtId="9" fontId="5" fillId="0" borderId="0" xfId="2" applyFont="1" applyAlignment="1">
      <alignment vertical="center"/>
    </xf>
    <xf numFmtId="0" fontId="16" fillId="0" borderId="0" xfId="3" applyFont="1" applyFill="1" applyAlignment="1">
      <alignment vertical="center"/>
    </xf>
    <xf numFmtId="0" fontId="16" fillId="0" borderId="0" xfId="3" applyFont="1" applyAlignment="1">
      <alignment vertical="center"/>
    </xf>
    <xf numFmtId="176" fontId="16" fillId="0" borderId="0" xfId="3" applyNumberFormat="1" applyFont="1" applyFill="1" applyAlignment="1">
      <alignment vertical="center"/>
    </xf>
    <xf numFmtId="0" fontId="2" fillId="0" borderId="0" xfId="3" applyFill="1" applyBorder="1" applyAlignment="1">
      <alignment vertical="center"/>
    </xf>
    <xf numFmtId="0" fontId="2" fillId="0" borderId="0" xfId="3" applyFont="1" applyBorder="1" applyAlignment="1">
      <alignment vertical="center"/>
    </xf>
    <xf numFmtId="0" fontId="2" fillId="0" borderId="0" xfId="3" applyBorder="1" applyAlignment="1">
      <alignment vertical="center"/>
    </xf>
    <xf numFmtId="0" fontId="2" fillId="0" borderId="0" xfId="3" applyFont="1" applyBorder="1" applyAlignment="1">
      <alignment horizontal="center" vertical="center"/>
    </xf>
    <xf numFmtId="0" fontId="2" fillId="3" borderId="0" xfId="3" applyFill="1" applyBorder="1" applyAlignment="1">
      <alignment vertical="center"/>
    </xf>
    <xf numFmtId="0" fontId="3" fillId="0" borderId="0" xfId="3" applyFont="1" applyBorder="1" applyAlignment="1">
      <alignment vertical="center"/>
    </xf>
    <xf numFmtId="0" fontId="2" fillId="0" borderId="0" xfId="3" applyAlignment="1">
      <alignment vertical="center"/>
    </xf>
    <xf numFmtId="0" fontId="10" fillId="0" borderId="0" xfId="3" applyFont="1" applyBorder="1" applyAlignment="1">
      <alignment vertical="center"/>
    </xf>
    <xf numFmtId="176" fontId="30" fillId="0" borderId="0" xfId="3" applyNumberFormat="1" applyFont="1" applyFill="1" applyAlignment="1">
      <alignment vertical="center"/>
    </xf>
    <xf numFmtId="0" fontId="3" fillId="0" borderId="0" xfId="3" applyFont="1" applyBorder="1" applyAlignment="1">
      <alignment horizontal="center" vertical="center"/>
    </xf>
    <xf numFmtId="164" fontId="2" fillId="0" borderId="0" xfId="3" applyNumberFormat="1" applyFont="1" applyFill="1" applyBorder="1" applyAlignment="1">
      <alignment vertical="center"/>
    </xf>
    <xf numFmtId="0" fontId="11" fillId="0" borderId="0" xfId="3" applyFont="1" applyAlignment="1">
      <alignment vertical="center"/>
    </xf>
    <xf numFmtId="182" fontId="11" fillId="0" borderId="0" xfId="3" applyNumberFormat="1" applyFont="1" applyAlignment="1">
      <alignment horizontal="right" vertical="center"/>
    </xf>
    <xf numFmtId="0" fontId="11" fillId="0" borderId="0" xfId="3" applyFont="1" applyAlignment="1">
      <alignment horizontal="center" vertical="center"/>
    </xf>
    <xf numFmtId="0" fontId="11" fillId="0" borderId="0" xfId="3" applyFont="1" applyBorder="1" applyAlignment="1">
      <alignment horizontal="center" vertical="center"/>
    </xf>
    <xf numFmtId="182" fontId="2" fillId="0" borderId="0" xfId="3" applyNumberFormat="1" applyFont="1" applyAlignment="1">
      <alignment horizontal="right" vertical="center"/>
    </xf>
    <xf numFmtId="0" fontId="2" fillId="0" borderId="0" xfId="3" applyFont="1" applyAlignment="1">
      <alignment horizontal="center"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 fillId="0" borderId="0" xfId="3"/>
    <xf numFmtId="0" fontId="2" fillId="0" borderId="0" xfId="3" applyFill="1"/>
    <xf numFmtId="0" fontId="34" fillId="0" borderId="5" xfId="0" applyFont="1" applyBorder="1" applyAlignment="1">
      <alignment horizontal="center"/>
    </xf>
    <xf numFmtId="49" fontId="35" fillId="0" borderId="6" xfId="3" applyNumberFormat="1" applyFont="1" applyFill="1" applyBorder="1" applyAlignment="1">
      <alignment horizontal="center"/>
    </xf>
    <xf numFmtId="49" fontId="36" fillId="0" borderId="6" xfId="3" applyNumberFormat="1" applyFont="1" applyFill="1" applyBorder="1" applyAlignment="1">
      <alignment horizontal="center"/>
    </xf>
    <xf numFmtId="0" fontId="36" fillId="0" borderId="6" xfId="3" applyFont="1" applyFill="1" applyBorder="1" applyAlignment="1">
      <alignment horizontal="center" vertical="center"/>
    </xf>
    <xf numFmtId="49" fontId="36" fillId="0" borderId="0" xfId="3" applyNumberFormat="1" applyFont="1" applyFill="1" applyBorder="1" applyAlignment="1">
      <alignment horizontal="center"/>
    </xf>
    <xf numFmtId="0" fontId="31" fillId="5" borderId="0" xfId="3" applyNumberFormat="1" applyFont="1" applyFill="1" applyBorder="1" applyAlignment="1">
      <alignment horizontal="left" vertical="center"/>
    </xf>
    <xf numFmtId="0" fontId="31" fillId="5" borderId="0" xfId="3" applyFont="1" applyFill="1" applyBorder="1" applyAlignment="1">
      <alignment horizontal="left" vertical="top"/>
    </xf>
    <xf numFmtId="0" fontId="38" fillId="5" borderId="0" xfId="3" applyFont="1" applyFill="1" applyBorder="1" applyAlignment="1">
      <alignment horizontal="left"/>
    </xf>
    <xf numFmtId="0" fontId="39" fillId="5" borderId="0" xfId="3" applyFont="1" applyFill="1" applyBorder="1" applyAlignment="1">
      <alignment horizontal="left"/>
    </xf>
    <xf numFmtId="0" fontId="40" fillId="5" borderId="0" xfId="3" applyNumberFormat="1" applyFont="1" applyFill="1" applyBorder="1" applyAlignment="1">
      <alignment horizontal="left" vertical="center"/>
    </xf>
    <xf numFmtId="0" fontId="40" fillId="5" borderId="0" xfId="3" applyFont="1" applyFill="1" applyBorder="1" applyAlignment="1">
      <alignment vertical="top"/>
    </xf>
    <xf numFmtId="0" fontId="15" fillId="5" borderId="0" xfId="3" applyFont="1" applyFill="1" applyBorder="1" applyAlignment="1"/>
    <xf numFmtId="0" fontId="15" fillId="5" borderId="0" xfId="3" applyFont="1" applyFill="1" applyBorder="1" applyAlignment="1">
      <alignment horizontal="left" indent="1"/>
    </xf>
    <xf numFmtId="0" fontId="40" fillId="5" borderId="0" xfId="3" applyFont="1" applyFill="1" applyBorder="1" applyAlignment="1">
      <alignment horizontal="left" vertical="top"/>
    </xf>
    <xf numFmtId="0" fontId="40" fillId="5" borderId="0" xfId="0" applyFont="1" applyFill="1" applyAlignment="1">
      <alignment horizontal="left"/>
    </xf>
    <xf numFmtId="0" fontId="42" fillId="0" borderId="1" xfId="3" applyFont="1" applyFill="1" applyBorder="1" applyAlignment="1">
      <alignment horizontal="center" vertical="center" wrapText="1"/>
    </xf>
    <xf numFmtId="0" fontId="42" fillId="0" borderId="0" xfId="3" applyFont="1" applyFill="1" applyBorder="1" applyAlignment="1">
      <alignment horizontal="center" vertical="center"/>
    </xf>
    <xf numFmtId="0" fontId="41" fillId="0" borderId="0" xfId="3" applyFont="1" applyFill="1" applyBorder="1" applyAlignment="1">
      <alignment horizontal="center" vertical="center"/>
    </xf>
    <xf numFmtId="0" fontId="42" fillId="0" borderId="0" xfId="3" applyFont="1" applyFill="1" applyBorder="1" applyAlignment="1">
      <alignment horizontal="center" vertical="center" wrapText="1"/>
    </xf>
    <xf numFmtId="49" fontId="41" fillId="0" borderId="1" xfId="3" applyNumberFormat="1" applyFont="1" applyFill="1" applyBorder="1" applyAlignment="1">
      <alignment horizontal="center"/>
    </xf>
    <xf numFmtId="49" fontId="42" fillId="0" borderId="1" xfId="3" applyNumberFormat="1" applyFont="1" applyFill="1" applyBorder="1" applyAlignment="1">
      <alignment horizontal="center"/>
    </xf>
    <xf numFmtId="0" fontId="42" fillId="0" borderId="1" xfId="3" applyFont="1" applyFill="1" applyBorder="1" applyAlignment="1">
      <alignment horizontal="center" vertical="center"/>
    </xf>
    <xf numFmtId="164" fontId="35" fillId="0" borderId="0" xfId="3" applyNumberFormat="1" applyFont="1" applyFill="1" applyBorder="1" applyAlignment="1">
      <alignment horizontal="center"/>
    </xf>
    <xf numFmtId="0" fontId="41" fillId="0" borderId="0" xfId="3" applyFont="1" applyFill="1" applyBorder="1" applyAlignment="1">
      <alignment horizontal="center"/>
    </xf>
    <xf numFmtId="0" fontId="35" fillId="0" borderId="0" xfId="3" applyFont="1" applyFill="1" applyBorder="1" applyAlignment="1">
      <alignment wrapText="1"/>
    </xf>
    <xf numFmtId="166" fontId="35" fillId="0" borderId="0" xfId="3" applyNumberFormat="1" applyFont="1" applyFill="1" applyBorder="1" applyAlignment="1">
      <alignment horizontal="center" wrapText="1"/>
    </xf>
    <xf numFmtId="0" fontId="41" fillId="0" borderId="0" xfId="3" applyFont="1" applyFill="1" applyBorder="1"/>
    <xf numFmtId="0" fontId="41" fillId="0" borderId="0" xfId="0" applyFont="1" applyFill="1" applyBorder="1" applyAlignment="1">
      <alignment horizontal="center"/>
    </xf>
    <xf numFmtId="0" fontId="41" fillId="0" borderId="0" xfId="3" applyFont="1" applyFill="1" applyBorder="1" applyAlignment="1"/>
    <xf numFmtId="0" fontId="41" fillId="0" borderId="0" xfId="3" applyFont="1" applyFill="1"/>
    <xf numFmtId="0" fontId="11" fillId="0" borderId="0" xfId="3" applyFont="1" applyFill="1" applyAlignment="1">
      <alignment horizontal="center"/>
    </xf>
    <xf numFmtId="0" fontId="11" fillId="0" borderId="0" xfId="3" applyFont="1" applyFill="1"/>
    <xf numFmtId="0" fontId="41" fillId="0" borderId="0" xfId="0" applyFont="1" applyAlignment="1"/>
    <xf numFmtId="0" fontId="2" fillId="0" borderId="7" xfId="3" applyFont="1" applyFill="1" applyBorder="1"/>
    <xf numFmtId="0" fontId="41" fillId="2" borderId="0" xfId="0" applyFont="1" applyFill="1" applyBorder="1"/>
    <xf numFmtId="0" fontId="41" fillId="2" borderId="3" xfId="0" applyFont="1" applyFill="1" applyBorder="1" applyAlignment="1">
      <alignment horizontal="center"/>
    </xf>
    <xf numFmtId="0" fontId="41" fillId="2" borderId="0" xfId="0" applyFont="1" applyFill="1" applyBorder="1" applyAlignment="1">
      <alignment horizontal="center"/>
    </xf>
    <xf numFmtId="0" fontId="41" fillId="2" borderId="0" xfId="0" applyFont="1" applyFill="1" applyBorder="1" applyAlignment="1">
      <alignment horizontal="center" vertical="center" wrapText="1"/>
    </xf>
    <xf numFmtId="0" fontId="41" fillId="0" borderId="3" xfId="0" applyFont="1" applyFill="1" applyBorder="1" applyAlignment="1">
      <alignment horizontal="center"/>
    </xf>
    <xf numFmtId="0" fontId="41" fillId="2" borderId="0" xfId="3" applyFont="1" applyFill="1" applyBorder="1" applyAlignment="1">
      <alignment horizontal="center"/>
    </xf>
    <xf numFmtId="0" fontId="45" fillId="0" borderId="0" xfId="0" applyFont="1"/>
    <xf numFmtId="0" fontId="41" fillId="0" borderId="0" xfId="0" applyFont="1" applyBorder="1" applyAlignment="1">
      <alignment horizontal="left"/>
    </xf>
    <xf numFmtId="0" fontId="41" fillId="0" borderId="0" xfId="0" applyFont="1" applyBorder="1" applyAlignment="1"/>
    <xf numFmtId="0" fontId="41" fillId="0" borderId="0" xfId="0" applyFont="1" applyAlignment="1">
      <alignment horizontal="left"/>
    </xf>
    <xf numFmtId="0" fontId="41" fillId="0" borderId="0" xfId="0" applyNumberFormat="1" applyFont="1" applyFill="1" applyBorder="1" applyAlignment="1">
      <alignment horizontal="left" vertical="center"/>
    </xf>
    <xf numFmtId="0" fontId="41" fillId="0" borderId="0" xfId="0" applyFont="1" applyFill="1" applyBorder="1" applyAlignment="1">
      <alignment vertical="top"/>
    </xf>
    <xf numFmtId="0" fontId="41" fillId="0" borderId="0" xfId="0" applyFont="1" applyFill="1" applyAlignment="1">
      <alignment vertical="center"/>
    </xf>
    <xf numFmtId="0" fontId="47" fillId="0" borderId="0" xfId="0" applyFont="1"/>
    <xf numFmtId="0" fontId="41" fillId="0" borderId="0" xfId="3" applyFont="1" applyAlignment="1">
      <alignment horizontal="left"/>
    </xf>
    <xf numFmtId="0" fontId="48" fillId="0" borderId="0" xfId="12" applyFont="1" applyFill="1" applyBorder="1" applyAlignment="1">
      <alignment vertical="center"/>
    </xf>
    <xf numFmtId="0" fontId="2" fillId="0" borderId="0" xfId="12" applyFill="1"/>
    <xf numFmtId="0" fontId="0" fillId="0" borderId="5" xfId="0" applyBorder="1"/>
    <xf numFmtId="0" fontId="41" fillId="0" borderId="0" xfId="4" applyFont="1" applyFill="1"/>
    <xf numFmtId="0" fontId="41" fillId="0" borderId="0" xfId="4" applyFont="1" applyBorder="1" applyAlignment="1">
      <alignment vertical="center"/>
    </xf>
    <xf numFmtId="0" fontId="41" fillId="0" borderId="0" xfId="4" applyFont="1" applyAlignment="1">
      <alignment vertical="center"/>
    </xf>
    <xf numFmtId="0" fontId="41" fillId="0" borderId="0" xfId="4" quotePrefix="1" applyFont="1" applyBorder="1" applyAlignment="1">
      <alignment horizontal="center" vertical="center"/>
    </xf>
    <xf numFmtId="0" fontId="41" fillId="0" borderId="0" xfId="4" quotePrefix="1" applyFont="1" applyFill="1" applyBorder="1" applyAlignment="1">
      <alignment horizontal="center" vertical="center"/>
    </xf>
    <xf numFmtId="0" fontId="41" fillId="0" borderId="0" xfId="4" applyFont="1" applyBorder="1" applyAlignment="1">
      <alignment horizontal="center" vertical="center"/>
    </xf>
    <xf numFmtId="0" fontId="41" fillId="0" borderId="0" xfId="4" applyFont="1" applyAlignment="1">
      <alignment horizontal="center" vertical="center"/>
    </xf>
    <xf numFmtId="164" fontId="41" fillId="0" borderId="0" xfId="4" applyNumberFormat="1" applyFont="1" applyFill="1" applyBorder="1" applyAlignment="1">
      <alignment vertical="center"/>
    </xf>
    <xf numFmtId="173" fontId="41" fillId="0" borderId="0" xfId="4" applyNumberFormat="1" applyFont="1" applyFill="1" applyAlignment="1">
      <alignment vertical="center"/>
    </xf>
    <xf numFmtId="0" fontId="41" fillId="0" borderId="0" xfId="4" applyFont="1" applyFill="1" applyAlignment="1">
      <alignment vertical="center"/>
    </xf>
    <xf numFmtId="174" fontId="41" fillId="0" borderId="0" xfId="5" applyFont="1" applyFill="1" applyAlignment="1">
      <alignment vertical="center"/>
    </xf>
    <xf numFmtId="175" fontId="41" fillId="0" borderId="0" xfId="5" applyNumberFormat="1" applyFont="1" applyFill="1" applyAlignment="1">
      <alignment vertical="center"/>
    </xf>
    <xf numFmtId="171" fontId="41" fillId="0" borderId="0" xfId="4" applyNumberFormat="1" applyFont="1" applyFill="1" applyBorder="1" applyAlignment="1">
      <alignment vertical="center"/>
    </xf>
    <xf numFmtId="174" fontId="41" fillId="0" borderId="0" xfId="4" applyNumberFormat="1" applyFont="1" applyAlignment="1">
      <alignment vertical="center"/>
    </xf>
    <xf numFmtId="171" fontId="41" fillId="0" borderId="0" xfId="4" applyNumberFormat="1" applyFont="1" applyAlignment="1">
      <alignment vertical="center"/>
    </xf>
    <xf numFmtId="0" fontId="41" fillId="2" borderId="0" xfId="0" quotePrefix="1" applyFont="1" applyFill="1" applyBorder="1" applyAlignment="1">
      <alignment horizontal="center"/>
    </xf>
    <xf numFmtId="0" fontId="41" fillId="2" borderId="0" xfId="3" quotePrefix="1" applyFont="1" applyFill="1" applyBorder="1" applyAlignment="1">
      <alignment horizontal="center"/>
    </xf>
    <xf numFmtId="0" fontId="41" fillId="0" borderId="0" xfId="0" quotePrefix="1" applyFont="1" applyFill="1" applyBorder="1" applyAlignment="1">
      <alignment horizontal="center"/>
    </xf>
    <xf numFmtId="0" fontId="10" fillId="0" borderId="0" xfId="12" applyFont="1" applyAlignment="1">
      <alignment vertical="center"/>
    </xf>
    <xf numFmtId="0" fontId="41" fillId="0" borderId="6" xfId="12" applyFont="1" applyBorder="1" applyAlignment="1">
      <alignment vertical="center"/>
    </xf>
    <xf numFmtId="0" fontId="41" fillId="0" borderId="6" xfId="12" quotePrefix="1" applyFont="1" applyBorder="1" applyAlignment="1">
      <alignment horizontal="center" vertical="center"/>
    </xf>
    <xf numFmtId="0" fontId="41" fillId="0" borderId="6" xfId="12" quotePrefix="1" applyFont="1" applyFill="1" applyBorder="1" applyAlignment="1">
      <alignment horizontal="center" vertical="center"/>
    </xf>
    <xf numFmtId="0" fontId="41" fillId="0" borderId="6" xfId="12" applyFont="1" applyBorder="1" applyAlignment="1">
      <alignment horizontal="center" vertical="center"/>
    </xf>
    <xf numFmtId="0" fontId="10" fillId="0" borderId="6" xfId="12" applyFont="1" applyBorder="1" applyAlignment="1">
      <alignment vertical="center"/>
    </xf>
    <xf numFmtId="0" fontId="35" fillId="2" borderId="6" xfId="3" applyFont="1" applyFill="1" applyBorder="1" applyAlignment="1">
      <alignment horizontal="center" vertical="center"/>
    </xf>
    <xf numFmtId="0" fontId="35" fillId="2" borderId="6" xfId="3" quotePrefix="1" applyFont="1" applyFill="1" applyBorder="1" applyAlignment="1">
      <alignment horizontal="center"/>
    </xf>
    <xf numFmtId="0" fontId="35" fillId="2" borderId="6" xfId="3" applyFont="1" applyFill="1" applyBorder="1" applyAlignment="1">
      <alignment horizontal="center"/>
    </xf>
    <xf numFmtId="0" fontId="35" fillId="0" borderId="6" xfId="3" quotePrefix="1" applyFont="1" applyFill="1" applyBorder="1" applyAlignment="1">
      <alignment horizontal="center"/>
    </xf>
    <xf numFmtId="49" fontId="51" fillId="2" borderId="0" xfId="3" applyNumberFormat="1" applyFont="1" applyFill="1" applyBorder="1" applyAlignment="1">
      <alignment horizontal="center"/>
    </xf>
    <xf numFmtId="49" fontId="50" fillId="2" borderId="0" xfId="3" applyNumberFormat="1" applyFont="1" applyFill="1" applyBorder="1" applyAlignment="1">
      <alignment horizontal="center"/>
    </xf>
    <xf numFmtId="49" fontId="51" fillId="0" borderId="0" xfId="3" applyNumberFormat="1" applyFont="1" applyFill="1" applyBorder="1" applyAlignment="1">
      <alignment horizontal="center"/>
    </xf>
    <xf numFmtId="0" fontId="52" fillId="2" borderId="0" xfId="3" applyFont="1" applyFill="1"/>
    <xf numFmtId="0" fontId="2" fillId="2" borderId="0" xfId="3" applyFont="1" applyFill="1"/>
    <xf numFmtId="0" fontId="4" fillId="5" borderId="0" xfId="3" applyFont="1" applyFill="1" applyAlignment="1">
      <alignment vertical="center"/>
    </xf>
    <xf numFmtId="0" fontId="41" fillId="0" borderId="6" xfId="3" applyFont="1" applyFill="1" applyBorder="1" applyAlignment="1">
      <alignment horizontal="center" vertical="center"/>
    </xf>
    <xf numFmtId="0" fontId="42" fillId="0" borderId="6" xfId="3" applyFont="1" applyFill="1" applyBorder="1" applyAlignment="1">
      <alignment horizontal="center" vertical="center"/>
    </xf>
    <xf numFmtId="0" fontId="42" fillId="0" borderId="6" xfId="3" quotePrefix="1" applyFont="1" applyFill="1" applyBorder="1" applyAlignment="1">
      <alignment horizontal="center" vertical="center"/>
    </xf>
    <xf numFmtId="171" fontId="52" fillId="0" borderId="0" xfId="3" applyNumberFormat="1" applyFont="1" applyFill="1" applyAlignment="1">
      <alignment vertical="center"/>
    </xf>
    <xf numFmtId="0" fontId="40" fillId="5" borderId="0" xfId="3" applyFont="1" applyFill="1" applyAlignment="1">
      <alignment vertical="center"/>
    </xf>
    <xf numFmtId="0" fontId="49" fillId="0" borderId="0" xfId="3" applyFont="1" applyAlignment="1">
      <alignment vertical="center"/>
    </xf>
    <xf numFmtId="0" fontId="53" fillId="0" borderId="0" xfId="3" applyFont="1" applyAlignment="1">
      <alignment horizontal="center" vertical="center"/>
    </xf>
    <xf numFmtId="176" fontId="54" fillId="4" borderId="0" xfId="3" applyNumberFormat="1" applyFont="1" applyFill="1" applyAlignment="1">
      <alignment horizontal="center" vertical="center"/>
    </xf>
    <xf numFmtId="0" fontId="50" fillId="0" borderId="0" xfId="3" applyFont="1" applyFill="1" applyAlignment="1">
      <alignment vertical="center"/>
    </xf>
    <xf numFmtId="165" fontId="52" fillId="0" borderId="0" xfId="1" applyNumberFormat="1" applyFont="1" applyFill="1" applyAlignment="1">
      <alignment vertical="center"/>
    </xf>
    <xf numFmtId="171" fontId="41" fillId="0" borderId="0" xfId="3" applyNumberFormat="1" applyFont="1" applyFill="1" applyBorder="1" applyAlignment="1">
      <alignment vertical="center"/>
    </xf>
    <xf numFmtId="0" fontId="41" fillId="0" borderId="0" xfId="3" applyFont="1" applyFill="1" applyBorder="1" applyAlignment="1">
      <alignment vertical="center"/>
    </xf>
    <xf numFmtId="0" fontId="50" fillId="0" borderId="0" xfId="3" applyFont="1" applyFill="1" applyBorder="1" applyAlignment="1">
      <alignment vertical="center"/>
    </xf>
    <xf numFmtId="0" fontId="52" fillId="0" borderId="0" xfId="3" applyFont="1" applyFill="1" applyBorder="1" applyAlignment="1">
      <alignment vertical="center"/>
    </xf>
    <xf numFmtId="43" fontId="50" fillId="0" borderId="0" xfId="1" applyFont="1" applyFill="1" applyBorder="1" applyAlignment="1">
      <alignment vertical="center"/>
    </xf>
    <xf numFmtId="0" fontId="52" fillId="0" borderId="0" xfId="3" applyFont="1" applyFill="1" applyAlignment="1">
      <alignment vertical="center"/>
    </xf>
    <xf numFmtId="0" fontId="41" fillId="0" borderId="0" xfId="3" applyFont="1" applyFill="1" applyAlignment="1">
      <alignment horizontal="left" vertical="center"/>
    </xf>
    <xf numFmtId="0" fontId="52" fillId="0" borderId="0" xfId="3" applyFont="1" applyAlignment="1">
      <alignment vertical="center"/>
    </xf>
    <xf numFmtId="0" fontId="42" fillId="0" borderId="0" xfId="3" quotePrefix="1" applyFont="1" applyFill="1" applyBorder="1" applyAlignment="1">
      <alignment horizontal="center" vertical="center"/>
    </xf>
    <xf numFmtId="43" fontId="42" fillId="0" borderId="0" xfId="1" applyFont="1" applyFill="1" applyBorder="1" applyAlignment="1">
      <alignment horizontal="center" vertical="center"/>
    </xf>
    <xf numFmtId="1" fontId="41" fillId="0" borderId="0" xfId="3" applyNumberFormat="1" applyFont="1" applyFill="1" applyBorder="1" applyAlignment="1">
      <alignment horizontal="center" vertical="center"/>
    </xf>
    <xf numFmtId="0" fontId="41" fillId="0" borderId="0" xfId="8" applyNumberFormat="1" applyFont="1" applyFill="1" applyBorder="1" applyAlignment="1">
      <alignment horizontal="left" vertical="center"/>
    </xf>
    <xf numFmtId="1" fontId="42" fillId="0" borderId="0" xfId="3" applyNumberFormat="1" applyFont="1" applyFill="1" applyBorder="1" applyAlignment="1">
      <alignment horizontal="center" vertical="center"/>
    </xf>
    <xf numFmtId="177" fontId="41" fillId="0" borderId="0" xfId="3" applyNumberFormat="1" applyFont="1" applyFill="1" applyBorder="1" applyAlignment="1">
      <alignment vertical="center"/>
    </xf>
    <xf numFmtId="164" fontId="41" fillId="0" borderId="0" xfId="3" applyNumberFormat="1" applyFont="1" applyFill="1" applyBorder="1" applyAlignment="1">
      <alignment vertical="center"/>
    </xf>
    <xf numFmtId="0" fontId="41" fillId="0" borderId="0" xfId="3" applyFont="1" applyFill="1" applyAlignment="1">
      <alignment horizontal="justify" vertical="center"/>
    </xf>
    <xf numFmtId="0" fontId="41" fillId="0" borderId="0" xfId="3" applyFont="1" applyFill="1" applyAlignment="1">
      <alignment vertical="center"/>
    </xf>
    <xf numFmtId="165" fontId="41" fillId="0" borderId="0" xfId="1" applyNumberFormat="1" applyFont="1" applyFill="1" applyAlignment="1">
      <alignment vertical="center"/>
    </xf>
    <xf numFmtId="165" fontId="41" fillId="0" borderId="0" xfId="3" applyNumberFormat="1" applyFont="1" applyFill="1" applyAlignment="1">
      <alignment vertical="center"/>
    </xf>
    <xf numFmtId="178" fontId="41" fillId="0" borderId="0" xfId="3" applyNumberFormat="1" applyFont="1" applyFill="1" applyAlignment="1">
      <alignment vertical="center"/>
    </xf>
    <xf numFmtId="0" fontId="41" fillId="0" borderId="0" xfId="3" applyFont="1" applyAlignment="1">
      <alignment vertical="center"/>
    </xf>
    <xf numFmtId="0" fontId="33" fillId="0" borderId="0" xfId="12" applyFont="1" applyFill="1" applyBorder="1" applyAlignment="1">
      <alignment vertical="center"/>
    </xf>
    <xf numFmtId="0" fontId="2" fillId="0" borderId="0" xfId="12"/>
    <xf numFmtId="0" fontId="34" fillId="0" borderId="0" xfId="0" applyFont="1" applyBorder="1" applyAlignment="1">
      <alignment wrapText="1"/>
    </xf>
    <xf numFmtId="0" fontId="10" fillId="0" borderId="0" xfId="3" applyFont="1" applyFill="1" applyBorder="1"/>
    <xf numFmtId="0" fontId="42" fillId="0" borderId="1" xfId="3" quotePrefix="1" applyFont="1" applyFill="1" applyBorder="1" applyAlignment="1">
      <alignment horizontal="center" vertical="center"/>
    </xf>
    <xf numFmtId="0" fontId="42" fillId="0" borderId="0" xfId="3" applyFont="1" applyFill="1" applyBorder="1" applyAlignment="1">
      <alignment vertical="center"/>
    </xf>
    <xf numFmtId="0" fontId="41" fillId="0" borderId="1" xfId="3" applyFont="1" applyFill="1" applyBorder="1" applyAlignment="1">
      <alignment horizontal="center" vertical="center"/>
    </xf>
    <xf numFmtId="0" fontId="41" fillId="0" borderId="0" xfId="3" applyFont="1" applyFill="1" applyAlignment="1">
      <alignment horizontal="center" vertical="center"/>
    </xf>
    <xf numFmtId="9" fontId="41" fillId="0" borderId="0" xfId="2" applyFont="1" applyFill="1" applyAlignment="1">
      <alignment vertical="center"/>
    </xf>
    <xf numFmtId="43" fontId="41" fillId="0" borderId="0" xfId="3" applyNumberFormat="1" applyFont="1" applyFill="1" applyAlignment="1">
      <alignment vertical="center"/>
    </xf>
    <xf numFmtId="0" fontId="42" fillId="0" borderId="6" xfId="3" applyFont="1" applyFill="1" applyBorder="1" applyAlignment="1">
      <alignment horizontal="center" vertical="center" wrapText="1"/>
    </xf>
    <xf numFmtId="176" fontId="29" fillId="3" borderId="0" xfId="3" applyNumberFormat="1" applyFont="1" applyFill="1" applyAlignment="1">
      <alignment horizontal="center" vertical="center"/>
    </xf>
    <xf numFmtId="0" fontId="55" fillId="3" borderId="0" xfId="3" applyFont="1" applyFill="1" applyAlignment="1">
      <alignment vertical="center"/>
    </xf>
    <xf numFmtId="0" fontId="41" fillId="0" borderId="1" xfId="3" applyFont="1" applyFill="1" applyBorder="1" applyAlignment="1">
      <alignment horizontal="center" vertical="center" wrapText="1"/>
    </xf>
    <xf numFmtId="0" fontId="41" fillId="0" borderId="0" xfId="3" applyFont="1" applyBorder="1" applyAlignment="1">
      <alignment vertical="center"/>
    </xf>
    <xf numFmtId="0" fontId="41" fillId="0" borderId="0" xfId="3" applyFont="1" applyBorder="1" applyAlignment="1">
      <alignment horizontal="center" vertical="center"/>
    </xf>
    <xf numFmtId="15" fontId="41" fillId="0" borderId="0" xfId="3" applyNumberFormat="1" applyFont="1" applyFill="1" applyBorder="1" applyAlignment="1">
      <alignment horizontal="center" vertical="center"/>
    </xf>
    <xf numFmtId="181" fontId="41" fillId="0" borderId="0" xfId="3" applyNumberFormat="1" applyFont="1" applyFill="1" applyBorder="1" applyAlignment="1">
      <alignment horizontal="center" vertical="center"/>
    </xf>
    <xf numFmtId="0" fontId="41" fillId="3" borderId="0" xfId="3" applyFont="1" applyFill="1" applyBorder="1" applyAlignment="1">
      <alignment vertical="center"/>
    </xf>
    <xf numFmtId="181" fontId="41" fillId="0" borderId="0" xfId="3" applyNumberFormat="1" applyFont="1" applyFill="1" applyBorder="1" applyAlignment="1">
      <alignment vertical="center"/>
    </xf>
    <xf numFmtId="0" fontId="41" fillId="0" borderId="0" xfId="3" applyFont="1" applyFill="1" applyBorder="1" applyAlignment="1">
      <alignment horizontal="left" vertical="center"/>
    </xf>
    <xf numFmtId="165" fontId="41" fillId="0" borderId="0" xfId="8" applyNumberFormat="1" applyFont="1" applyBorder="1" applyAlignment="1">
      <alignment vertical="center"/>
    </xf>
    <xf numFmtId="0" fontId="35" fillId="0" borderId="0" xfId="3" applyFont="1" applyBorder="1" applyAlignment="1">
      <alignment vertical="center"/>
    </xf>
    <xf numFmtId="0" fontId="41" fillId="0" borderId="0" xfId="3" applyFont="1" applyAlignment="1">
      <alignment horizontal="justify" vertical="center" wrapText="1"/>
    </xf>
    <xf numFmtId="171" fontId="41" fillId="0" borderId="0" xfId="3" applyNumberFormat="1" applyFont="1" applyAlignment="1">
      <alignment horizontal="right" vertical="center"/>
    </xf>
    <xf numFmtId="17" fontId="41" fillId="0" borderId="0" xfId="3" applyNumberFormat="1" applyFont="1" applyBorder="1" applyAlignment="1">
      <alignment horizontal="center" vertical="center"/>
    </xf>
    <xf numFmtId="0" fontId="35" fillId="0" borderId="6" xfId="3" applyFont="1" applyFill="1" applyBorder="1" applyAlignment="1">
      <alignment horizontal="center" vertical="center" wrapText="1"/>
    </xf>
    <xf numFmtId="0" fontId="35" fillId="0" borderId="6" xfId="3" applyFont="1" applyFill="1" applyBorder="1" applyAlignment="1">
      <alignment horizontal="center" vertical="center"/>
    </xf>
    <xf numFmtId="182" fontId="41" fillId="0" borderId="0" xfId="3" applyNumberFormat="1" applyFont="1" applyFill="1" applyAlignment="1">
      <alignment horizontal="right" vertical="center"/>
    </xf>
    <xf numFmtId="182" fontId="41" fillId="0" borderId="0" xfId="3" applyNumberFormat="1" applyFont="1" applyAlignment="1">
      <alignment horizontal="right" vertical="center"/>
    </xf>
    <xf numFmtId="0" fontId="41" fillId="0" borderId="0" xfId="3" applyFont="1" applyAlignment="1">
      <alignment horizontal="center" vertical="center"/>
    </xf>
    <xf numFmtId="0" fontId="41" fillId="0" borderId="0" xfId="3" quotePrefix="1" applyFont="1" applyFill="1" applyBorder="1" applyAlignment="1">
      <alignment vertical="center"/>
    </xf>
    <xf numFmtId="15" fontId="41" fillId="3" borderId="0" xfId="3" applyNumberFormat="1" applyFont="1" applyFill="1" applyBorder="1" applyAlignment="1">
      <alignment horizontal="center" vertical="center"/>
    </xf>
    <xf numFmtId="0" fontId="45" fillId="0" borderId="0" xfId="11" applyFont="1" applyBorder="1" applyAlignment="1">
      <alignment horizontal="center" vertical="center"/>
    </xf>
    <xf numFmtId="182" fontId="41" fillId="0" borderId="0" xfId="3" applyNumberFormat="1" applyFont="1" applyFill="1" applyBorder="1" applyAlignment="1">
      <alignment horizontal="right" vertical="center"/>
    </xf>
    <xf numFmtId="171" fontId="41" fillId="0" borderId="0" xfId="3" applyNumberFormat="1" applyFont="1" applyBorder="1" applyAlignment="1">
      <alignment vertical="center"/>
    </xf>
    <xf numFmtId="0" fontId="41" fillId="6" borderId="0" xfId="3" applyFont="1" applyFill="1" applyBorder="1" applyAlignment="1">
      <alignment horizontal="center" vertical="center"/>
    </xf>
    <xf numFmtId="0" fontId="35" fillId="6" borderId="0" xfId="3" applyFont="1" applyFill="1" applyBorder="1" applyAlignment="1">
      <alignment horizontal="center" wrapText="1"/>
    </xf>
    <xf numFmtId="164" fontId="35" fillId="6" borderId="0" xfId="3" applyNumberFormat="1" applyFont="1" applyFill="1" applyBorder="1" applyAlignment="1">
      <alignment horizontal="center"/>
    </xf>
    <xf numFmtId="164" fontId="41" fillId="6" borderId="0" xfId="3" applyNumberFormat="1" applyFont="1" applyFill="1" applyBorder="1" applyAlignment="1">
      <alignment horizontal="center"/>
    </xf>
    <xf numFmtId="0" fontId="41" fillId="6" borderId="0" xfId="3" applyFont="1" applyFill="1" applyBorder="1" applyAlignment="1">
      <alignment horizontal="center"/>
    </xf>
    <xf numFmtId="0" fontId="35" fillId="6" borderId="0" xfId="3" applyFont="1" applyFill="1" applyBorder="1" applyAlignment="1">
      <alignment horizontal="left" wrapText="1"/>
    </xf>
    <xf numFmtId="165" fontId="35" fillId="6" borderId="0" xfId="1" applyNumberFormat="1" applyFont="1" applyFill="1" applyBorder="1" applyAlignment="1">
      <alignment horizontal="center" wrapText="1"/>
    </xf>
    <xf numFmtId="0" fontId="35" fillId="6" borderId="0" xfId="3" applyFont="1" applyFill="1" applyBorder="1" applyAlignment="1">
      <alignment wrapText="1"/>
    </xf>
    <xf numFmtId="166" fontId="35" fillId="6" borderId="0" xfId="3" applyNumberFormat="1" applyFont="1" applyFill="1" applyBorder="1" applyAlignment="1">
      <alignment horizontal="center" wrapText="1"/>
    </xf>
    <xf numFmtId="0" fontId="41" fillId="6" borderId="0" xfId="0" applyFont="1" applyFill="1" applyBorder="1" applyAlignment="1">
      <alignment horizontal="center"/>
    </xf>
    <xf numFmtId="0" fontId="45" fillId="6" borderId="0" xfId="0" applyFont="1" applyFill="1" applyBorder="1" applyAlignment="1">
      <alignment horizontal="left" indent="1"/>
    </xf>
    <xf numFmtId="0" fontId="41" fillId="6" borderId="0" xfId="3" applyFont="1" applyFill="1" applyBorder="1" applyAlignment="1">
      <alignment horizontal="center" wrapText="1"/>
    </xf>
    <xf numFmtId="164" fontId="41" fillId="6" borderId="0" xfId="0" applyNumberFormat="1" applyFont="1" applyFill="1" applyBorder="1" applyAlignment="1">
      <alignment horizontal="center"/>
    </xf>
    <xf numFmtId="164" fontId="45" fillId="6" borderId="0" xfId="0" applyNumberFormat="1" applyFont="1" applyFill="1" applyBorder="1" applyAlignment="1">
      <alignment horizontal="center"/>
    </xf>
    <xf numFmtId="170" fontId="35" fillId="6" borderId="0" xfId="3" applyNumberFormat="1" applyFont="1" applyFill="1" applyBorder="1" applyAlignment="1">
      <alignment horizontal="center"/>
    </xf>
    <xf numFmtId="0" fontId="41" fillId="6" borderId="0" xfId="0" applyFont="1" applyFill="1" applyAlignment="1">
      <alignment horizontal="center"/>
    </xf>
    <xf numFmtId="0" fontId="45" fillId="6" borderId="0" xfId="0" applyFont="1" applyFill="1" applyAlignment="1">
      <alignment horizontal="left" indent="1"/>
    </xf>
    <xf numFmtId="0" fontId="41" fillId="6" borderId="7" xfId="0" applyFont="1" applyFill="1" applyBorder="1" applyAlignment="1">
      <alignment horizontal="center"/>
    </xf>
    <xf numFmtId="0" fontId="45" fillId="6" borderId="7" xfId="0" applyFont="1" applyFill="1" applyBorder="1" applyAlignment="1">
      <alignment horizontal="left" indent="1"/>
    </xf>
    <xf numFmtId="0" fontId="41" fillId="6" borderId="7" xfId="3" applyFont="1" applyFill="1" applyBorder="1" applyAlignment="1">
      <alignment horizontal="center" wrapText="1"/>
    </xf>
    <xf numFmtId="164" fontId="41" fillId="6" borderId="7" xfId="3" applyNumberFormat="1" applyFont="1" applyFill="1" applyBorder="1" applyAlignment="1">
      <alignment horizontal="center"/>
    </xf>
    <xf numFmtId="0" fontId="35" fillId="6" borderId="0" xfId="0" applyFont="1" applyFill="1" applyBorder="1" applyAlignment="1"/>
    <xf numFmtId="173" fontId="41" fillId="6" borderId="0" xfId="1" applyNumberFormat="1" applyFont="1" applyFill="1" applyBorder="1" applyAlignment="1">
      <alignment horizontal="right"/>
    </xf>
    <xf numFmtId="0" fontId="45" fillId="6" borderId="0" xfId="0" applyFont="1" applyFill="1"/>
    <xf numFmtId="0" fontId="45" fillId="6" borderId="0" xfId="0" applyFont="1" applyFill="1" applyAlignment="1">
      <alignment horizontal="center"/>
    </xf>
    <xf numFmtId="172" fontId="45" fillId="6" borderId="0" xfId="0" applyNumberFormat="1" applyFont="1" applyFill="1"/>
    <xf numFmtId="173" fontId="41" fillId="6" borderId="0" xfId="0" applyNumberFormat="1" applyFont="1" applyFill="1" applyAlignment="1">
      <alignment horizontal="right"/>
    </xf>
    <xf numFmtId="173" fontId="41" fillId="6" borderId="0" xfId="1" applyNumberFormat="1" applyFont="1" applyFill="1" applyAlignment="1">
      <alignment horizontal="right"/>
    </xf>
    <xf numFmtId="0" fontId="45" fillId="6" borderId="7" xfId="0" applyFont="1" applyFill="1" applyBorder="1"/>
    <xf numFmtId="0" fontId="45" fillId="6" borderId="7" xfId="0" applyFont="1" applyFill="1" applyBorder="1" applyAlignment="1">
      <alignment horizontal="center"/>
    </xf>
    <xf numFmtId="172" fontId="45" fillId="6" borderId="7" xfId="0" applyNumberFormat="1" applyFont="1" applyFill="1" applyBorder="1"/>
    <xf numFmtId="173" fontId="41" fillId="6" borderId="7" xfId="0" applyNumberFormat="1" applyFont="1" applyFill="1" applyBorder="1" applyAlignment="1">
      <alignment horizontal="right"/>
    </xf>
    <xf numFmtId="173" fontId="41" fillId="6" borderId="7" xfId="1" applyNumberFormat="1" applyFont="1" applyFill="1" applyBorder="1" applyAlignment="1">
      <alignment horizontal="right"/>
    </xf>
    <xf numFmtId="0" fontId="41" fillId="6" borderId="3" xfId="4" applyFont="1" applyFill="1" applyBorder="1" applyAlignment="1">
      <alignment vertical="center"/>
    </xf>
    <xf numFmtId="0" fontId="35" fillId="6" borderId="3" xfId="4" applyFont="1" applyFill="1" applyBorder="1" applyAlignment="1">
      <alignment horizontal="center" vertical="center"/>
    </xf>
    <xf numFmtId="171" fontId="35" fillId="6" borderId="3" xfId="4" applyNumberFormat="1" applyFont="1" applyFill="1" applyBorder="1" applyAlignment="1">
      <alignment vertical="center"/>
    </xf>
    <xf numFmtId="164" fontId="35" fillId="6" borderId="3" xfId="4" applyNumberFormat="1" applyFont="1" applyFill="1" applyBorder="1" applyAlignment="1">
      <alignment vertical="center"/>
    </xf>
    <xf numFmtId="164" fontId="35" fillId="6" borderId="3" xfId="4" applyNumberFormat="1" applyFont="1" applyFill="1" applyBorder="1" applyAlignment="1">
      <alignment horizontal="right" vertical="center"/>
    </xf>
    <xf numFmtId="0" fontId="41" fillId="6" borderId="0" xfId="6" applyFont="1" applyFill="1" applyBorder="1" applyAlignment="1">
      <alignment horizontal="right" vertical="center"/>
    </xf>
    <xf numFmtId="0" fontId="41" fillId="6" borderId="0" xfId="4" applyFont="1" applyFill="1" applyBorder="1" applyAlignment="1">
      <alignment vertical="center"/>
    </xf>
    <xf numFmtId="171" fontId="41" fillId="6" borderId="0" xfId="7" applyNumberFormat="1" applyFont="1" applyFill="1" applyBorder="1" applyAlignment="1">
      <alignment vertical="center"/>
    </xf>
    <xf numFmtId="164" fontId="41" fillId="6" borderId="0" xfId="4" applyNumberFormat="1" applyFont="1" applyFill="1" applyBorder="1" applyAlignment="1">
      <alignment vertical="center"/>
    </xf>
    <xf numFmtId="175" fontId="41" fillId="6" borderId="0" xfId="5" applyNumberFormat="1" applyFont="1" applyFill="1" applyBorder="1" applyAlignment="1">
      <alignment horizontal="right" vertical="center"/>
    </xf>
    <xf numFmtId="0" fontId="41" fillId="6" borderId="0" xfId="6" applyNumberFormat="1" applyFont="1" applyFill="1" applyBorder="1" applyAlignment="1">
      <alignment horizontal="right" vertical="center"/>
    </xf>
    <xf numFmtId="0" fontId="41" fillId="6" borderId="7" xfId="6" applyNumberFormat="1" applyFont="1" applyFill="1" applyBorder="1" applyAlignment="1">
      <alignment horizontal="right" vertical="center"/>
    </xf>
    <xf numFmtId="0" fontId="41" fillId="6" borderId="7" xfId="4" applyFont="1" applyFill="1" applyBorder="1" applyAlignment="1">
      <alignment vertical="center"/>
    </xf>
    <xf numFmtId="171" fontId="41" fillId="6" borderId="7" xfId="7" applyNumberFormat="1" applyFont="1" applyFill="1" applyBorder="1" applyAlignment="1">
      <alignment vertical="center"/>
    </xf>
    <xf numFmtId="164" fontId="41" fillId="6" borderId="7" xfId="4" applyNumberFormat="1" applyFont="1" applyFill="1" applyBorder="1" applyAlignment="1">
      <alignment vertical="center"/>
    </xf>
    <xf numFmtId="175" fontId="41" fillId="6" borderId="7" xfId="5" applyNumberFormat="1" applyFont="1" applyFill="1" applyBorder="1" applyAlignment="1">
      <alignment horizontal="right" vertical="center"/>
    </xf>
    <xf numFmtId="0" fontId="38" fillId="6" borderId="3" xfId="3" applyFont="1" applyFill="1" applyBorder="1" applyAlignment="1">
      <alignment horizontal="center" vertical="center"/>
    </xf>
    <xf numFmtId="0" fontId="35" fillId="6" borderId="3" xfId="3" applyFont="1" applyFill="1" applyBorder="1" applyAlignment="1">
      <alignment horizontal="center" vertical="center"/>
    </xf>
    <xf numFmtId="171" fontId="35" fillId="6" borderId="3" xfId="3" applyNumberFormat="1" applyFont="1" applyFill="1" applyBorder="1" applyAlignment="1">
      <alignment horizontal="right" vertical="center"/>
    </xf>
    <xf numFmtId="171" fontId="35" fillId="6" borderId="0" xfId="3" applyNumberFormat="1" applyFont="1" applyFill="1" applyBorder="1" applyAlignment="1">
      <alignment horizontal="right" vertical="center"/>
    </xf>
    <xf numFmtId="0" fontId="38" fillId="6" borderId="0" xfId="3" applyFont="1" applyFill="1" applyBorder="1" applyAlignment="1">
      <alignment horizontal="center" vertical="center"/>
    </xf>
    <xf numFmtId="0" fontId="35" fillId="6" borderId="0" xfId="3" applyFont="1" applyFill="1" applyBorder="1" applyAlignment="1">
      <alignment vertical="center" wrapText="1"/>
    </xf>
    <xf numFmtId="171" fontId="35" fillId="6" borderId="0" xfId="3" applyNumberFormat="1" applyFont="1" applyFill="1" applyBorder="1" applyAlignment="1">
      <alignment vertical="center" wrapText="1"/>
    </xf>
    <xf numFmtId="1" fontId="41" fillId="6" borderId="0" xfId="3" applyNumberFormat="1" applyFont="1" applyFill="1" applyBorder="1" applyAlignment="1">
      <alignment horizontal="center" vertical="center"/>
    </xf>
    <xf numFmtId="0" fontId="41" fillId="6" borderId="0" xfId="3" applyNumberFormat="1" applyFont="1" applyFill="1" applyBorder="1" applyAlignment="1">
      <alignment horizontal="left" vertical="center" wrapText="1"/>
    </xf>
    <xf numFmtId="171" fontId="41" fillId="6" borderId="0" xfId="3" applyNumberFormat="1" applyFont="1" applyFill="1" applyBorder="1" applyAlignment="1">
      <alignment vertical="center"/>
    </xf>
    <xf numFmtId="0" fontId="41" fillId="6" borderId="0" xfId="3" applyNumberFormat="1" applyFont="1" applyFill="1" applyBorder="1" applyAlignment="1">
      <alignment horizontal="left" vertical="center"/>
    </xf>
    <xf numFmtId="0" fontId="42" fillId="6" borderId="0" xfId="3" applyNumberFormat="1" applyFont="1" applyFill="1" applyBorder="1" applyAlignment="1">
      <alignment horizontal="left" vertical="center" wrapText="1"/>
    </xf>
    <xf numFmtId="0" fontId="42" fillId="6" borderId="0" xfId="2" applyNumberFormat="1" applyFont="1" applyFill="1" applyBorder="1" applyAlignment="1">
      <alignment vertical="center"/>
    </xf>
    <xf numFmtId="0" fontId="41" fillId="6" borderId="0" xfId="8" applyNumberFormat="1" applyFont="1" applyFill="1" applyBorder="1" applyAlignment="1">
      <alignment horizontal="left" vertical="center"/>
    </xf>
    <xf numFmtId="0" fontId="41" fillId="6" borderId="0" xfId="8" applyNumberFormat="1" applyFont="1" applyFill="1" applyBorder="1" applyAlignment="1">
      <alignment horizontal="left" vertical="center" wrapText="1"/>
    </xf>
    <xf numFmtId="1" fontId="42" fillId="6" borderId="0" xfId="3" applyNumberFormat="1" applyFont="1" applyFill="1" applyBorder="1" applyAlignment="1">
      <alignment horizontal="center" vertical="center"/>
    </xf>
    <xf numFmtId="177" fontId="41" fillId="6" borderId="0" xfId="3" applyNumberFormat="1" applyFont="1" applyFill="1" applyBorder="1" applyAlignment="1">
      <alignment vertical="center"/>
    </xf>
    <xf numFmtId="0" fontId="35" fillId="6" borderId="0" xfId="3" applyNumberFormat="1" applyFont="1" applyFill="1" applyBorder="1" applyAlignment="1">
      <alignment horizontal="left" vertical="center" wrapText="1"/>
    </xf>
    <xf numFmtId="171" fontId="35" fillId="6" borderId="0" xfId="3" applyNumberFormat="1" applyFont="1" applyFill="1" applyBorder="1" applyAlignment="1">
      <alignment vertical="center"/>
    </xf>
    <xf numFmtId="164" fontId="41" fillId="6" borderId="0" xfId="3" applyNumberFormat="1" applyFont="1" applyFill="1" applyBorder="1" applyAlignment="1">
      <alignment vertical="center"/>
    </xf>
    <xf numFmtId="0" fontId="42" fillId="6" borderId="0" xfId="3" applyNumberFormat="1" applyFont="1" applyFill="1" applyBorder="1" applyAlignment="1">
      <alignment vertical="center"/>
    </xf>
    <xf numFmtId="1" fontId="41" fillId="6" borderId="7" xfId="3" applyNumberFormat="1" applyFont="1" applyFill="1" applyBorder="1" applyAlignment="1">
      <alignment horizontal="center" vertical="center"/>
    </xf>
    <xf numFmtId="0" fontId="41" fillId="6" borderId="7" xfId="8" applyNumberFormat="1" applyFont="1" applyFill="1" applyBorder="1" applyAlignment="1">
      <alignment horizontal="left" vertical="center"/>
    </xf>
    <xf numFmtId="171" fontId="41" fillId="6" borderId="7" xfId="3" applyNumberFormat="1" applyFont="1" applyFill="1" applyBorder="1" applyAlignment="1">
      <alignment vertical="center"/>
    </xf>
    <xf numFmtId="164" fontId="41" fillId="6" borderId="7" xfId="3" applyNumberFormat="1" applyFont="1" applyFill="1" applyBorder="1" applyAlignment="1">
      <alignment vertical="center"/>
    </xf>
    <xf numFmtId="177" fontId="41" fillId="6" borderId="7" xfId="3" applyNumberFormat="1" applyFont="1" applyFill="1" applyBorder="1" applyAlignment="1">
      <alignment vertical="center"/>
    </xf>
    <xf numFmtId="173" fontId="36" fillId="6" borderId="3" xfId="3" applyNumberFormat="1" applyFont="1" applyFill="1" applyBorder="1" applyAlignment="1">
      <alignment horizontal="right" vertical="center"/>
    </xf>
    <xf numFmtId="173" fontId="36" fillId="6" borderId="3" xfId="3" applyNumberFormat="1" applyFont="1" applyFill="1" applyBorder="1" applyAlignment="1">
      <alignment horizontal="right" vertical="center" wrapText="1"/>
    </xf>
    <xf numFmtId="171" fontId="36" fillId="6" borderId="3" xfId="3" applyNumberFormat="1" applyFont="1" applyFill="1" applyBorder="1" applyAlignment="1">
      <alignment horizontal="right" vertical="center" wrapText="1"/>
    </xf>
    <xf numFmtId="173" fontId="36" fillId="6" borderId="0" xfId="3" applyNumberFormat="1" applyFont="1" applyFill="1" applyBorder="1" applyAlignment="1">
      <alignment horizontal="right" vertical="center"/>
    </xf>
    <xf numFmtId="173" fontId="36" fillId="6" borderId="0" xfId="3" applyNumberFormat="1" applyFont="1" applyFill="1" applyBorder="1" applyAlignment="1">
      <alignment horizontal="right" vertical="center" wrapText="1"/>
    </xf>
    <xf numFmtId="0" fontId="36" fillId="6" borderId="0" xfId="3" applyFont="1" applyFill="1" applyBorder="1" applyAlignment="1">
      <alignment horizontal="right" vertical="center" wrapText="1"/>
    </xf>
    <xf numFmtId="0" fontId="41" fillId="6" borderId="0" xfId="3" applyNumberFormat="1" applyFont="1" applyFill="1" applyBorder="1" applyAlignment="1">
      <alignment horizontal="center" vertical="center" wrapText="1"/>
    </xf>
    <xf numFmtId="0" fontId="41" fillId="6" borderId="0" xfId="2" applyNumberFormat="1" applyFont="1" applyFill="1" applyBorder="1" applyAlignment="1">
      <alignment vertical="center" wrapText="1"/>
    </xf>
    <xf numFmtId="173" fontId="41" fillId="6" borderId="0" xfId="3" applyNumberFormat="1" applyFont="1" applyFill="1" applyBorder="1" applyAlignment="1">
      <alignment horizontal="right" vertical="center"/>
    </xf>
    <xf numFmtId="179" fontId="42" fillId="6" borderId="0" xfId="3" applyNumberFormat="1" applyFont="1" applyFill="1" applyBorder="1" applyAlignment="1">
      <alignment horizontal="right" vertical="center"/>
    </xf>
    <xf numFmtId="173" fontId="42" fillId="6" borderId="0" xfId="3" applyNumberFormat="1" applyFont="1" applyFill="1" applyBorder="1" applyAlignment="1">
      <alignment horizontal="right" vertical="center"/>
    </xf>
    <xf numFmtId="171" fontId="41" fillId="6" borderId="0" xfId="3" applyNumberFormat="1" applyFont="1" applyFill="1" applyBorder="1" applyAlignment="1">
      <alignment vertical="center" wrapText="1"/>
    </xf>
    <xf numFmtId="0" fontId="41" fillId="6" borderId="0" xfId="3" applyNumberFormat="1" applyFont="1" applyFill="1" applyBorder="1" applyAlignment="1">
      <alignment horizontal="center" vertical="center"/>
    </xf>
    <xf numFmtId="173" fontId="42" fillId="6" borderId="0" xfId="3" applyNumberFormat="1" applyFont="1" applyFill="1" applyBorder="1" applyAlignment="1">
      <alignment vertical="center"/>
    </xf>
    <xf numFmtId="0" fontId="42" fillId="6" borderId="0" xfId="3" applyNumberFormat="1" applyFont="1" applyFill="1" applyBorder="1" applyAlignment="1">
      <alignment horizontal="center" vertical="center"/>
    </xf>
    <xf numFmtId="0" fontId="42" fillId="6" borderId="0" xfId="3" applyFont="1" applyFill="1" applyBorder="1" applyAlignment="1">
      <alignment horizontal="center" vertical="center"/>
    </xf>
    <xf numFmtId="0" fontId="41" fillId="6" borderId="0" xfId="3" applyFont="1" applyFill="1" applyBorder="1" applyAlignment="1">
      <alignment horizontal="center" vertical="center" wrapText="1"/>
    </xf>
    <xf numFmtId="173" fontId="42" fillId="6" borderId="0" xfId="3" applyNumberFormat="1" applyFont="1" applyFill="1" applyBorder="1" applyAlignment="1">
      <alignment horizontal="right" vertical="center" wrapText="1"/>
    </xf>
    <xf numFmtId="173" fontId="42" fillId="6" borderId="0" xfId="3" applyNumberFormat="1" applyFont="1" applyFill="1" applyBorder="1" applyAlignment="1">
      <alignment vertical="center" wrapText="1"/>
    </xf>
    <xf numFmtId="164" fontId="42" fillId="6" borderId="0" xfId="3" applyNumberFormat="1" applyFont="1" applyFill="1" applyBorder="1" applyAlignment="1">
      <alignment horizontal="center" vertical="center"/>
    </xf>
    <xf numFmtId="0" fontId="42" fillId="6" borderId="0" xfId="3" applyFont="1" applyFill="1" applyBorder="1" applyAlignment="1">
      <alignment vertical="center"/>
    </xf>
    <xf numFmtId="0" fontId="42" fillId="6" borderId="0" xfId="3" applyFont="1" applyFill="1" applyBorder="1" applyAlignment="1">
      <alignment horizontal="left" vertical="center"/>
    </xf>
    <xf numFmtId="164" fontId="36" fillId="6" borderId="0" xfId="3" applyNumberFormat="1" applyFont="1" applyFill="1" applyBorder="1" applyAlignment="1">
      <alignment horizontal="right" vertical="center"/>
    </xf>
    <xf numFmtId="9" fontId="41" fillId="6" borderId="0" xfId="2" applyFont="1" applyFill="1" applyBorder="1" applyAlignment="1">
      <alignment vertical="center" wrapText="1"/>
    </xf>
    <xf numFmtId="0" fontId="42" fillId="6" borderId="0" xfId="3" applyFont="1" applyFill="1" applyBorder="1" applyAlignment="1">
      <alignment horizontal="center" vertical="center" wrapText="1"/>
    </xf>
    <xf numFmtId="0" fontId="42" fillId="6" borderId="0" xfId="3" applyFont="1" applyFill="1" applyBorder="1" applyAlignment="1">
      <alignment horizontal="right" vertical="center"/>
    </xf>
    <xf numFmtId="0" fontId="41" fillId="6" borderId="7" xfId="3" applyNumberFormat="1" applyFont="1" applyFill="1" applyBorder="1" applyAlignment="1">
      <alignment horizontal="center" vertical="center" wrapText="1"/>
    </xf>
    <xf numFmtId="0" fontId="41" fillId="6" borderId="7" xfId="3" applyFont="1" applyFill="1" applyBorder="1" applyAlignment="1">
      <alignment horizontal="center" vertical="center"/>
    </xf>
    <xf numFmtId="9" fontId="41" fillId="6" borderId="7" xfId="2" applyFont="1" applyFill="1" applyBorder="1" applyAlignment="1">
      <alignment vertical="center" wrapText="1"/>
    </xf>
    <xf numFmtId="173" fontId="41" fillId="6" borderId="7" xfId="3" applyNumberFormat="1" applyFont="1" applyFill="1" applyBorder="1" applyAlignment="1">
      <alignment horizontal="right" vertical="center"/>
    </xf>
    <xf numFmtId="0" fontId="42" fillId="6" borderId="7" xfId="3" applyFont="1" applyFill="1" applyBorder="1" applyAlignment="1">
      <alignment horizontal="right" vertical="center"/>
    </xf>
    <xf numFmtId="0" fontId="39" fillId="6" borderId="0" xfId="3" applyFont="1" applyFill="1" applyBorder="1" applyAlignment="1">
      <alignment vertical="center"/>
    </xf>
    <xf numFmtId="0" fontId="56" fillId="6" borderId="0" xfId="3" applyFont="1" applyFill="1" applyBorder="1" applyAlignment="1">
      <alignment vertical="center"/>
    </xf>
    <xf numFmtId="0" fontId="35" fillId="6" borderId="0" xfId="3" applyFont="1" applyFill="1" applyBorder="1" applyAlignment="1">
      <alignment horizontal="center" vertical="center"/>
    </xf>
    <xf numFmtId="171" fontId="35" fillId="6" borderId="0" xfId="3" applyNumberFormat="1" applyFont="1" applyFill="1" applyBorder="1" applyAlignment="1">
      <alignment horizontal="center" vertical="center" wrapText="1"/>
    </xf>
    <xf numFmtId="165" fontId="41" fillId="6" borderId="0" xfId="8" applyNumberFormat="1" applyFont="1" applyFill="1" applyBorder="1" applyAlignment="1">
      <alignment horizontal="center" vertical="center" wrapText="1"/>
    </xf>
    <xf numFmtId="0" fontId="56" fillId="6" borderId="0" xfId="3" applyFont="1" applyFill="1" applyBorder="1" applyAlignment="1">
      <alignment horizontal="center" vertical="center" wrapText="1"/>
    </xf>
    <xf numFmtId="0" fontId="56" fillId="6" borderId="0" xfId="3" applyFont="1" applyFill="1" applyBorder="1" applyAlignment="1">
      <alignment horizontal="center" vertical="center"/>
    </xf>
    <xf numFmtId="0" fontId="41" fillId="6" borderId="0" xfId="3" applyFont="1" applyFill="1" applyBorder="1" applyAlignment="1">
      <alignment vertical="center"/>
    </xf>
    <xf numFmtId="171" fontId="35" fillId="6" borderId="0" xfId="3" applyNumberFormat="1" applyFont="1" applyFill="1" applyBorder="1" applyAlignment="1">
      <alignment horizontal="center" vertical="center"/>
    </xf>
    <xf numFmtId="165" fontId="35" fillId="6" borderId="0" xfId="8" applyNumberFormat="1" applyFont="1" applyFill="1" applyBorder="1" applyAlignment="1">
      <alignment horizontal="center" vertical="center"/>
    </xf>
    <xf numFmtId="0" fontId="41" fillId="6" borderId="0" xfId="3" applyFont="1" applyFill="1" applyBorder="1" applyAlignment="1">
      <alignment horizontal="left" vertical="center"/>
    </xf>
    <xf numFmtId="164" fontId="41" fillId="6" borderId="0" xfId="3" applyNumberFormat="1" applyFont="1" applyFill="1" applyBorder="1" applyAlignment="1">
      <alignment horizontal="center" vertical="center"/>
    </xf>
    <xf numFmtId="15" fontId="41" fillId="6" borderId="0" xfId="3" applyNumberFormat="1" applyFont="1" applyFill="1" applyBorder="1" applyAlignment="1">
      <alignment horizontal="center" vertical="center"/>
    </xf>
    <xf numFmtId="164" fontId="35" fillId="6" borderId="0" xfId="3" applyNumberFormat="1" applyFont="1" applyFill="1" applyBorder="1" applyAlignment="1">
      <alignment horizontal="center" vertical="center"/>
    </xf>
    <xf numFmtId="181" fontId="41" fillId="6" borderId="0" xfId="3" applyNumberFormat="1" applyFont="1" applyFill="1" applyBorder="1" applyAlignment="1">
      <alignment horizontal="center" vertical="center"/>
    </xf>
    <xf numFmtId="0" fontId="35" fillId="6" borderId="0" xfId="3" applyFont="1" applyFill="1" applyBorder="1" applyAlignment="1">
      <alignment horizontal="left" vertical="center"/>
    </xf>
    <xf numFmtId="0" fontId="41" fillId="6" borderId="7" xfId="3" applyFont="1" applyFill="1" applyBorder="1" applyAlignment="1">
      <alignment horizontal="left" vertical="center"/>
    </xf>
    <xf numFmtId="164" fontId="41" fillId="6" borderId="7" xfId="3" applyNumberFormat="1" applyFont="1" applyFill="1" applyBorder="1" applyAlignment="1">
      <alignment horizontal="center" vertical="center"/>
    </xf>
    <xf numFmtId="15" fontId="41" fillId="6" borderId="7" xfId="3" applyNumberFormat="1" applyFont="1" applyFill="1" applyBorder="1" applyAlignment="1">
      <alignment horizontal="center" vertical="center"/>
    </xf>
    <xf numFmtId="165" fontId="41" fillId="6" borderId="0" xfId="8" applyNumberFormat="1" applyFont="1" applyFill="1" applyBorder="1" applyAlignment="1">
      <alignment horizontal="center" vertical="center"/>
    </xf>
    <xf numFmtId="0" fontId="41" fillId="6" borderId="0" xfId="3" quotePrefix="1" applyFont="1" applyFill="1" applyBorder="1" applyAlignment="1">
      <alignment horizontal="center" vertical="center"/>
    </xf>
    <xf numFmtId="0" fontId="45" fillId="6" borderId="0" xfId="10" applyFont="1" applyFill="1" applyBorder="1" applyAlignment="1">
      <alignment horizontal="center" vertical="center"/>
    </xf>
    <xf numFmtId="172" fontId="35" fillId="6" borderId="0" xfId="3" applyNumberFormat="1" applyFont="1" applyFill="1" applyBorder="1" applyAlignment="1">
      <alignment horizontal="center" vertical="center"/>
    </xf>
    <xf numFmtId="0" fontId="45" fillId="6" borderId="0" xfId="0" applyFont="1" applyFill="1" applyAlignment="1">
      <alignment horizontal="left" wrapText="1"/>
    </xf>
    <xf numFmtId="0" fontId="45" fillId="6" borderId="7" xfId="0" applyFont="1" applyFill="1" applyBorder="1" applyAlignment="1">
      <alignment horizontal="center" vertical="center"/>
    </xf>
    <xf numFmtId="0" fontId="45" fillId="6" borderId="7" xfId="0" applyFont="1" applyFill="1" applyBorder="1" applyAlignment="1">
      <alignment horizontal="left" vertical="center"/>
    </xf>
    <xf numFmtId="0" fontId="45" fillId="6" borderId="7" xfId="10" applyFont="1" applyFill="1" applyBorder="1" applyAlignment="1">
      <alignment horizontal="center" vertical="center"/>
    </xf>
    <xf numFmtId="0" fontId="58" fillId="5" borderId="0" xfId="3" applyFont="1" applyFill="1" applyAlignment="1">
      <alignment horizontal="left" vertical="center" wrapText="1"/>
    </xf>
    <xf numFmtId="0" fontId="40" fillId="5" borderId="0" xfId="4" applyFont="1" applyFill="1" applyAlignment="1">
      <alignment vertical="center"/>
    </xf>
    <xf numFmtId="0" fontId="40" fillId="5" borderId="0" xfId="3" applyFont="1" applyFill="1" applyAlignment="1"/>
    <xf numFmtId="0" fontId="40" fillId="5" borderId="0" xfId="3" applyFont="1" applyFill="1" applyBorder="1" applyAlignment="1">
      <alignment vertical="center"/>
    </xf>
    <xf numFmtId="0" fontId="40" fillId="5" borderId="0" xfId="3" applyNumberFormat="1" applyFont="1" applyFill="1" applyAlignment="1">
      <alignment vertical="center"/>
    </xf>
    <xf numFmtId="0" fontId="40" fillId="5" borderId="0" xfId="3" applyFont="1" applyFill="1" applyAlignment="1">
      <alignment horizontal="center" vertical="center"/>
    </xf>
    <xf numFmtId="9" fontId="40" fillId="5" borderId="0" xfId="2" applyFont="1" applyFill="1" applyAlignment="1">
      <alignment vertical="center"/>
    </xf>
    <xf numFmtId="0" fontId="40" fillId="5" borderId="0" xfId="3" applyFont="1" applyFill="1" applyAlignment="1">
      <alignment horizontal="center" vertical="center" wrapText="1"/>
    </xf>
    <xf numFmtId="9" fontId="40" fillId="5" borderId="0" xfId="2" applyFont="1" applyFill="1" applyAlignment="1">
      <alignment vertical="center" wrapText="1"/>
    </xf>
    <xf numFmtId="0" fontId="40" fillId="5" borderId="0" xfId="3" applyFont="1" applyFill="1" applyAlignment="1">
      <alignment vertical="center" wrapText="1"/>
    </xf>
    <xf numFmtId="0" fontId="4" fillId="5" borderId="0" xfId="3" applyFont="1" applyFill="1" applyBorder="1" applyAlignment="1">
      <alignment vertical="center"/>
    </xf>
    <xf numFmtId="165" fontId="41" fillId="6" borderId="0" xfId="1" applyNumberFormat="1" applyFont="1" applyFill="1" applyBorder="1" applyAlignment="1">
      <alignment horizontal="right"/>
    </xf>
    <xf numFmtId="165" fontId="35" fillId="6" borderId="0" xfId="1" applyNumberFormat="1" applyFont="1" applyFill="1" applyBorder="1" applyAlignment="1">
      <alignment horizontal="right"/>
    </xf>
    <xf numFmtId="165" fontId="46" fillId="6" borderId="0" xfId="1" applyNumberFormat="1" applyFont="1" applyFill="1" applyAlignment="1">
      <alignment horizontal="right"/>
    </xf>
    <xf numFmtId="0" fontId="34" fillId="0" borderId="5" xfId="0" applyFont="1" applyBorder="1" applyAlignment="1">
      <alignment horizontal="center"/>
    </xf>
    <xf numFmtId="0" fontId="34" fillId="0" borderId="0" xfId="0" applyFont="1" applyBorder="1" applyAlignment="1">
      <alignment horizontal="center"/>
    </xf>
    <xf numFmtId="0" fontId="31" fillId="5" borderId="0" xfId="0" applyFont="1" applyFill="1" applyBorder="1" applyAlignment="1">
      <alignment horizontal="center" vertical="center" wrapText="1"/>
    </xf>
    <xf numFmtId="0" fontId="34" fillId="0" borderId="0" xfId="0" applyFont="1" applyBorder="1" applyAlignment="1">
      <alignment horizontal="left" wrapText="1"/>
    </xf>
    <xf numFmtId="0" fontId="41" fillId="0" borderId="0" xfId="3" applyFont="1" applyFill="1" applyBorder="1" applyAlignment="1">
      <alignment wrapText="1"/>
    </xf>
    <xf numFmtId="0" fontId="41" fillId="0" borderId="0" xfId="3" applyFont="1" applyFill="1" applyBorder="1" applyAlignment="1">
      <alignment horizontal="left"/>
    </xf>
    <xf numFmtId="0" fontId="42" fillId="0" borderId="0" xfId="3" applyFont="1" applyFill="1" applyBorder="1" applyAlignment="1">
      <alignment horizontal="center" vertical="center" wrapText="1"/>
    </xf>
    <xf numFmtId="0" fontId="42" fillId="0" borderId="1" xfId="3" applyFont="1" applyFill="1" applyBorder="1" applyAlignment="1">
      <alignment horizontal="center" vertical="center"/>
    </xf>
    <xf numFmtId="0" fontId="41" fillId="0" borderId="2" xfId="3" applyFont="1" applyFill="1" applyBorder="1" applyAlignment="1">
      <alignment horizontal="center" vertical="center"/>
    </xf>
    <xf numFmtId="0" fontId="41" fillId="0" borderId="0" xfId="3" applyFont="1" applyAlignment="1">
      <alignment horizontal="left"/>
    </xf>
    <xf numFmtId="0" fontId="41" fillId="0" borderId="0" xfId="3" applyFont="1" applyFill="1" applyBorder="1" applyAlignment="1">
      <alignment horizontal="left" vertical="top" wrapText="1"/>
    </xf>
    <xf numFmtId="0" fontId="41" fillId="0" borderId="0" xfId="3" applyFont="1" applyFill="1" applyBorder="1" applyAlignment="1">
      <alignment horizontal="center" vertical="center"/>
    </xf>
    <xf numFmtId="0" fontId="42" fillId="0" borderId="0" xfId="3" applyFont="1" applyFill="1" applyBorder="1" applyAlignment="1">
      <alignment horizontal="center" vertical="center"/>
    </xf>
    <xf numFmtId="0" fontId="42" fillId="0" borderId="1" xfId="3" applyFont="1" applyFill="1" applyBorder="1" applyAlignment="1">
      <alignment horizontal="center" vertical="center" wrapText="1"/>
    </xf>
    <xf numFmtId="0" fontId="32" fillId="0" borderId="0" xfId="0" applyFont="1" applyFill="1" applyBorder="1" applyAlignment="1">
      <alignment horizontal="left" vertical="center"/>
    </xf>
    <xf numFmtId="0" fontId="34" fillId="0" borderId="7" xfId="0" applyFont="1" applyBorder="1" applyAlignment="1">
      <alignment horizontal="left" wrapText="1"/>
    </xf>
    <xf numFmtId="0" fontId="41" fillId="2" borderId="0" xfId="0" applyFont="1" applyFill="1" applyBorder="1" applyAlignment="1">
      <alignment horizontal="center" vertical="center"/>
    </xf>
    <xf numFmtId="0" fontId="41" fillId="2" borderId="1" xfId="0" applyFont="1" applyFill="1" applyBorder="1" applyAlignment="1">
      <alignment horizontal="center"/>
    </xf>
    <xf numFmtId="0" fontId="41" fillId="2" borderId="2" xfId="0" applyFont="1" applyFill="1" applyBorder="1" applyAlignment="1">
      <alignment horizontal="center"/>
    </xf>
    <xf numFmtId="0" fontId="41" fillId="2"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40" fillId="5" borderId="0" xfId="3" applyFont="1" applyFill="1" applyAlignment="1">
      <alignment horizontal="left" vertical="center" wrapText="1"/>
    </xf>
    <xf numFmtId="17" fontId="40" fillId="5" borderId="0" xfId="3" applyNumberFormat="1" applyFont="1" applyFill="1" applyAlignment="1">
      <alignment horizontal="left" vertical="center" wrapText="1"/>
    </xf>
    <xf numFmtId="172" fontId="11" fillId="0" borderId="3" xfId="0" applyNumberFormat="1" applyFont="1" applyFill="1" applyBorder="1" applyAlignment="1">
      <alignment horizontal="center" vertical="center" wrapText="1"/>
    </xf>
    <xf numFmtId="172" fontId="11" fillId="0" borderId="0"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172" fontId="11" fillId="2" borderId="3" xfId="0" applyNumberFormat="1" applyFont="1" applyFill="1" applyBorder="1" applyAlignment="1">
      <alignment horizontal="center" vertical="center" wrapText="1"/>
    </xf>
    <xf numFmtId="172" fontId="11" fillId="2" borderId="0" xfId="0" applyNumberFormat="1" applyFont="1" applyFill="1" applyAlignment="1">
      <alignment horizontal="center" vertical="center" wrapText="1"/>
    </xf>
    <xf numFmtId="0" fontId="41" fillId="0" borderId="0" xfId="4" applyFont="1" applyBorder="1" applyAlignment="1">
      <alignment horizontal="center" vertical="center"/>
    </xf>
    <xf numFmtId="0" fontId="41" fillId="0" borderId="1" xfId="4" applyFont="1" applyBorder="1" applyAlignment="1">
      <alignment horizontal="center" vertical="center"/>
    </xf>
    <xf numFmtId="0" fontId="41" fillId="0" borderId="0" xfId="4" applyFont="1" applyBorder="1" applyAlignment="1">
      <alignment horizontal="center" vertical="center" wrapText="1"/>
    </xf>
    <xf numFmtId="0" fontId="41" fillId="3" borderId="3" xfId="4" applyFont="1" applyFill="1" applyBorder="1" applyAlignment="1">
      <alignment horizontal="center" vertical="center" wrapText="1"/>
    </xf>
    <xf numFmtId="0" fontId="41" fillId="3" borderId="0" xfId="4" applyFont="1" applyFill="1" applyBorder="1" applyAlignment="1">
      <alignment horizontal="center" vertical="center" wrapText="1"/>
    </xf>
    <xf numFmtId="0" fontId="41" fillId="0" borderId="3" xfId="4" applyFont="1" applyBorder="1" applyAlignment="1">
      <alignment horizontal="center" vertical="center" wrapText="1"/>
    </xf>
    <xf numFmtId="0" fontId="41" fillId="0" borderId="3" xfId="4" applyFont="1" applyBorder="1" applyAlignment="1">
      <alignment horizontal="center" vertical="center"/>
    </xf>
    <xf numFmtId="0" fontId="41" fillId="0" borderId="0" xfId="4" applyFont="1" applyFill="1" applyBorder="1" applyAlignment="1">
      <alignment horizontal="center" vertical="center" wrapText="1"/>
    </xf>
    <xf numFmtId="0" fontId="36" fillId="6" borderId="0" xfId="3" applyFont="1" applyFill="1" applyBorder="1" applyAlignment="1">
      <alignment vertical="center"/>
    </xf>
    <xf numFmtId="0" fontId="35" fillId="6" borderId="0" xfId="3" applyFont="1" applyFill="1" applyBorder="1" applyAlignment="1">
      <alignment horizontal="left" vertical="center" wrapText="1"/>
    </xf>
    <xf numFmtId="0" fontId="41" fillId="0" borderId="1" xfId="3" applyFont="1" applyFill="1" applyBorder="1" applyAlignment="1">
      <alignment horizontal="center" vertical="center"/>
    </xf>
    <xf numFmtId="0" fontId="36" fillId="6" borderId="3" xfId="3" applyFont="1" applyFill="1" applyBorder="1" applyAlignment="1">
      <alignment horizontal="center" vertical="center"/>
    </xf>
    <xf numFmtId="0" fontId="9" fillId="0" borderId="0" xfId="3" applyFont="1" applyFill="1" applyAlignment="1">
      <alignment horizontal="center" vertical="center"/>
    </xf>
    <xf numFmtId="0" fontId="41" fillId="0" borderId="0" xfId="3" applyFont="1" applyFill="1" applyBorder="1" applyAlignment="1">
      <alignment horizontal="center" vertical="center" wrapText="1"/>
    </xf>
    <xf numFmtId="0" fontId="41" fillId="0" borderId="1" xfId="3" applyFont="1" applyFill="1" applyBorder="1" applyAlignment="1">
      <alignment horizontal="center" vertical="center" wrapText="1"/>
    </xf>
    <xf numFmtId="0" fontId="41" fillId="0" borderId="0" xfId="3" applyFont="1" applyBorder="1" applyAlignment="1">
      <alignment horizontal="left" vertical="center"/>
    </xf>
    <xf numFmtId="0" fontId="35" fillId="6" borderId="0" xfId="3" applyFont="1" applyFill="1" applyBorder="1" applyAlignment="1">
      <alignment horizontal="left" vertical="center"/>
    </xf>
    <xf numFmtId="0" fontId="35" fillId="6" borderId="0" xfId="3" applyFont="1" applyFill="1" applyBorder="1" applyAlignment="1">
      <alignment horizontal="center" vertical="center"/>
    </xf>
    <xf numFmtId="0" fontId="8" fillId="0" borderId="0" xfId="3" applyFont="1" applyAlignment="1">
      <alignment horizontal="justify" vertical="center"/>
    </xf>
    <xf numFmtId="0" fontId="41" fillId="0" borderId="0" xfId="3" applyFont="1" applyBorder="1" applyAlignment="1">
      <alignment horizontal="justify" vertical="center"/>
    </xf>
    <xf numFmtId="0" fontId="41" fillId="0" borderId="0" xfId="3" applyFont="1" applyAlignment="1">
      <alignment horizontal="justify" vertical="center"/>
    </xf>
    <xf numFmtId="0" fontId="41" fillId="0" borderId="0" xfId="3" applyFont="1" applyFill="1" applyBorder="1" applyAlignment="1">
      <alignment horizontal="justify" vertical="center" wrapText="1"/>
    </xf>
    <xf numFmtId="0" fontId="41" fillId="0" borderId="0" xfId="3" applyFont="1" applyFill="1" applyBorder="1" applyAlignment="1">
      <alignment horizontal="justify" vertical="center"/>
    </xf>
  </cellXfs>
  <cellStyles count="13">
    <cellStyle name="=C:\WINNT\SYSTEM32\COMMAND.COM" xfId="7"/>
    <cellStyle name="Millares" xfId="1" builtinId="3"/>
    <cellStyle name="Millares 2" xfId="5"/>
    <cellStyle name="Millares 2 2 2" xfId="8"/>
    <cellStyle name="Millares 2 2 3" xfId="9"/>
    <cellStyle name="Normal" xfId="0" builtinId="0"/>
    <cellStyle name="Normal 14" xfId="10"/>
    <cellStyle name="Normal 2" xfId="3"/>
    <cellStyle name="Normal 2 2" xfId="6"/>
    <cellStyle name="Normal 26" xfId="11"/>
    <cellStyle name="Normal 3" xfId="4"/>
    <cellStyle name="Normal 4" xfId="12"/>
    <cellStyle name="Porcentaje" xfId="2" builtinId="5"/>
  </cellStyles>
  <dxfs count="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48</xdr:row>
      <xdr:rowOff>0</xdr:rowOff>
    </xdr:from>
    <xdr:to>
      <xdr:col>8</xdr:col>
      <xdr:colOff>0</xdr:colOff>
      <xdr:row>48</xdr:row>
      <xdr:rowOff>0</xdr:rowOff>
    </xdr:to>
    <xdr:sp macro="" textlink="">
      <xdr:nvSpPr>
        <xdr:cNvPr id="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1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1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2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2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3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3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4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5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5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vol4/OIFPAV/ATENCION%20AREAS%20OPERATIVAS/4502%20DIV%20DIST%20NOROESTE/Copia%20de%20REPOMO%20SG-GCIA%20DE%20CONTAB%20DAV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AINA/PIDIREGAS%202020/642/6.%20JUNIO/FNID%20JUNIO%20PRESUP%20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cuments/SIRENIA%20TRABAJO%202020/Informes%20Trimestrales%202020/Enero-junio/Pidiregas/4.%20COMPROMISOS_%202&#176;TRIM_202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Jos&#233;%20de%20los%20Arcos\Avance%20f&#237;sico%20financiero%202019\Diciembre%202019\AFF%204to%20trim%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IEMBRE"/>
      <sheetName val="OCTUBRE"/>
      <sheetName val="NOVIEMBRE"/>
      <sheetName val="DICIEMBRE"/>
      <sheetName val="ACUMULADO"/>
    </sheetNames>
    <sheetDataSet>
      <sheetData sheetId="0">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16.856556569857034</v>
          </cell>
        </row>
        <row r="75">
          <cell r="O75">
            <v>0</v>
          </cell>
          <cell r="P75">
            <v>3.8948699999999996</v>
          </cell>
          <cell r="R75">
            <v>0</v>
          </cell>
          <cell r="S75">
            <v>0.15567500000000001</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0.26426215000000003</v>
          </cell>
          <cell r="S80">
            <v>11.920438646232801</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17.122354223427678</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8.2269330000000002E-2</v>
          </cell>
          <cell r="S127">
            <v>5.4837547192135361</v>
          </cell>
        </row>
        <row r="128">
          <cell r="O128">
            <v>39.273471000000001</v>
          </cell>
          <cell r="P128">
            <v>2.9386233333333336</v>
          </cell>
          <cell r="R128">
            <v>39.273470510000003</v>
          </cell>
          <cell r="S128">
            <v>3.7683863041829491</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3.3658200000000003E-3</v>
          </cell>
          <cell r="S132">
            <v>1.1818893232287089</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0.91363399999999995</v>
          </cell>
          <cell r="P137">
            <v>3.9979366666666665</v>
          </cell>
          <cell r="R137">
            <v>1.4915100800000001</v>
          </cell>
          <cell r="S137">
            <v>0.29938014000000002</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7.1961299999999994E-3</v>
          </cell>
          <cell r="S141">
            <v>29.974664620000002</v>
          </cell>
        </row>
        <row r="142">
          <cell r="O142">
            <v>2.0648529999999998</v>
          </cell>
          <cell r="P142">
            <v>0.39550666666666667</v>
          </cell>
          <cell r="R142">
            <v>2.0648527900000002</v>
          </cell>
          <cell r="S142">
            <v>0.86578909408118399</v>
          </cell>
        </row>
        <row r="143">
          <cell r="O143">
            <v>0</v>
          </cell>
          <cell r="P143">
            <v>0.99040000000000006</v>
          </cell>
          <cell r="R143">
            <v>2.919157E-2</v>
          </cell>
          <cell r="S143">
            <v>2.1640212230609119</v>
          </cell>
        </row>
        <row r="144">
          <cell r="O144">
            <v>0</v>
          </cell>
          <cell r="P144">
            <v>0</v>
          </cell>
          <cell r="R144">
            <v>5.9299499999999998E-3</v>
          </cell>
          <cell r="S144">
            <v>0</v>
          </cell>
        </row>
        <row r="145">
          <cell r="O145">
            <v>0</v>
          </cell>
          <cell r="P145">
            <v>0</v>
          </cell>
          <cell r="R145">
            <v>0.11318747</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6.6399055307582646</v>
          </cell>
        </row>
        <row r="153">
          <cell r="O153">
            <v>0</v>
          </cell>
          <cell r="P153">
            <v>0</v>
          </cell>
          <cell r="R153">
            <v>0</v>
          </cell>
          <cell r="S153">
            <v>0</v>
          </cell>
        </row>
        <row r="154">
          <cell r="O154">
            <v>0</v>
          </cell>
          <cell r="P154">
            <v>0</v>
          </cell>
          <cell r="R154">
            <v>3.3804349999999997E-2</v>
          </cell>
          <cell r="S154">
            <v>0</v>
          </cell>
        </row>
        <row r="155">
          <cell r="O155">
            <v>0</v>
          </cell>
          <cell r="P155">
            <v>21.911064999999997</v>
          </cell>
          <cell r="R155">
            <v>0</v>
          </cell>
          <cell r="S155">
            <v>0</v>
          </cell>
        </row>
        <row r="156">
          <cell r="O156">
            <v>0</v>
          </cell>
          <cell r="P156">
            <v>0</v>
          </cell>
          <cell r="R156">
            <v>0</v>
          </cell>
          <cell r="S156">
            <v>0</v>
          </cell>
        </row>
        <row r="157">
          <cell r="O157">
            <v>0</v>
          </cell>
          <cell r="P157">
            <v>1.2986266666666666</v>
          </cell>
          <cell r="R157">
            <v>0.53177104000000008</v>
          </cell>
          <cell r="S157">
            <v>2.8245868397750362</v>
          </cell>
        </row>
        <row r="158">
          <cell r="O158">
            <v>0</v>
          </cell>
          <cell r="P158">
            <v>14.123190000000001</v>
          </cell>
          <cell r="R158">
            <v>0.89006721</v>
          </cell>
          <cell r="S158">
            <v>0</v>
          </cell>
        </row>
        <row r="159">
          <cell r="O159">
            <v>0</v>
          </cell>
          <cell r="P159">
            <v>0.65569333333333335</v>
          </cell>
          <cell r="R159">
            <v>0</v>
          </cell>
          <cell r="S159">
            <v>1.4168772069050153</v>
          </cell>
        </row>
        <row r="160">
          <cell r="O160">
            <v>0</v>
          </cell>
          <cell r="P160">
            <v>0</v>
          </cell>
          <cell r="R160">
            <v>1.8428800000000001E-3</v>
          </cell>
          <cell r="S160">
            <v>0</v>
          </cell>
        </row>
        <row r="161">
          <cell r="O161">
            <v>0</v>
          </cell>
          <cell r="P161">
            <v>0</v>
          </cell>
          <cell r="R161">
            <v>0</v>
          </cell>
          <cell r="S161">
            <v>0</v>
          </cell>
        </row>
        <row r="162">
          <cell r="O162">
            <v>0</v>
          </cell>
          <cell r="P162">
            <v>0</v>
          </cell>
          <cell r="R162">
            <v>0</v>
          </cell>
          <cell r="S162">
            <v>0</v>
          </cell>
        </row>
        <row r="163">
          <cell r="O163">
            <v>0</v>
          </cell>
          <cell r="P163">
            <v>0</v>
          </cell>
          <cell r="R163">
            <v>0</v>
          </cell>
          <cell r="S163">
            <v>0</v>
          </cell>
        </row>
        <row r="164">
          <cell r="O164">
            <v>0.56927700000000003</v>
          </cell>
          <cell r="P164">
            <v>4.6515133333333329</v>
          </cell>
          <cell r="R164">
            <v>0.56927735000000013</v>
          </cell>
          <cell r="S164">
            <v>10.216476485877468</v>
          </cell>
        </row>
        <row r="165">
          <cell r="O165">
            <v>37.306553999999998</v>
          </cell>
          <cell r="P165">
            <v>3.4073100000000003</v>
          </cell>
          <cell r="R165">
            <v>37.444351429999998</v>
          </cell>
          <cell r="S165">
            <v>17.75494677216405</v>
          </cell>
        </row>
        <row r="166">
          <cell r="O166">
            <v>0</v>
          </cell>
          <cell r="P166">
            <v>0.6486966666666667</v>
          </cell>
          <cell r="R166">
            <v>9.9758440000000004E-2</v>
          </cell>
          <cell r="S166">
            <v>1.4229833101300227</v>
          </cell>
        </row>
        <row r="167">
          <cell r="O167">
            <v>0</v>
          </cell>
          <cell r="P167">
            <v>1.53789</v>
          </cell>
          <cell r="R167">
            <v>6.7057690000000003E-2</v>
          </cell>
          <cell r="S167">
            <v>3.3687649392741132</v>
          </cell>
        </row>
        <row r="168">
          <cell r="O168">
            <v>0</v>
          </cell>
          <cell r="P168">
            <v>0.29768666666666665</v>
          </cell>
          <cell r="R168">
            <v>0</v>
          </cell>
          <cell r="S168">
            <v>0.65339007091816859</v>
          </cell>
        </row>
        <row r="169">
          <cell r="O169">
            <v>6.8447389999999997</v>
          </cell>
          <cell r="P169">
            <v>1.2731649999999999</v>
          </cell>
          <cell r="R169">
            <v>6.845937629999999</v>
          </cell>
          <cell r="S169">
            <v>2.7866016684868455</v>
          </cell>
        </row>
        <row r="170">
          <cell r="O170">
            <v>0</v>
          </cell>
          <cell r="P170">
            <v>0.60605999999999993</v>
          </cell>
          <cell r="R170">
            <v>0</v>
          </cell>
          <cell r="S170">
            <v>1.3198166817651453</v>
          </cell>
        </row>
        <row r="171">
          <cell r="O171">
            <v>0</v>
          </cell>
          <cell r="P171">
            <v>0.66239333333333328</v>
          </cell>
          <cell r="R171">
            <v>3.6568070000000001E-2</v>
          </cell>
          <cell r="S171">
            <v>1.4414801497858769</v>
          </cell>
        </row>
        <row r="172">
          <cell r="O172">
            <v>0</v>
          </cell>
          <cell r="P172">
            <v>1.86649</v>
          </cell>
          <cell r="R172">
            <v>0.20581677000000001</v>
          </cell>
          <cell r="S172">
            <v>4.0498275414771321</v>
          </cell>
        </row>
        <row r="173">
          <cell r="O173">
            <v>0</v>
          </cell>
          <cell r="P173">
            <v>0.26006333333333337</v>
          </cell>
          <cell r="R173">
            <v>5.2143730000000006E-2</v>
          </cell>
          <cell r="S173">
            <v>0.570403984594124</v>
          </cell>
        </row>
        <row r="174">
          <cell r="O174">
            <v>0</v>
          </cell>
          <cell r="P174">
            <v>1.3481633333333332</v>
          </cell>
          <cell r="R174">
            <v>2.3776969999999998E-2</v>
          </cell>
          <cell r="S174">
            <v>2.9554136650961218</v>
          </cell>
        </row>
        <row r="175">
          <cell r="O175">
            <v>0</v>
          </cell>
          <cell r="P175">
            <v>0.95990666666666657</v>
          </cell>
          <cell r="R175">
            <v>2.0781279999999999E-2</v>
          </cell>
          <cell r="S175">
            <v>2.1083181947712424</v>
          </cell>
        </row>
        <row r="176">
          <cell r="O176">
            <v>0</v>
          </cell>
          <cell r="P176">
            <v>2.2245900000000001</v>
          </cell>
          <cell r="R176">
            <v>9.4355309999999998E-2</v>
          </cell>
          <cell r="S176">
            <v>4.8572297853468376</v>
          </cell>
        </row>
        <row r="177">
          <cell r="O177">
            <v>0</v>
          </cell>
          <cell r="P177">
            <v>2.4672049999999999</v>
          </cell>
          <cell r="R177">
            <v>0.83330832999999993</v>
          </cell>
          <cell r="S177">
            <v>5.383562566778104</v>
          </cell>
        </row>
        <row r="178">
          <cell r="O178">
            <v>19.578094</v>
          </cell>
          <cell r="P178">
            <v>3.1124916666666667</v>
          </cell>
          <cell r="R178">
            <v>19.578094670000002</v>
          </cell>
          <cell r="S178">
            <v>6.7734959172827498</v>
          </cell>
        </row>
        <row r="179">
          <cell r="O179">
            <v>0</v>
          </cell>
          <cell r="P179">
            <v>1.5195283333333334</v>
          </cell>
          <cell r="R179">
            <v>0</v>
          </cell>
          <cell r="S179">
            <v>3.3047494168141429</v>
          </cell>
        </row>
        <row r="180">
          <cell r="O180">
            <v>0</v>
          </cell>
          <cell r="P180">
            <v>4.9131233333333331</v>
          </cell>
          <cell r="R180">
            <v>6.4309609999999989E-2</v>
          </cell>
          <cell r="S180">
            <v>10.765546809565434</v>
          </cell>
        </row>
        <row r="181">
          <cell r="O181">
            <v>0</v>
          </cell>
          <cell r="P181">
            <v>11.723873333333332</v>
          </cell>
          <cell r="R181">
            <v>0.11153537999999999</v>
          </cell>
          <cell r="S181">
            <v>5.8656313789999991E-2</v>
          </cell>
        </row>
        <row r="182">
          <cell r="O182">
            <v>0</v>
          </cell>
          <cell r="P182">
            <v>0</v>
          </cell>
          <cell r="R182">
            <v>0</v>
          </cell>
          <cell r="S182">
            <v>0</v>
          </cell>
        </row>
        <row r="183">
          <cell r="O183">
            <v>0</v>
          </cell>
          <cell r="P183">
            <v>2.8738916666666667</v>
          </cell>
          <cell r="R183">
            <v>4.5646110000000004E-2</v>
          </cell>
          <cell r="S183">
            <v>6.3121470438781992</v>
          </cell>
        </row>
        <row r="184">
          <cell r="O184">
            <v>0</v>
          </cell>
          <cell r="P184">
            <v>0.87468166666666669</v>
          </cell>
          <cell r="R184">
            <v>0</v>
          </cell>
          <cell r="S184">
            <v>1.9211310653289355</v>
          </cell>
        </row>
        <row r="185">
          <cell r="O185">
            <v>4.5419219999999996</v>
          </cell>
          <cell r="P185">
            <v>7.4553016666666672</v>
          </cell>
          <cell r="R185">
            <v>4.6249929300000003</v>
          </cell>
          <cell r="S185">
            <v>5.4695099612514992</v>
          </cell>
        </row>
        <row r="186">
          <cell r="O186">
            <v>0</v>
          </cell>
          <cell r="P186">
            <v>12.507486666666667</v>
          </cell>
          <cell r="R186">
            <v>0.16538849999999999</v>
          </cell>
          <cell r="S186">
            <v>27.434043254489019</v>
          </cell>
        </row>
        <row r="187">
          <cell r="O187">
            <v>6.2020530000000003</v>
          </cell>
          <cell r="P187">
            <v>1.7911033333333333</v>
          </cell>
          <cell r="R187">
            <v>6.4287433500000004</v>
          </cell>
          <cell r="S187">
            <v>3.9048661603347314</v>
          </cell>
        </row>
        <row r="188">
          <cell r="O188">
            <v>0</v>
          </cell>
          <cell r="P188">
            <v>2.6680883333333334</v>
          </cell>
          <cell r="R188">
            <v>0</v>
          </cell>
          <cell r="S188">
            <v>5.8450325761470241</v>
          </cell>
        </row>
        <row r="189">
          <cell r="O189">
            <v>0</v>
          </cell>
          <cell r="P189">
            <v>1.8182383333333334</v>
          </cell>
          <cell r="R189">
            <v>6.6171519999999998E-2</v>
          </cell>
          <cell r="S189">
            <v>3.9679142886170493</v>
          </cell>
        </row>
        <row r="190">
          <cell r="O190">
            <v>18.223934</v>
          </cell>
          <cell r="P190">
            <v>5.2179033333333331</v>
          </cell>
          <cell r="R190">
            <v>18.255382040000004</v>
          </cell>
          <cell r="S190">
            <v>3.2114356693225132</v>
          </cell>
        </row>
        <row r="191">
          <cell r="O191">
            <v>5.4072969999999998</v>
          </cell>
          <cell r="P191">
            <v>1.6701816666666665</v>
          </cell>
          <cell r="R191">
            <v>5.4680447900000004</v>
          </cell>
          <cell r="S191">
            <v>3.6625612076724776</v>
          </cell>
        </row>
        <row r="192">
          <cell r="O192">
            <v>0</v>
          </cell>
          <cell r="P192">
            <v>0</v>
          </cell>
          <cell r="R192">
            <v>0</v>
          </cell>
          <cell r="S192">
            <v>0</v>
          </cell>
        </row>
        <row r="193">
          <cell r="O193">
            <v>0</v>
          </cell>
          <cell r="P193">
            <v>0</v>
          </cell>
          <cell r="R193">
            <v>0.5827213200000001</v>
          </cell>
          <cell r="S193">
            <v>0</v>
          </cell>
        </row>
        <row r="194">
          <cell r="O194">
            <v>0</v>
          </cell>
          <cell r="P194">
            <v>6.4919849999999997</v>
          </cell>
          <cell r="R194">
            <v>1.4256709999999999E-2</v>
          </cell>
          <cell r="S194">
            <v>0</v>
          </cell>
        </row>
        <row r="195">
          <cell r="O195">
            <v>0</v>
          </cell>
          <cell r="P195">
            <v>7.1768333333333337E-2</v>
          </cell>
          <cell r="R195">
            <v>0.32404988999999995</v>
          </cell>
          <cell r="S195">
            <v>0.15763126689878446</v>
          </cell>
        </row>
        <row r="196">
          <cell r="O196">
            <v>2.2903799999999999</v>
          </cell>
          <cell r="P196">
            <v>9.0676616666666678</v>
          </cell>
          <cell r="R196">
            <v>5.3530525400000011</v>
          </cell>
          <cell r="S196">
            <v>0</v>
          </cell>
        </row>
        <row r="197">
          <cell r="O197">
            <v>0</v>
          </cell>
          <cell r="P197">
            <v>7.9975000000000004E-2</v>
          </cell>
          <cell r="R197">
            <v>0</v>
          </cell>
          <cell r="S197">
            <v>0.17409105211911327</v>
          </cell>
        </row>
        <row r="198">
          <cell r="O198">
            <v>0.74306700000000003</v>
          </cell>
          <cell r="P198">
            <v>3.0789999999999998E-2</v>
          </cell>
          <cell r="R198">
            <v>0.74306693999999995</v>
          </cell>
          <cell r="S198">
            <v>6.6916885813268129E-2</v>
          </cell>
        </row>
        <row r="199">
          <cell r="O199">
            <v>0</v>
          </cell>
          <cell r="P199">
            <v>2.7729750000000002</v>
          </cell>
          <cell r="R199">
            <v>0</v>
          </cell>
          <cell r="S199">
            <v>0</v>
          </cell>
        </row>
        <row r="200">
          <cell r="O200">
            <v>0</v>
          </cell>
          <cell r="P200">
            <v>8.1776366666666664</v>
          </cell>
          <cell r="R200">
            <v>0</v>
          </cell>
          <cell r="S200">
            <v>5.3472584186760006</v>
          </cell>
        </row>
        <row r="201">
          <cell r="O201">
            <v>0</v>
          </cell>
          <cell r="P201">
            <v>0.19286499999999998</v>
          </cell>
          <cell r="R201">
            <v>0</v>
          </cell>
          <cell r="S201">
            <v>0.41835085078662376</v>
          </cell>
        </row>
        <row r="202">
          <cell r="O202">
            <v>0</v>
          </cell>
          <cell r="P202">
            <v>2.9766433333333335</v>
          </cell>
          <cell r="R202">
            <v>0.7177463999999999</v>
          </cell>
          <cell r="S202">
            <v>2.4244345840000001</v>
          </cell>
        </row>
        <row r="203">
          <cell r="O203">
            <v>0</v>
          </cell>
          <cell r="P203">
            <v>1.8063633333333333</v>
          </cell>
          <cell r="R203">
            <v>1.9410989999999999E-2</v>
          </cell>
          <cell r="S203">
            <v>3.9534918912128285</v>
          </cell>
        </row>
        <row r="204">
          <cell r="O204">
            <v>0</v>
          </cell>
          <cell r="P204">
            <v>0.68785833333333335</v>
          </cell>
          <cell r="R204">
            <v>2.5935260000000002E-2</v>
          </cell>
          <cell r="S204">
            <v>1.494820627153234</v>
          </cell>
        </row>
        <row r="205">
          <cell r="O205">
            <v>0</v>
          </cell>
          <cell r="P205">
            <v>0</v>
          </cell>
          <cell r="R205">
            <v>0.20562629999999998</v>
          </cell>
          <cell r="S205">
            <v>1.43</v>
          </cell>
        </row>
        <row r="206">
          <cell r="O206">
            <v>0</v>
          </cell>
          <cell r="P206">
            <v>1.9415733333333334</v>
          </cell>
          <cell r="R206">
            <v>1.54247731</v>
          </cell>
          <cell r="S206">
            <v>0</v>
          </cell>
        </row>
        <row r="207">
          <cell r="O207">
            <v>0</v>
          </cell>
          <cell r="P207">
            <v>1.9415733333333334</v>
          </cell>
          <cell r="R207">
            <v>0</v>
          </cell>
          <cell r="S207">
            <v>0</v>
          </cell>
        </row>
        <row r="208">
          <cell r="O208">
            <v>0</v>
          </cell>
          <cell r="P208">
            <v>9.2151666666666673E-2</v>
          </cell>
          <cell r="R208">
            <v>0</v>
          </cell>
          <cell r="S208">
            <v>0.19912868853800217</v>
          </cell>
        </row>
        <row r="209">
          <cell r="O209">
            <v>0</v>
          </cell>
          <cell r="P209">
            <v>1.9776</v>
          </cell>
          <cell r="R209">
            <v>0</v>
          </cell>
          <cell r="S209">
            <v>4.3118917928062359</v>
          </cell>
        </row>
        <row r="210">
          <cell r="O210">
            <v>32.729669000000001</v>
          </cell>
          <cell r="P210">
            <v>0.90469833333333327</v>
          </cell>
          <cell r="R210">
            <v>32.729669890000004</v>
          </cell>
          <cell r="S210">
            <v>1.9856739098095884</v>
          </cell>
        </row>
        <row r="211">
          <cell r="O211">
            <v>6.769889</v>
          </cell>
          <cell r="P211">
            <v>1.8542750000000001</v>
          </cell>
          <cell r="R211">
            <v>7.1151280899999998</v>
          </cell>
          <cell r="S211">
            <v>4.0495421317466551</v>
          </cell>
        </row>
        <row r="212">
          <cell r="O212">
            <v>0</v>
          </cell>
          <cell r="P212">
            <v>2.2626900000000001</v>
          </cell>
          <cell r="R212">
            <v>6.2944150000000004E-2</v>
          </cell>
          <cell r="S212">
            <v>3.6855394481956254</v>
          </cell>
        </row>
        <row r="213">
          <cell r="O213">
            <v>0</v>
          </cell>
          <cell r="P213">
            <v>1.6300549999999998</v>
          </cell>
          <cell r="R213">
            <v>9.1533249999999997E-2</v>
          </cell>
          <cell r="S213">
            <v>3.5741025805333635</v>
          </cell>
        </row>
        <row r="214">
          <cell r="O214">
            <v>0</v>
          </cell>
          <cell r="P214">
            <v>3.6789533333333337</v>
          </cell>
          <cell r="R214">
            <v>0.18369382999999995</v>
          </cell>
          <cell r="S214">
            <v>8.0570943250163101</v>
          </cell>
        </row>
        <row r="215">
          <cell r="O215">
            <v>16.566717000000001</v>
          </cell>
          <cell r="P215">
            <v>0.66433833333333336</v>
          </cell>
          <cell r="R215">
            <v>16.890183660000002</v>
          </cell>
          <cell r="S215">
            <v>0.56841200000000003</v>
          </cell>
        </row>
        <row r="216">
          <cell r="O216">
            <v>0</v>
          </cell>
          <cell r="P216">
            <v>3.5512366666666666</v>
          </cell>
          <cell r="R216">
            <v>0.11391485</v>
          </cell>
          <cell r="S216">
            <v>7.7812731991025812</v>
          </cell>
        </row>
        <row r="217">
          <cell r="O217">
            <v>7.822228</v>
          </cell>
          <cell r="P217">
            <v>0.83697333333333335</v>
          </cell>
          <cell r="R217">
            <v>7.8898742400000001</v>
          </cell>
          <cell r="S217">
            <v>1.8356669207725864</v>
          </cell>
        </row>
        <row r="218">
          <cell r="O218">
            <v>0</v>
          </cell>
          <cell r="P218">
            <v>1.5811566666666668</v>
          </cell>
          <cell r="R218">
            <v>0</v>
          </cell>
          <cell r="S218">
            <v>3.4728138488638454</v>
          </cell>
        </row>
        <row r="219">
          <cell r="O219">
            <v>0</v>
          </cell>
          <cell r="P219">
            <v>1.6951466666666668</v>
          </cell>
          <cell r="R219">
            <v>0.17128588</v>
          </cell>
          <cell r="S219">
            <v>3.7207912908950562</v>
          </cell>
        </row>
        <row r="220">
          <cell r="O220">
            <v>0</v>
          </cell>
          <cell r="P220">
            <v>0</v>
          </cell>
          <cell r="R220">
            <v>0</v>
          </cell>
          <cell r="S220">
            <v>0</v>
          </cell>
        </row>
        <row r="221">
          <cell r="O221">
            <v>5.7634080000000001</v>
          </cell>
          <cell r="P221">
            <v>1.5125999999999999</v>
          </cell>
          <cell r="R221">
            <v>5.8243879999999999</v>
          </cell>
          <cell r="S221">
            <v>3.3163155324345124</v>
          </cell>
        </row>
        <row r="222">
          <cell r="O222">
            <v>0</v>
          </cell>
          <cell r="P222">
            <v>1.0831666666666666</v>
          </cell>
          <cell r="R222">
            <v>2.9456299999999999E-3</v>
          </cell>
          <cell r="S222">
            <v>2.3780113574224977</v>
          </cell>
        </row>
        <row r="223">
          <cell r="O223">
            <v>184.127984</v>
          </cell>
          <cell r="P223">
            <v>83.276840000000007</v>
          </cell>
          <cell r="R223">
            <v>185.42339993000002</v>
          </cell>
          <cell r="S223">
            <v>0</v>
          </cell>
        </row>
        <row r="224">
          <cell r="O224">
            <v>0</v>
          </cell>
          <cell r="P224">
            <v>1.2501450000000001</v>
          </cell>
          <cell r="R224">
            <v>0.25749896</v>
          </cell>
          <cell r="S224">
            <v>2.7225918355733612</v>
          </cell>
        </row>
        <row r="225">
          <cell r="O225">
            <v>0</v>
          </cell>
          <cell r="P225">
            <v>2.09883</v>
          </cell>
          <cell r="R225">
            <v>8.3308993600000036</v>
          </cell>
          <cell r="S225">
            <v>14.256051710000001</v>
          </cell>
        </row>
        <row r="226">
          <cell r="O226">
            <v>20.992595999999999</v>
          </cell>
          <cell r="P226">
            <v>2.1788183333333335</v>
          </cell>
          <cell r="R226">
            <v>20.99259619</v>
          </cell>
          <cell r="S226">
            <v>6.4712000000000006E-2</v>
          </cell>
        </row>
        <row r="227">
          <cell r="O227">
            <v>19.276477</v>
          </cell>
          <cell r="P227">
            <v>0.63739999999999997</v>
          </cell>
          <cell r="R227">
            <v>19.276477199999999</v>
          </cell>
          <cell r="S227">
            <v>1.3985736833902345</v>
          </cell>
        </row>
        <row r="228">
          <cell r="O228">
            <v>0</v>
          </cell>
          <cell r="P228">
            <v>6.0639583333333329</v>
          </cell>
          <cell r="R228">
            <v>0</v>
          </cell>
          <cell r="S228">
            <v>0</v>
          </cell>
        </row>
        <row r="229">
          <cell r="O229">
            <v>2.3326899999999999</v>
          </cell>
          <cell r="P229">
            <v>0.14956833333333333</v>
          </cell>
          <cell r="R229">
            <v>2.3326902899999995</v>
          </cell>
          <cell r="S229">
            <v>0.32320117908860352</v>
          </cell>
        </row>
        <row r="230">
          <cell r="O230">
            <v>7.2527689999999998</v>
          </cell>
          <cell r="P230">
            <v>2.58616</v>
          </cell>
          <cell r="R230">
            <v>7.4580155399999999</v>
          </cell>
          <cell r="S230">
            <v>5.5325052007265025</v>
          </cell>
        </row>
        <row r="231">
          <cell r="O231">
            <v>30.654657</v>
          </cell>
          <cell r="P231">
            <v>9.729753333333333</v>
          </cell>
          <cell r="R231">
            <v>30.764848179999991</v>
          </cell>
          <cell r="S231">
            <v>1.43</v>
          </cell>
        </row>
        <row r="232">
          <cell r="O232">
            <v>56.902428999999998</v>
          </cell>
          <cell r="P232">
            <v>25.202613333333332</v>
          </cell>
          <cell r="R232">
            <v>56.902429470000008</v>
          </cell>
          <cell r="S232">
            <v>0</v>
          </cell>
        </row>
        <row r="233">
          <cell r="O233">
            <v>50.887327999999997</v>
          </cell>
          <cell r="P233">
            <v>0</v>
          </cell>
          <cell r="R233">
            <v>50.887327499999998</v>
          </cell>
          <cell r="S233">
            <v>0</v>
          </cell>
        </row>
        <row r="234">
          <cell r="O234">
            <v>0.49587500000000001</v>
          </cell>
          <cell r="P234">
            <v>2.2893750000000002</v>
          </cell>
          <cell r="R234">
            <v>0.52531472999999995</v>
          </cell>
          <cell r="S234">
            <v>5.3049211209857754</v>
          </cell>
        </row>
        <row r="235">
          <cell r="O235">
            <v>7.3214180000000004</v>
          </cell>
          <cell r="P235">
            <v>1.3450433333333331</v>
          </cell>
          <cell r="R235">
            <v>8.6643217800000016</v>
          </cell>
          <cell r="S235">
            <v>1.0039149420600511</v>
          </cell>
        </row>
        <row r="236">
          <cell r="O236">
            <v>0</v>
          </cell>
          <cell r="P236">
            <v>6.6756666666666672E-2</v>
          </cell>
          <cell r="R236">
            <v>0</v>
          </cell>
          <cell r="S236">
            <v>2.6396001890968748</v>
          </cell>
        </row>
        <row r="237">
          <cell r="O237">
            <v>20.079498000000001</v>
          </cell>
          <cell r="P237">
            <v>0.44376166666666667</v>
          </cell>
          <cell r="R237">
            <v>20.079498159999996</v>
          </cell>
          <cell r="S237">
            <v>0.21444627996400231</v>
          </cell>
        </row>
        <row r="238">
          <cell r="O238">
            <v>0</v>
          </cell>
          <cell r="P238">
            <v>0</v>
          </cell>
          <cell r="R238">
            <v>0</v>
          </cell>
          <cell r="S238">
            <v>0</v>
          </cell>
        </row>
        <row r="239">
          <cell r="O239">
            <v>0</v>
          </cell>
          <cell r="P239">
            <v>1.9415733333333334</v>
          </cell>
          <cell r="R239">
            <v>0</v>
          </cell>
          <cell r="S239">
            <v>0</v>
          </cell>
        </row>
        <row r="240">
          <cell r="O240">
            <v>5.6104339999999997</v>
          </cell>
          <cell r="P240">
            <v>1.4114866666666668</v>
          </cell>
          <cell r="R240">
            <v>6.8259922900000003</v>
          </cell>
          <cell r="S240">
            <v>1.7551381819701162</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5.0929388371304167</v>
          </cell>
        </row>
        <row r="244">
          <cell r="O244">
            <v>56.069744999999998</v>
          </cell>
          <cell r="P244">
            <v>5.7112349999999994</v>
          </cell>
          <cell r="R244">
            <v>56.069744809999996</v>
          </cell>
          <cell r="S244">
            <v>12.542136939827923</v>
          </cell>
        </row>
        <row r="245">
          <cell r="O245">
            <v>31.470592</v>
          </cell>
          <cell r="P245">
            <v>2.8821633333333332</v>
          </cell>
          <cell r="R245">
            <v>31.535631350000003</v>
          </cell>
          <cell r="S245">
            <v>6.3076238372122297</v>
          </cell>
        </row>
        <row r="246">
          <cell r="O246">
            <v>12.794563</v>
          </cell>
          <cell r="P246">
            <v>0.50763999999999998</v>
          </cell>
          <cell r="R246">
            <v>12.85291894</v>
          </cell>
          <cell r="S246">
            <v>1.0977489040155817</v>
          </cell>
        </row>
        <row r="247">
          <cell r="O247">
            <v>0</v>
          </cell>
          <cell r="P247">
            <v>368.22068666666672</v>
          </cell>
          <cell r="R247">
            <v>0</v>
          </cell>
          <cell r="S247">
            <v>0</v>
          </cell>
        </row>
        <row r="248">
          <cell r="O248">
            <v>0</v>
          </cell>
          <cell r="P248">
            <v>2.4969199999999998</v>
          </cell>
          <cell r="R248">
            <v>0.26933125000000002</v>
          </cell>
          <cell r="S248">
            <v>4.0334281742943636</v>
          </cell>
        </row>
        <row r="249">
          <cell r="O249">
            <v>0</v>
          </cell>
          <cell r="P249">
            <v>416.118405</v>
          </cell>
          <cell r="R249">
            <v>0</v>
          </cell>
          <cell r="S249">
            <v>0</v>
          </cell>
        </row>
        <row r="250">
          <cell r="O250">
            <v>24.645413000000001</v>
          </cell>
          <cell r="P250">
            <v>1.1141816666666666</v>
          </cell>
          <cell r="R250">
            <v>24.645412939999996</v>
          </cell>
          <cell r="S250">
            <v>2.4076190203387062</v>
          </cell>
        </row>
        <row r="251">
          <cell r="O251">
            <v>0</v>
          </cell>
          <cell r="P251">
            <v>2.9813966666666669</v>
          </cell>
          <cell r="R251">
            <v>0</v>
          </cell>
          <cell r="S251">
            <v>0</v>
          </cell>
        </row>
        <row r="252">
          <cell r="O252">
            <v>6.488308</v>
          </cell>
          <cell r="P252">
            <v>1.1518883333333334</v>
          </cell>
          <cell r="R252">
            <v>6.4883079199999996</v>
          </cell>
          <cell r="S252">
            <v>2.5299818337254907</v>
          </cell>
        </row>
        <row r="253">
          <cell r="O253">
            <v>1.777407</v>
          </cell>
          <cell r="P253">
            <v>4.2922466666666663</v>
          </cell>
          <cell r="R253">
            <v>1.7774071800000002</v>
          </cell>
          <cell r="S253">
            <v>9.4059934647969534</v>
          </cell>
        </row>
        <row r="254">
          <cell r="O254">
            <v>0</v>
          </cell>
          <cell r="P254">
            <v>1.2196750000000001</v>
          </cell>
          <cell r="R254">
            <v>0.40176639000000003</v>
          </cell>
          <cell r="S254">
            <v>5.2016923928372165</v>
          </cell>
        </row>
        <row r="255">
          <cell r="O255">
            <v>0.475825</v>
          </cell>
          <cell r="P255">
            <v>3.6397783333333336</v>
          </cell>
          <cell r="R255">
            <v>0.47582542999999999</v>
          </cell>
          <cell r="S255">
            <v>7.9849416815232637</v>
          </cell>
        </row>
        <row r="256">
          <cell r="O256">
            <v>5.6128179999999999</v>
          </cell>
          <cell r="P256">
            <v>0</v>
          </cell>
          <cell r="R256">
            <v>6.0411155299999999</v>
          </cell>
          <cell r="S256">
            <v>0.25012000000000001</v>
          </cell>
        </row>
        <row r="257">
          <cell r="O257">
            <v>0</v>
          </cell>
          <cell r="P257">
            <v>3.4377</v>
          </cell>
          <cell r="R257">
            <v>7.7544000000000007E-4</v>
          </cell>
          <cell r="S257">
            <v>8.5741999999999999E-2</v>
          </cell>
        </row>
        <row r="258">
          <cell r="O258">
            <v>0</v>
          </cell>
          <cell r="P258">
            <v>0</v>
          </cell>
          <cell r="R258">
            <v>0</v>
          </cell>
          <cell r="S258">
            <v>0</v>
          </cell>
        </row>
        <row r="259">
          <cell r="O259">
            <v>6.3030840000000001</v>
          </cell>
          <cell r="P259">
            <v>0</v>
          </cell>
          <cell r="R259">
            <v>6.3030837100000001</v>
          </cell>
          <cell r="S259">
            <v>0</v>
          </cell>
        </row>
        <row r="260">
          <cell r="O260">
            <v>0</v>
          </cell>
          <cell r="P260">
            <v>0</v>
          </cell>
          <cell r="R260">
            <v>0</v>
          </cell>
          <cell r="S260">
            <v>0</v>
          </cell>
        </row>
        <row r="261">
          <cell r="O261">
            <v>0</v>
          </cell>
          <cell r="P261">
            <v>8.2679349999999996</v>
          </cell>
          <cell r="R261">
            <v>0.18893046999999999</v>
          </cell>
          <cell r="S261">
            <v>18.144657711188557</v>
          </cell>
        </row>
        <row r="262">
          <cell r="O262">
            <v>0</v>
          </cell>
          <cell r="P262">
            <v>1.5450133333333333</v>
          </cell>
          <cell r="R262">
            <v>0</v>
          </cell>
          <cell r="S262">
            <v>3.3914191287215445</v>
          </cell>
        </row>
        <row r="263">
          <cell r="O263">
            <v>0</v>
          </cell>
          <cell r="P263">
            <v>6.6288516666666668</v>
          </cell>
          <cell r="R263">
            <v>0</v>
          </cell>
          <cell r="S263">
            <v>14.54825832845945</v>
          </cell>
        </row>
        <row r="264">
          <cell r="O264">
            <v>0</v>
          </cell>
          <cell r="P264">
            <v>2.3885549999999998</v>
          </cell>
          <cell r="R264">
            <v>0</v>
          </cell>
          <cell r="S264">
            <v>5.2461656014751705</v>
          </cell>
        </row>
        <row r="265">
          <cell r="O265">
            <v>0</v>
          </cell>
          <cell r="P265">
            <v>0.88174166666666665</v>
          </cell>
          <cell r="R265">
            <v>0</v>
          </cell>
          <cell r="S265">
            <v>0</v>
          </cell>
        </row>
        <row r="266">
          <cell r="O266">
            <v>0</v>
          </cell>
          <cell r="P266">
            <v>2.1687650000000001</v>
          </cell>
          <cell r="R266">
            <v>4.4610330000000004E-2</v>
          </cell>
          <cell r="S266">
            <v>4.7100138785535917</v>
          </cell>
        </row>
        <row r="267">
          <cell r="O267">
            <v>2.8704770000000002</v>
          </cell>
          <cell r="P267">
            <v>5.7465099999999998</v>
          </cell>
          <cell r="R267">
            <v>2.8965017999999993</v>
          </cell>
          <cell r="S267">
            <v>4.3291120827838379</v>
          </cell>
        </row>
        <row r="268">
          <cell r="O268">
            <v>0</v>
          </cell>
          <cell r="P268">
            <v>6.8045733333333338</v>
          </cell>
          <cell r="R268">
            <v>0</v>
          </cell>
          <cell r="S268">
            <v>14.761373587522947</v>
          </cell>
        </row>
        <row r="269">
          <cell r="O269">
            <v>0</v>
          </cell>
          <cell r="P269">
            <v>0</v>
          </cell>
          <cell r="R269">
            <v>0</v>
          </cell>
          <cell r="S269">
            <v>0</v>
          </cell>
        </row>
        <row r="270">
          <cell r="O270">
            <v>0</v>
          </cell>
          <cell r="P270">
            <v>6.8045733333333338</v>
          </cell>
          <cell r="R270">
            <v>1.9778899999999999E-3</v>
          </cell>
          <cell r="S270">
            <v>0</v>
          </cell>
        </row>
        <row r="271">
          <cell r="O271">
            <v>16.356093000000001</v>
          </cell>
          <cell r="P271">
            <v>1.5078683333333334</v>
          </cell>
          <cell r="R271">
            <v>16.808439829999998</v>
          </cell>
          <cell r="S271">
            <v>0</v>
          </cell>
        </row>
        <row r="272">
          <cell r="O272">
            <v>13.142984</v>
          </cell>
          <cell r="P272">
            <v>1.8078633333333334</v>
          </cell>
          <cell r="R272">
            <v>13.517271299999999</v>
          </cell>
          <cell r="S272">
            <v>0</v>
          </cell>
        </row>
        <row r="273">
          <cell r="O273">
            <v>8.1737579999999994</v>
          </cell>
          <cell r="P273">
            <v>6.2666666666666669E-3</v>
          </cell>
          <cell r="R273">
            <v>8.1737570999999996</v>
          </cell>
          <cell r="S273">
            <v>0</v>
          </cell>
        </row>
        <row r="274">
          <cell r="O274">
            <v>0</v>
          </cell>
          <cell r="P274">
            <v>13.552206666666665</v>
          </cell>
          <cell r="R274">
            <v>1.8947556000000001</v>
          </cell>
          <cell r="S274">
            <v>0</v>
          </cell>
        </row>
        <row r="275">
          <cell r="O275">
            <v>0</v>
          </cell>
          <cell r="P275">
            <v>0.13062499999999999</v>
          </cell>
          <cell r="R275">
            <v>0</v>
          </cell>
          <cell r="S275">
            <v>0</v>
          </cell>
        </row>
        <row r="276">
          <cell r="O276">
            <v>0</v>
          </cell>
          <cell r="P276">
            <v>0.85917833333333338</v>
          </cell>
          <cell r="R276">
            <v>0</v>
          </cell>
          <cell r="S276">
            <v>0</v>
          </cell>
        </row>
        <row r="277">
          <cell r="O277">
            <v>0</v>
          </cell>
          <cell r="P277">
            <v>1.3451783333333334</v>
          </cell>
          <cell r="R277">
            <v>0</v>
          </cell>
          <cell r="S277">
            <v>0</v>
          </cell>
        </row>
      </sheetData>
      <sheetData sheetId="1">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42.253534597551074</v>
          </cell>
        </row>
        <row r="75">
          <cell r="O75">
            <v>0</v>
          </cell>
          <cell r="P75">
            <v>3.8948699999999996</v>
          </cell>
          <cell r="R75">
            <v>0</v>
          </cell>
          <cell r="S75">
            <v>9.1303059999999991</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21.194972</v>
          </cell>
          <cell r="P80">
            <v>5.4434883333333337</v>
          </cell>
          <cell r="R80">
            <v>0.27527307999999995</v>
          </cell>
          <cell r="S80">
            <v>-11.920438646232801</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17.122354223427678</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8.5697239999999994E-2</v>
          </cell>
          <cell r="S127">
            <v>5.4837547192135361</v>
          </cell>
        </row>
        <row r="128">
          <cell r="O128">
            <v>0</v>
          </cell>
          <cell r="P128">
            <v>2.9386233333333336</v>
          </cell>
          <cell r="R128">
            <v>0</v>
          </cell>
          <cell r="S128">
            <v>1.7057921431870438</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3.5060600000000001E-3</v>
          </cell>
          <cell r="S132">
            <v>1.1818893232287089</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v>
          </cell>
          <cell r="P137">
            <v>3.9979366666666665</v>
          </cell>
          <cell r="R137">
            <v>0.60195374999999995</v>
          </cell>
          <cell r="S137">
            <v>9.8124758599999993</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7.4959600000000003E-3</v>
          </cell>
          <cell r="S141">
            <v>29.974664620000002</v>
          </cell>
        </row>
        <row r="142">
          <cell r="O142">
            <v>0</v>
          </cell>
          <cell r="P142">
            <v>0.39550666666666667</v>
          </cell>
          <cell r="R142">
            <v>0</v>
          </cell>
          <cell r="S142">
            <v>0.86578909408118399</v>
          </cell>
        </row>
        <row r="143">
          <cell r="O143">
            <v>0</v>
          </cell>
          <cell r="P143">
            <v>0.99040000000000006</v>
          </cell>
          <cell r="R143">
            <v>3.0407880000000002E-2</v>
          </cell>
          <cell r="S143">
            <v>2.1640212230609119</v>
          </cell>
        </row>
        <row r="144">
          <cell r="O144">
            <v>0</v>
          </cell>
          <cell r="P144">
            <v>0</v>
          </cell>
          <cell r="R144">
            <v>6.17703E-3</v>
          </cell>
          <cell r="S144">
            <v>0</v>
          </cell>
        </row>
        <row r="145">
          <cell r="O145">
            <v>0</v>
          </cell>
          <cell r="P145">
            <v>0</v>
          </cell>
          <cell r="R145">
            <v>0.11790361999999999</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6.6399055307582646</v>
          </cell>
        </row>
        <row r="153">
          <cell r="O153">
            <v>0</v>
          </cell>
          <cell r="P153">
            <v>0</v>
          </cell>
          <cell r="R153">
            <v>0</v>
          </cell>
          <cell r="S153">
            <v>0</v>
          </cell>
        </row>
        <row r="154">
          <cell r="O154">
            <v>0</v>
          </cell>
          <cell r="P154">
            <v>0</v>
          </cell>
          <cell r="R154">
            <v>3.5212859999999999E-2</v>
          </cell>
          <cell r="S154">
            <v>0</v>
          </cell>
        </row>
        <row r="155">
          <cell r="O155">
            <v>0</v>
          </cell>
          <cell r="P155">
            <v>21.911064999999997</v>
          </cell>
          <cell r="R155">
            <v>0</v>
          </cell>
          <cell r="S155">
            <v>2.9837810661000002</v>
          </cell>
        </row>
        <row r="156">
          <cell r="O156">
            <v>0</v>
          </cell>
          <cell r="P156">
            <v>0</v>
          </cell>
          <cell r="R156">
            <v>0</v>
          </cell>
          <cell r="S156">
            <v>0</v>
          </cell>
        </row>
        <row r="157">
          <cell r="O157">
            <v>32.753777999999997</v>
          </cell>
          <cell r="P157">
            <v>1.2986266666666666</v>
          </cell>
          <cell r="R157">
            <v>0.55392816</v>
          </cell>
          <cell r="S157">
            <v>2.8245868397750362</v>
          </cell>
        </row>
        <row r="158">
          <cell r="O158">
            <v>0</v>
          </cell>
          <cell r="P158">
            <v>14.123190000000001</v>
          </cell>
          <cell r="R158">
            <v>0.92715334999999999</v>
          </cell>
          <cell r="S158">
            <v>77.566357999999994</v>
          </cell>
        </row>
        <row r="159">
          <cell r="O159">
            <v>0</v>
          </cell>
          <cell r="P159">
            <v>0.65569333333333335</v>
          </cell>
          <cell r="R159">
            <v>0</v>
          </cell>
          <cell r="S159">
            <v>1.4168772069050153</v>
          </cell>
        </row>
        <row r="160">
          <cell r="O160">
            <v>0</v>
          </cell>
          <cell r="P160">
            <v>0</v>
          </cell>
          <cell r="R160">
            <v>1.9196700000000001E-3</v>
          </cell>
          <cell r="S160">
            <v>0</v>
          </cell>
        </row>
        <row r="161">
          <cell r="O161">
            <v>126.95592000000001</v>
          </cell>
          <cell r="P161">
            <v>0</v>
          </cell>
          <cell r="R161">
            <v>118.47843807</v>
          </cell>
          <cell r="S161">
            <v>0</v>
          </cell>
        </row>
        <row r="162">
          <cell r="O162">
            <v>0</v>
          </cell>
          <cell r="P162">
            <v>0</v>
          </cell>
          <cell r="R162">
            <v>0</v>
          </cell>
          <cell r="S162">
            <v>0</v>
          </cell>
        </row>
        <row r="163">
          <cell r="O163">
            <v>0</v>
          </cell>
          <cell r="P163">
            <v>0</v>
          </cell>
          <cell r="R163">
            <v>0</v>
          </cell>
          <cell r="S163">
            <v>0</v>
          </cell>
        </row>
        <row r="164">
          <cell r="O164">
            <v>0</v>
          </cell>
          <cell r="P164">
            <v>4.6515133333333329</v>
          </cell>
          <cell r="R164">
            <v>0</v>
          </cell>
          <cell r="S164">
            <v>10.216476485877468</v>
          </cell>
        </row>
        <row r="165">
          <cell r="O165">
            <v>0</v>
          </cell>
          <cell r="P165">
            <v>3.4073100000000003</v>
          </cell>
          <cell r="R165">
            <v>0.14353817999999999</v>
          </cell>
          <cell r="S165">
            <v>17.75494677216405</v>
          </cell>
        </row>
        <row r="166">
          <cell r="O166">
            <v>8.3132029999999997</v>
          </cell>
          <cell r="P166">
            <v>0.6486966666666667</v>
          </cell>
          <cell r="R166">
            <v>0.10391504</v>
          </cell>
          <cell r="S166">
            <v>1.4229833101300227</v>
          </cell>
        </row>
        <row r="167">
          <cell r="O167">
            <v>0</v>
          </cell>
          <cell r="P167">
            <v>1.53789</v>
          </cell>
          <cell r="R167">
            <v>6.9851789999999997E-2</v>
          </cell>
          <cell r="S167">
            <v>3.3687649392741132</v>
          </cell>
        </row>
        <row r="168">
          <cell r="O168">
            <v>0</v>
          </cell>
          <cell r="P168">
            <v>0.29768666666666665</v>
          </cell>
          <cell r="R168">
            <v>0</v>
          </cell>
          <cell r="S168">
            <v>0.65339007091816859</v>
          </cell>
        </row>
        <row r="169">
          <cell r="O169">
            <v>0</v>
          </cell>
          <cell r="P169">
            <v>1.2731649999999999</v>
          </cell>
          <cell r="R169">
            <v>1.2486899999999998E-3</v>
          </cell>
          <cell r="S169">
            <v>2.7866016684868455</v>
          </cell>
        </row>
        <row r="170">
          <cell r="O170">
            <v>0</v>
          </cell>
          <cell r="P170">
            <v>0.60605999999999993</v>
          </cell>
          <cell r="R170">
            <v>0</v>
          </cell>
          <cell r="S170">
            <v>1.3198166817651453</v>
          </cell>
        </row>
        <row r="171">
          <cell r="O171">
            <v>0</v>
          </cell>
          <cell r="P171">
            <v>0.66239333333333328</v>
          </cell>
          <cell r="R171">
            <v>3.8091750000000001E-2</v>
          </cell>
          <cell r="S171">
            <v>1.4414801497858769</v>
          </cell>
        </row>
        <row r="172">
          <cell r="O172">
            <v>0</v>
          </cell>
          <cell r="P172">
            <v>1.86649</v>
          </cell>
          <cell r="R172">
            <v>0.21439245999999998</v>
          </cell>
          <cell r="S172">
            <v>4.0498275414771321</v>
          </cell>
        </row>
        <row r="173">
          <cell r="O173">
            <v>0</v>
          </cell>
          <cell r="P173">
            <v>0.26006333333333337</v>
          </cell>
          <cell r="R173">
            <v>5.4316380000000004E-2</v>
          </cell>
          <cell r="S173">
            <v>0.570403984594124</v>
          </cell>
        </row>
        <row r="174">
          <cell r="O174">
            <v>0</v>
          </cell>
          <cell r="P174">
            <v>1.3481633333333332</v>
          </cell>
          <cell r="R174">
            <v>2.4767689999999998E-2</v>
          </cell>
          <cell r="S174">
            <v>2.9554136650961218</v>
          </cell>
        </row>
        <row r="175">
          <cell r="O175">
            <v>0</v>
          </cell>
          <cell r="P175">
            <v>0.95990666666666657</v>
          </cell>
          <cell r="R175">
            <v>2.1647159999999995E-2</v>
          </cell>
          <cell r="S175">
            <v>2.1083181947712424</v>
          </cell>
        </row>
        <row r="176">
          <cell r="O176">
            <v>1.6932659999999999</v>
          </cell>
          <cell r="P176">
            <v>2.2245900000000001</v>
          </cell>
          <cell r="R176">
            <v>9.8286770000000009E-2</v>
          </cell>
          <cell r="S176">
            <v>4.8572297853468376</v>
          </cell>
        </row>
        <row r="177">
          <cell r="O177">
            <v>0</v>
          </cell>
          <cell r="P177">
            <v>2.4672049999999999</v>
          </cell>
          <cell r="R177">
            <v>0.86802950000000001</v>
          </cell>
          <cell r="S177">
            <v>5.383562566778104</v>
          </cell>
        </row>
        <row r="178">
          <cell r="O178">
            <v>0</v>
          </cell>
          <cell r="P178">
            <v>3.1124916666666667</v>
          </cell>
          <cell r="R178">
            <v>0</v>
          </cell>
          <cell r="S178">
            <v>6.7734959172827498</v>
          </cell>
        </row>
        <row r="179">
          <cell r="O179">
            <v>0</v>
          </cell>
          <cell r="P179">
            <v>1.5195283333333334</v>
          </cell>
          <cell r="R179">
            <v>0</v>
          </cell>
          <cell r="S179">
            <v>-2.6575394168141431</v>
          </cell>
        </row>
        <row r="180">
          <cell r="O180">
            <v>0</v>
          </cell>
          <cell r="P180">
            <v>4.9131233333333331</v>
          </cell>
          <cell r="R180">
            <v>6.6989180000000009E-2</v>
          </cell>
          <cell r="S180">
            <v>10.765546809565434</v>
          </cell>
        </row>
        <row r="181">
          <cell r="O181">
            <v>0</v>
          </cell>
          <cell r="P181">
            <v>11.723873333333332</v>
          </cell>
          <cell r="R181">
            <v>0.1161827</v>
          </cell>
          <cell r="S181">
            <v>7.011938892409999</v>
          </cell>
        </row>
        <row r="182">
          <cell r="O182">
            <v>0</v>
          </cell>
          <cell r="P182">
            <v>0</v>
          </cell>
          <cell r="R182">
            <v>0</v>
          </cell>
          <cell r="S182">
            <v>0</v>
          </cell>
        </row>
        <row r="183">
          <cell r="O183">
            <v>0</v>
          </cell>
          <cell r="P183">
            <v>2.8738916666666667</v>
          </cell>
          <cell r="R183">
            <v>4.7547999999999993E-2</v>
          </cell>
          <cell r="S183">
            <v>6.3121470438781992</v>
          </cell>
        </row>
        <row r="184">
          <cell r="O184">
            <v>0</v>
          </cell>
          <cell r="P184">
            <v>0.87468166666666669</v>
          </cell>
          <cell r="R184">
            <v>0</v>
          </cell>
          <cell r="S184">
            <v>-0.37911706532893552</v>
          </cell>
        </row>
        <row r="185">
          <cell r="O185">
            <v>1.044781</v>
          </cell>
          <cell r="P185">
            <v>7.4553016666666672</v>
          </cell>
          <cell r="R185">
            <v>8.6531850000000007E-2</v>
          </cell>
          <cell r="S185">
            <v>-1.9844099612514992</v>
          </cell>
        </row>
        <row r="186">
          <cell r="O186">
            <v>0</v>
          </cell>
          <cell r="P186">
            <v>12.507486666666667</v>
          </cell>
          <cell r="R186">
            <v>0.17227967999999999</v>
          </cell>
          <cell r="S186">
            <v>27.434043254489019</v>
          </cell>
        </row>
        <row r="187">
          <cell r="O187">
            <v>0</v>
          </cell>
          <cell r="P187">
            <v>1.7911033333333333</v>
          </cell>
          <cell r="R187">
            <v>0.23613622999999997</v>
          </cell>
          <cell r="S187">
            <v>3.9048661603347314</v>
          </cell>
        </row>
        <row r="188">
          <cell r="O188">
            <v>0</v>
          </cell>
          <cell r="P188">
            <v>2.6680883333333334</v>
          </cell>
          <cell r="R188">
            <v>0</v>
          </cell>
          <cell r="S188">
            <v>-5.667018576147024</v>
          </cell>
        </row>
        <row r="189">
          <cell r="O189">
            <v>0</v>
          </cell>
          <cell r="P189">
            <v>1.8182383333333334</v>
          </cell>
          <cell r="R189">
            <v>6.8928649999999994E-2</v>
          </cell>
          <cell r="S189">
            <v>-3.7429142886170492</v>
          </cell>
        </row>
        <row r="190">
          <cell r="O190">
            <v>0</v>
          </cell>
          <cell r="P190">
            <v>5.2179033333333331</v>
          </cell>
          <cell r="R190">
            <v>3.275803E-2</v>
          </cell>
          <cell r="S190">
            <v>3.2114356693225132</v>
          </cell>
        </row>
        <row r="191">
          <cell r="O191">
            <v>0</v>
          </cell>
          <cell r="P191">
            <v>1.6701816666666665</v>
          </cell>
          <cell r="R191">
            <v>6.327859000000001E-2</v>
          </cell>
          <cell r="S191">
            <v>3.6625612076724776</v>
          </cell>
        </row>
        <row r="192">
          <cell r="O192">
            <v>0</v>
          </cell>
          <cell r="P192">
            <v>0</v>
          </cell>
          <cell r="R192">
            <v>0</v>
          </cell>
          <cell r="S192">
            <v>0</v>
          </cell>
        </row>
        <row r="193">
          <cell r="O193">
            <v>0</v>
          </cell>
          <cell r="P193">
            <v>0</v>
          </cell>
          <cell r="R193">
            <v>0.60700138000000003</v>
          </cell>
          <cell r="S193">
            <v>0</v>
          </cell>
        </row>
        <row r="194">
          <cell r="O194">
            <v>0</v>
          </cell>
          <cell r="P194">
            <v>6.4919849999999997</v>
          </cell>
          <cell r="R194">
            <v>1.4850739999999999E-2</v>
          </cell>
          <cell r="S194">
            <v>0.12543799999999999</v>
          </cell>
        </row>
        <row r="195">
          <cell r="O195">
            <v>0</v>
          </cell>
          <cell r="P195">
            <v>7.1768333333333337E-2</v>
          </cell>
          <cell r="R195">
            <v>0.33755196999999998</v>
          </cell>
          <cell r="S195">
            <v>0.42983173310121547</v>
          </cell>
        </row>
        <row r="196">
          <cell r="O196">
            <v>0</v>
          </cell>
          <cell r="P196">
            <v>9.0676616666666678</v>
          </cell>
          <cell r="R196">
            <v>3.1902836699999999</v>
          </cell>
          <cell r="S196">
            <v>1192.4648714159998</v>
          </cell>
        </row>
        <row r="197">
          <cell r="O197">
            <v>0</v>
          </cell>
          <cell r="P197">
            <v>7.9975000000000004E-2</v>
          </cell>
          <cell r="R197">
            <v>0</v>
          </cell>
          <cell r="S197">
            <v>8.4653947880886732E-2</v>
          </cell>
        </row>
        <row r="198">
          <cell r="O198">
            <v>0</v>
          </cell>
          <cell r="P198">
            <v>3.0789999999999998E-2</v>
          </cell>
          <cell r="R198">
            <v>0</v>
          </cell>
          <cell r="S198">
            <v>6.6916885813268129E-2</v>
          </cell>
        </row>
        <row r="199">
          <cell r="O199">
            <v>0</v>
          </cell>
          <cell r="P199">
            <v>2.7729750000000002</v>
          </cell>
          <cell r="R199">
            <v>0</v>
          </cell>
          <cell r="S199">
            <v>3.2088822499999998</v>
          </cell>
        </row>
        <row r="200">
          <cell r="O200">
            <v>0</v>
          </cell>
          <cell r="P200">
            <v>8.1776366666666664</v>
          </cell>
          <cell r="R200">
            <v>0</v>
          </cell>
          <cell r="S200">
            <v>1.3463975865239988</v>
          </cell>
        </row>
        <row r="201">
          <cell r="O201">
            <v>0</v>
          </cell>
          <cell r="P201">
            <v>0.19286499999999998</v>
          </cell>
          <cell r="R201">
            <v>0</v>
          </cell>
          <cell r="S201">
            <v>2.1229041492133764</v>
          </cell>
        </row>
        <row r="202">
          <cell r="O202">
            <v>0</v>
          </cell>
          <cell r="P202">
            <v>2.9766433333333335</v>
          </cell>
          <cell r="R202">
            <v>0.74765250000000005</v>
          </cell>
          <cell r="S202">
            <v>4.2508106160000008</v>
          </cell>
        </row>
        <row r="203">
          <cell r="O203">
            <v>0</v>
          </cell>
          <cell r="P203">
            <v>1.8063633333333333</v>
          </cell>
          <cell r="R203">
            <v>2.0219800000000003E-2</v>
          </cell>
          <cell r="S203">
            <v>3.9534918912128285</v>
          </cell>
        </row>
        <row r="204">
          <cell r="O204">
            <v>0</v>
          </cell>
          <cell r="P204">
            <v>0.68785833333333335</v>
          </cell>
          <cell r="R204">
            <v>2.7015890000000001E-2</v>
          </cell>
          <cell r="S204">
            <v>1.494820627153234</v>
          </cell>
        </row>
        <row r="205">
          <cell r="O205">
            <v>0</v>
          </cell>
          <cell r="P205">
            <v>0</v>
          </cell>
          <cell r="R205">
            <v>0.21419405999999999</v>
          </cell>
          <cell r="S205">
            <v>1.43</v>
          </cell>
        </row>
        <row r="206">
          <cell r="O206">
            <v>0</v>
          </cell>
          <cell r="P206">
            <v>1.9415733333333334</v>
          </cell>
          <cell r="R206">
            <v>1.6067471900000001</v>
          </cell>
          <cell r="S206">
            <v>4.3776628000000004</v>
          </cell>
        </row>
        <row r="207">
          <cell r="O207">
            <v>0</v>
          </cell>
          <cell r="P207">
            <v>1.9415733333333334</v>
          </cell>
          <cell r="R207">
            <v>0</v>
          </cell>
          <cell r="S207">
            <v>4.3776628000000004</v>
          </cell>
        </row>
        <row r="208">
          <cell r="O208">
            <v>0</v>
          </cell>
          <cell r="P208">
            <v>9.2151666666666673E-2</v>
          </cell>
          <cell r="R208">
            <v>0</v>
          </cell>
          <cell r="S208">
            <v>0.19912868853800217</v>
          </cell>
        </row>
        <row r="209">
          <cell r="O209">
            <v>0</v>
          </cell>
          <cell r="P209">
            <v>1.9776</v>
          </cell>
          <cell r="R209">
            <v>0</v>
          </cell>
          <cell r="S209">
            <v>4.3118917928062359</v>
          </cell>
        </row>
        <row r="210">
          <cell r="O210">
            <v>0</v>
          </cell>
          <cell r="P210">
            <v>0.90469833333333327</v>
          </cell>
          <cell r="R210">
            <v>0</v>
          </cell>
          <cell r="S210">
            <v>1.9856739098095884</v>
          </cell>
        </row>
        <row r="211">
          <cell r="O211">
            <v>0</v>
          </cell>
          <cell r="P211">
            <v>1.8542750000000001</v>
          </cell>
          <cell r="R211">
            <v>0.35962521000000003</v>
          </cell>
          <cell r="S211">
            <v>4.0495421317466551</v>
          </cell>
        </row>
        <row r="212">
          <cell r="O212">
            <v>0</v>
          </cell>
          <cell r="P212">
            <v>2.2626900000000001</v>
          </cell>
          <cell r="R212">
            <v>6.5566840000000001E-2</v>
          </cell>
          <cell r="S212">
            <v>3.6855394481956254</v>
          </cell>
        </row>
        <row r="213">
          <cell r="O213">
            <v>0</v>
          </cell>
          <cell r="P213">
            <v>1.6300549999999998</v>
          </cell>
          <cell r="R213">
            <v>9.5347119999999994E-2</v>
          </cell>
          <cell r="S213">
            <v>3.5741025805333635</v>
          </cell>
        </row>
        <row r="214">
          <cell r="O214">
            <v>0</v>
          </cell>
          <cell r="P214">
            <v>3.6789533333333337</v>
          </cell>
          <cell r="R214">
            <v>0.19134773000000002</v>
          </cell>
          <cell r="S214">
            <v>8.0570943250163101</v>
          </cell>
        </row>
        <row r="215">
          <cell r="O215">
            <v>0</v>
          </cell>
          <cell r="P215">
            <v>0.66433833333333336</v>
          </cell>
          <cell r="R215">
            <v>0.33694504999999991</v>
          </cell>
          <cell r="S215">
            <v>0.56841200000000003</v>
          </cell>
        </row>
        <row r="216">
          <cell r="O216">
            <v>0</v>
          </cell>
          <cell r="P216">
            <v>3.5512366666666666</v>
          </cell>
          <cell r="R216">
            <v>0.11866128999999999</v>
          </cell>
          <cell r="S216">
            <v>-5.6298611991025815</v>
          </cell>
        </row>
        <row r="217">
          <cell r="O217">
            <v>0</v>
          </cell>
          <cell r="P217">
            <v>0.83697333333333335</v>
          </cell>
          <cell r="R217">
            <v>7.0465259999999988E-2</v>
          </cell>
          <cell r="S217">
            <v>1.8356669207725864</v>
          </cell>
        </row>
        <row r="218">
          <cell r="O218">
            <v>0</v>
          </cell>
          <cell r="P218">
            <v>1.5811566666666668</v>
          </cell>
          <cell r="R218">
            <v>0</v>
          </cell>
          <cell r="S218">
            <v>-1.8888018488638454</v>
          </cell>
        </row>
        <row r="219">
          <cell r="O219">
            <v>0</v>
          </cell>
          <cell r="P219">
            <v>1.6951466666666668</v>
          </cell>
          <cell r="R219">
            <v>0.17842277999999998</v>
          </cell>
          <cell r="S219">
            <v>3.7207912908950562</v>
          </cell>
        </row>
        <row r="220">
          <cell r="O220">
            <v>0</v>
          </cell>
          <cell r="P220">
            <v>0</v>
          </cell>
          <cell r="R220">
            <v>0</v>
          </cell>
          <cell r="S220">
            <v>0</v>
          </cell>
        </row>
        <row r="221">
          <cell r="O221">
            <v>0</v>
          </cell>
          <cell r="P221">
            <v>1.5125999999999999</v>
          </cell>
          <cell r="R221">
            <v>6.3520750000000001E-2</v>
          </cell>
          <cell r="S221">
            <v>3.3163155324345124</v>
          </cell>
        </row>
        <row r="222">
          <cell r="O222">
            <v>0</v>
          </cell>
          <cell r="P222">
            <v>1.0831666666666666</v>
          </cell>
          <cell r="R222">
            <v>3.0683700000000004E-3</v>
          </cell>
          <cell r="S222">
            <v>2.3780113574224977</v>
          </cell>
        </row>
        <row r="223">
          <cell r="O223">
            <v>0</v>
          </cell>
          <cell r="P223">
            <v>83.276840000000007</v>
          </cell>
          <cell r="R223">
            <v>1.3493930000000001</v>
          </cell>
          <cell r="S223">
            <v>15.497218999999999</v>
          </cell>
        </row>
        <row r="224">
          <cell r="O224">
            <v>0</v>
          </cell>
          <cell r="P224">
            <v>1.2501450000000001</v>
          </cell>
          <cell r="R224">
            <v>0.26822809000000003</v>
          </cell>
          <cell r="S224">
            <v>2.7225918355733612</v>
          </cell>
        </row>
        <row r="225">
          <cell r="O225">
            <v>0</v>
          </cell>
          <cell r="P225">
            <v>2.09883</v>
          </cell>
          <cell r="R225">
            <v>1.2504509100000001</v>
          </cell>
          <cell r="S225">
            <v>-0.92962771000000188</v>
          </cell>
        </row>
        <row r="226">
          <cell r="O226">
            <v>4.5257500000000004</v>
          </cell>
          <cell r="P226">
            <v>2.1788183333333335</v>
          </cell>
          <cell r="R226">
            <v>4.5257502700000005</v>
          </cell>
          <cell r="S226">
            <v>6.4712000000000006E-2</v>
          </cell>
        </row>
        <row r="227">
          <cell r="O227">
            <v>0</v>
          </cell>
          <cell r="P227">
            <v>0.63739999999999997</v>
          </cell>
          <cell r="R227">
            <v>0</v>
          </cell>
          <cell r="S227">
            <v>-0.50316368339023443</v>
          </cell>
        </row>
        <row r="228">
          <cell r="O228">
            <v>0</v>
          </cell>
          <cell r="P228">
            <v>6.0639583333333329</v>
          </cell>
          <cell r="R228">
            <v>0</v>
          </cell>
          <cell r="S228">
            <v>3.2088822499999998</v>
          </cell>
        </row>
        <row r="229">
          <cell r="O229">
            <v>0</v>
          </cell>
          <cell r="P229">
            <v>0.14956833333333333</v>
          </cell>
          <cell r="R229">
            <v>0</v>
          </cell>
          <cell r="S229">
            <v>0.32320117908860352</v>
          </cell>
        </row>
        <row r="230">
          <cell r="O230">
            <v>0</v>
          </cell>
          <cell r="P230">
            <v>2.58616</v>
          </cell>
          <cell r="R230">
            <v>0.21379920000000002</v>
          </cell>
          <cell r="S230">
            <v>5.5325052007265025</v>
          </cell>
        </row>
        <row r="231">
          <cell r="O231">
            <v>7.4946659999999996</v>
          </cell>
          <cell r="P231">
            <v>9.729753333333333</v>
          </cell>
          <cell r="R231">
            <v>7.609448699999998</v>
          </cell>
          <cell r="S231">
            <v>1.43</v>
          </cell>
        </row>
        <row r="232">
          <cell r="O232">
            <v>0</v>
          </cell>
          <cell r="P232">
            <v>25.202613333333332</v>
          </cell>
          <cell r="R232">
            <v>0</v>
          </cell>
          <cell r="S232">
            <v>10.1226935</v>
          </cell>
        </row>
        <row r="233">
          <cell r="O233">
            <v>0</v>
          </cell>
          <cell r="P233">
            <v>0</v>
          </cell>
          <cell r="R233">
            <v>0</v>
          </cell>
          <cell r="S233">
            <v>0</v>
          </cell>
        </row>
        <row r="234">
          <cell r="O234">
            <v>0</v>
          </cell>
          <cell r="P234">
            <v>2.2893750000000002</v>
          </cell>
          <cell r="R234">
            <v>3.0666119999999998E-2</v>
          </cell>
          <cell r="S234">
            <v>5.3049211209857754</v>
          </cell>
        </row>
        <row r="235">
          <cell r="O235">
            <v>26.635121999999999</v>
          </cell>
          <cell r="P235">
            <v>1.3450433333333331</v>
          </cell>
          <cell r="R235">
            <v>28.033979479999996</v>
          </cell>
          <cell r="S235">
            <v>1.2414000579399491</v>
          </cell>
        </row>
        <row r="236">
          <cell r="O236">
            <v>0</v>
          </cell>
          <cell r="P236">
            <v>6.6756666666666672E-2</v>
          </cell>
          <cell r="R236">
            <v>0</v>
          </cell>
          <cell r="S236">
            <v>2.6396001890968748</v>
          </cell>
        </row>
        <row r="237">
          <cell r="O237">
            <v>0</v>
          </cell>
          <cell r="P237">
            <v>0.44376166666666667</v>
          </cell>
          <cell r="R237">
            <v>0</v>
          </cell>
          <cell r="S237">
            <v>0.21444627996400231</v>
          </cell>
        </row>
        <row r="238">
          <cell r="O238">
            <v>0</v>
          </cell>
          <cell r="P238">
            <v>0</v>
          </cell>
          <cell r="R238">
            <v>0</v>
          </cell>
          <cell r="S238">
            <v>5.3539609948000004</v>
          </cell>
        </row>
        <row r="239">
          <cell r="O239">
            <v>0</v>
          </cell>
          <cell r="P239">
            <v>1.9415733333333334</v>
          </cell>
          <cell r="R239">
            <v>0</v>
          </cell>
          <cell r="S239">
            <v>4.3776628000000004</v>
          </cell>
        </row>
        <row r="240">
          <cell r="O240">
            <v>0</v>
          </cell>
          <cell r="P240">
            <v>1.4114866666666668</v>
          </cell>
          <cell r="R240">
            <v>2.76027E-3</v>
          </cell>
          <cell r="S240">
            <v>1.7551381819701162</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5.0929388371304167</v>
          </cell>
        </row>
        <row r="244">
          <cell r="O244">
            <v>0</v>
          </cell>
          <cell r="P244">
            <v>5.7112349999999994</v>
          </cell>
          <cell r="R244">
            <v>0</v>
          </cell>
          <cell r="S244">
            <v>12.542136939827923</v>
          </cell>
        </row>
        <row r="245">
          <cell r="O245">
            <v>0</v>
          </cell>
          <cell r="P245">
            <v>2.8821633333333332</v>
          </cell>
          <cell r="R245">
            <v>6.7750030000000003E-2</v>
          </cell>
          <cell r="S245">
            <v>-5.9478708372122302</v>
          </cell>
        </row>
        <row r="246">
          <cell r="O246">
            <v>0</v>
          </cell>
          <cell r="P246">
            <v>0.50763999999999998</v>
          </cell>
          <cell r="R246">
            <v>6.0786970000000003E-2</v>
          </cell>
          <cell r="S246">
            <v>1.0977489040155817</v>
          </cell>
        </row>
        <row r="247">
          <cell r="O247">
            <v>233.91489899999999</v>
          </cell>
          <cell r="P247">
            <v>368.22068666666672</v>
          </cell>
          <cell r="R247">
            <v>233.914897</v>
          </cell>
          <cell r="S247">
            <v>128.224681</v>
          </cell>
        </row>
        <row r="248">
          <cell r="O248">
            <v>0</v>
          </cell>
          <cell r="P248">
            <v>2.4969199999999998</v>
          </cell>
          <cell r="R248">
            <v>0.28055339000000001</v>
          </cell>
          <cell r="S248">
            <v>4.0334281742943636</v>
          </cell>
        </row>
        <row r="249">
          <cell r="O249">
            <v>0</v>
          </cell>
          <cell r="P249">
            <v>416.118405</v>
          </cell>
          <cell r="R249">
            <v>0</v>
          </cell>
          <cell r="S249">
            <v>0</v>
          </cell>
        </row>
        <row r="250">
          <cell r="O250">
            <v>0</v>
          </cell>
          <cell r="P250">
            <v>1.1141816666666666</v>
          </cell>
          <cell r="R250">
            <v>0</v>
          </cell>
          <cell r="S250">
            <v>2.4076190203387062</v>
          </cell>
        </row>
        <row r="251">
          <cell r="O251">
            <v>0</v>
          </cell>
          <cell r="P251">
            <v>2.9813966666666669</v>
          </cell>
          <cell r="R251">
            <v>0</v>
          </cell>
          <cell r="S251">
            <v>0</v>
          </cell>
        </row>
        <row r="252">
          <cell r="O252">
            <v>0</v>
          </cell>
          <cell r="P252">
            <v>1.1518883333333334</v>
          </cell>
          <cell r="R252">
            <v>0</v>
          </cell>
          <cell r="S252">
            <v>2.5299818337254907</v>
          </cell>
        </row>
        <row r="253">
          <cell r="O253">
            <v>0</v>
          </cell>
          <cell r="P253">
            <v>4.2922466666666663</v>
          </cell>
          <cell r="R253">
            <v>0</v>
          </cell>
          <cell r="S253">
            <v>9.4059934647969534</v>
          </cell>
        </row>
        <row r="254">
          <cell r="O254">
            <v>0</v>
          </cell>
          <cell r="P254">
            <v>1.2196750000000001</v>
          </cell>
          <cell r="R254">
            <v>0.41850665000000004</v>
          </cell>
          <cell r="S254">
            <v>5.2016923928372165</v>
          </cell>
        </row>
        <row r="255">
          <cell r="O255">
            <v>0</v>
          </cell>
          <cell r="P255">
            <v>3.6397783333333336</v>
          </cell>
          <cell r="R255">
            <v>0</v>
          </cell>
          <cell r="S255">
            <v>7.9849416815232637</v>
          </cell>
        </row>
        <row r="256">
          <cell r="O256">
            <v>1.6899999999999999E-4</v>
          </cell>
          <cell r="P256">
            <v>0</v>
          </cell>
          <cell r="R256">
            <v>0.44631219</v>
          </cell>
          <cell r="S256">
            <v>0.25012000000000001</v>
          </cell>
        </row>
        <row r="257">
          <cell r="O257">
            <v>0</v>
          </cell>
          <cell r="P257">
            <v>3.4377</v>
          </cell>
          <cell r="R257">
            <v>8.0774999999999998E-4</v>
          </cell>
          <cell r="S257">
            <v>0.59877800000000003</v>
          </cell>
        </row>
        <row r="258">
          <cell r="O258">
            <v>0</v>
          </cell>
          <cell r="P258">
            <v>0</v>
          </cell>
          <cell r="R258">
            <v>0</v>
          </cell>
          <cell r="S258">
            <v>0</v>
          </cell>
        </row>
        <row r="259">
          <cell r="O259">
            <v>0</v>
          </cell>
          <cell r="P259">
            <v>0</v>
          </cell>
          <cell r="R259">
            <v>0</v>
          </cell>
          <cell r="S259">
            <v>0</v>
          </cell>
        </row>
        <row r="260">
          <cell r="O260">
            <v>0</v>
          </cell>
          <cell r="P260">
            <v>0</v>
          </cell>
          <cell r="R260">
            <v>0</v>
          </cell>
          <cell r="S260">
            <v>0</v>
          </cell>
        </row>
        <row r="261">
          <cell r="O261">
            <v>0</v>
          </cell>
          <cell r="P261">
            <v>8.2679349999999996</v>
          </cell>
          <cell r="R261">
            <v>0.19680261000000004</v>
          </cell>
          <cell r="S261">
            <v>18.144657711188557</v>
          </cell>
        </row>
        <row r="262">
          <cell r="O262">
            <v>0</v>
          </cell>
          <cell r="P262">
            <v>1.5450133333333333</v>
          </cell>
          <cell r="R262">
            <v>0</v>
          </cell>
          <cell r="S262">
            <v>3.3914191287215445</v>
          </cell>
        </row>
        <row r="263">
          <cell r="O263">
            <v>0</v>
          </cell>
          <cell r="P263">
            <v>6.6288516666666668</v>
          </cell>
          <cell r="R263">
            <v>0</v>
          </cell>
          <cell r="S263">
            <v>14.54825832845945</v>
          </cell>
        </row>
        <row r="264">
          <cell r="O264">
            <v>0</v>
          </cell>
          <cell r="P264">
            <v>2.3885549999999998</v>
          </cell>
          <cell r="R264">
            <v>0</v>
          </cell>
          <cell r="S264">
            <v>5.2461656014751705</v>
          </cell>
        </row>
        <row r="265">
          <cell r="O265">
            <v>0</v>
          </cell>
          <cell r="P265">
            <v>0.88174166666666665</v>
          </cell>
          <cell r="R265">
            <v>0</v>
          </cell>
          <cell r="S265">
            <v>0.954125</v>
          </cell>
        </row>
        <row r="266">
          <cell r="O266">
            <v>0</v>
          </cell>
          <cell r="P266">
            <v>2.1687650000000001</v>
          </cell>
          <cell r="R266">
            <v>4.6469089999999998E-2</v>
          </cell>
          <cell r="S266">
            <v>4.7100138785535917</v>
          </cell>
        </row>
        <row r="267">
          <cell r="O267">
            <v>0.36422700000000002</v>
          </cell>
          <cell r="P267">
            <v>5.7465099999999998</v>
          </cell>
          <cell r="R267">
            <v>0.39133620999999996</v>
          </cell>
          <cell r="S267">
            <v>4.3291120827838379</v>
          </cell>
        </row>
        <row r="268">
          <cell r="O268">
            <v>0</v>
          </cell>
          <cell r="P268">
            <v>6.8045733333333338</v>
          </cell>
          <cell r="R268">
            <v>0</v>
          </cell>
          <cell r="S268">
            <v>14.761373587522947</v>
          </cell>
        </row>
        <row r="269">
          <cell r="O269">
            <v>0</v>
          </cell>
          <cell r="P269">
            <v>0</v>
          </cell>
          <cell r="R269">
            <v>0</v>
          </cell>
          <cell r="S269">
            <v>10.1226935</v>
          </cell>
        </row>
        <row r="270">
          <cell r="O270">
            <v>0</v>
          </cell>
          <cell r="P270">
            <v>6.8045733333333338</v>
          </cell>
          <cell r="R270">
            <v>2.0603000000000002E-3</v>
          </cell>
          <cell r="S270">
            <v>1.1889928000000001</v>
          </cell>
        </row>
        <row r="271">
          <cell r="O271">
            <v>2.1940000000000002E-3</v>
          </cell>
          <cell r="P271">
            <v>1.5078683333333334</v>
          </cell>
          <cell r="R271">
            <v>0.45645539000000002</v>
          </cell>
          <cell r="S271">
            <v>3.3302567999999999</v>
          </cell>
        </row>
        <row r="272">
          <cell r="O272">
            <v>1.8203199999999999</v>
          </cell>
          <cell r="P272">
            <v>1.8078633333333334</v>
          </cell>
          <cell r="R272">
            <v>1.8203204099999999</v>
          </cell>
          <cell r="S272">
            <v>1.6379648</v>
          </cell>
        </row>
        <row r="273">
          <cell r="O273">
            <v>2.6519000000000001E-2</v>
          </cell>
          <cell r="P273">
            <v>6.2666666666666669E-3</v>
          </cell>
          <cell r="R273">
            <v>2.6519460000000002E-2</v>
          </cell>
          <cell r="S273">
            <v>1.4596168</v>
          </cell>
        </row>
        <row r="274">
          <cell r="O274">
            <v>7.9193E-2</v>
          </cell>
          <cell r="P274">
            <v>13.552206666666665</v>
          </cell>
          <cell r="R274">
            <v>2.0528965100000001</v>
          </cell>
          <cell r="S274">
            <v>0.90126640000000002</v>
          </cell>
        </row>
        <row r="275">
          <cell r="O275">
            <v>0</v>
          </cell>
          <cell r="P275">
            <v>0.13062499999999999</v>
          </cell>
          <cell r="R275">
            <v>0</v>
          </cell>
          <cell r="S275">
            <v>0</v>
          </cell>
        </row>
        <row r="276">
          <cell r="O276">
            <v>0</v>
          </cell>
          <cell r="P276">
            <v>0.85917833333333338</v>
          </cell>
          <cell r="R276">
            <v>0</v>
          </cell>
          <cell r="S276">
            <v>2.8329608000000004</v>
          </cell>
        </row>
        <row r="277">
          <cell r="O277">
            <v>1.457E-3</v>
          </cell>
          <cell r="P277">
            <v>1.3451783333333334</v>
          </cell>
          <cell r="R277">
            <v>1.45717E-3</v>
          </cell>
          <cell r="S277">
            <v>2.0080992000000002</v>
          </cell>
        </row>
      </sheetData>
      <sheetData sheetId="2">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273.01299999999998</v>
          </cell>
          <cell r="P74">
            <v>64.182003333333327</v>
          </cell>
          <cell r="R74">
            <v>314.74713224999999</v>
          </cell>
          <cell r="S74">
            <v>58.536002929080475</v>
          </cell>
        </row>
        <row r="75">
          <cell r="O75">
            <v>0</v>
          </cell>
          <cell r="P75">
            <v>3.8948699999999996</v>
          </cell>
          <cell r="R75">
            <v>0</v>
          </cell>
          <cell r="S75">
            <v>4.4866010000000003</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0.28628399999999998</v>
          </cell>
          <cell r="S80">
            <v>2.0437E-2</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-28.135100446855354</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8.9125140000000005E-2</v>
          </cell>
          <cell r="S127">
            <v>-1.2315519198141001</v>
          </cell>
        </row>
        <row r="128">
          <cell r="O128">
            <v>0</v>
          </cell>
          <cell r="P128">
            <v>2.9386233333333336</v>
          </cell>
          <cell r="R128">
            <v>0</v>
          </cell>
          <cell r="S128">
            <v>3.5981027553560994</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6.9348580000000002</v>
          </cell>
          <cell r="P132">
            <v>0.54326333333333332</v>
          </cell>
          <cell r="R132">
            <v>6.7588921199999996</v>
          </cell>
          <cell r="S132">
            <v>-1.9376516464574178</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224.699904</v>
          </cell>
          <cell r="P137">
            <v>3.9979366666666665</v>
          </cell>
          <cell r="R137">
            <v>225.32593759000002</v>
          </cell>
          <cell r="S137">
            <v>4.545026</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7.7958099999999994E-3</v>
          </cell>
          <cell r="S141">
            <v>-31.695391538765723</v>
          </cell>
        </row>
        <row r="142">
          <cell r="O142">
            <v>0</v>
          </cell>
          <cell r="P142">
            <v>0.39550666666666667</v>
          </cell>
          <cell r="R142">
            <v>0</v>
          </cell>
          <cell r="S142">
            <v>-0.24687164937710504</v>
          </cell>
        </row>
        <row r="143">
          <cell r="O143">
            <v>10.811133999999999</v>
          </cell>
          <cell r="P143">
            <v>0.99040000000000006</v>
          </cell>
          <cell r="R143">
            <v>10.562751650000001</v>
          </cell>
          <cell r="S143">
            <v>-0.50340662080065135</v>
          </cell>
        </row>
        <row r="144">
          <cell r="O144">
            <v>0</v>
          </cell>
          <cell r="P144">
            <v>0</v>
          </cell>
          <cell r="R144">
            <v>6.4241100000000002E-3</v>
          </cell>
          <cell r="S144">
            <v>0</v>
          </cell>
        </row>
        <row r="145">
          <cell r="O145">
            <v>0</v>
          </cell>
          <cell r="P145">
            <v>0</v>
          </cell>
          <cell r="R145">
            <v>0.12261977</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-1.7962933200220714</v>
          </cell>
        </row>
        <row r="153">
          <cell r="O153">
            <v>0</v>
          </cell>
          <cell r="P153">
            <v>0</v>
          </cell>
          <cell r="R153">
            <v>0</v>
          </cell>
          <cell r="S153">
            <v>0</v>
          </cell>
        </row>
        <row r="154">
          <cell r="O154">
            <v>0</v>
          </cell>
          <cell r="P154">
            <v>0</v>
          </cell>
          <cell r="R154">
            <v>3.6621380000000002E-2</v>
          </cell>
          <cell r="S154">
            <v>0</v>
          </cell>
        </row>
        <row r="155">
          <cell r="O155">
            <v>93.268860000000004</v>
          </cell>
          <cell r="P155">
            <v>21.911064999999997</v>
          </cell>
          <cell r="R155">
            <v>90.853212049999996</v>
          </cell>
          <cell r="S155">
            <v>69.717841833000008</v>
          </cell>
        </row>
        <row r="156">
          <cell r="O156">
            <v>0</v>
          </cell>
          <cell r="P156">
            <v>0</v>
          </cell>
          <cell r="R156">
            <v>0</v>
          </cell>
          <cell r="S156">
            <v>0</v>
          </cell>
        </row>
        <row r="157">
          <cell r="O157">
            <v>0</v>
          </cell>
          <cell r="P157">
            <v>1.2986266666666666</v>
          </cell>
          <cell r="R157">
            <v>0.57608527999999992</v>
          </cell>
          <cell r="S157">
            <v>-5.6443116795500723</v>
          </cell>
        </row>
        <row r="158">
          <cell r="O158">
            <v>0</v>
          </cell>
          <cell r="P158">
            <v>14.123190000000001</v>
          </cell>
          <cell r="R158">
            <v>0.96423947999999993</v>
          </cell>
          <cell r="S158">
            <v>64.106426000000013</v>
          </cell>
        </row>
        <row r="159">
          <cell r="O159">
            <v>0</v>
          </cell>
          <cell r="P159">
            <v>0.65569333333333335</v>
          </cell>
          <cell r="R159">
            <v>0</v>
          </cell>
          <cell r="S159">
            <v>-2.8313064138100308</v>
          </cell>
        </row>
        <row r="160">
          <cell r="O160">
            <v>0</v>
          </cell>
          <cell r="P160">
            <v>0</v>
          </cell>
          <cell r="R160">
            <v>1.9964600000000002E-3</v>
          </cell>
          <cell r="S160">
            <v>0</v>
          </cell>
        </row>
        <row r="161">
          <cell r="O161">
            <v>146.17588599999999</v>
          </cell>
          <cell r="P161">
            <v>0</v>
          </cell>
          <cell r="R161">
            <v>160.27308888000002</v>
          </cell>
          <cell r="S161">
            <v>0</v>
          </cell>
        </row>
        <row r="162">
          <cell r="O162">
            <v>0</v>
          </cell>
          <cell r="P162">
            <v>0</v>
          </cell>
          <cell r="R162">
            <v>0</v>
          </cell>
          <cell r="S162">
            <v>0</v>
          </cell>
        </row>
        <row r="163">
          <cell r="O163">
            <v>0</v>
          </cell>
          <cell r="P163">
            <v>0</v>
          </cell>
          <cell r="R163">
            <v>0</v>
          </cell>
          <cell r="S163">
            <v>0</v>
          </cell>
        </row>
        <row r="164">
          <cell r="O164">
            <v>0</v>
          </cell>
          <cell r="P164">
            <v>4.6515133333333329</v>
          </cell>
          <cell r="R164">
            <v>0</v>
          </cell>
          <cell r="S164">
            <v>-2.9204580536276517</v>
          </cell>
        </row>
        <row r="165">
          <cell r="O165">
            <v>0</v>
          </cell>
          <cell r="P165">
            <v>3.4073100000000003</v>
          </cell>
          <cell r="R165">
            <v>0.14927972</v>
          </cell>
          <cell r="S165">
            <v>-4.4800073493274333</v>
          </cell>
        </row>
        <row r="166">
          <cell r="O166">
            <v>0</v>
          </cell>
          <cell r="P166">
            <v>0.6486966666666667</v>
          </cell>
          <cell r="R166">
            <v>0.10807164</v>
          </cell>
          <cell r="S166">
            <v>-1.9917855931006478E-2</v>
          </cell>
        </row>
        <row r="167">
          <cell r="O167">
            <v>0</v>
          </cell>
          <cell r="P167">
            <v>1.53789</v>
          </cell>
          <cell r="R167">
            <v>7.2645860000000007E-2</v>
          </cell>
          <cell r="S167">
            <v>-0.63239260042527068</v>
          </cell>
        </row>
        <row r="168">
          <cell r="O168">
            <v>1.8727240000000001</v>
          </cell>
          <cell r="P168">
            <v>0.29768666666666665</v>
          </cell>
          <cell r="R168">
            <v>1.8242206999999999</v>
          </cell>
          <cell r="S168">
            <v>-1.0741101418363372</v>
          </cell>
        </row>
        <row r="169">
          <cell r="O169">
            <v>1.6832929999999999</v>
          </cell>
          <cell r="P169">
            <v>1.2731649999999999</v>
          </cell>
          <cell r="R169">
            <v>1.6409945800000001</v>
          </cell>
          <cell r="S169">
            <v>-0.78963570493972313</v>
          </cell>
        </row>
        <row r="170">
          <cell r="O170">
            <v>0</v>
          </cell>
          <cell r="P170">
            <v>0.60605999999999993</v>
          </cell>
          <cell r="R170">
            <v>0</v>
          </cell>
          <cell r="S170">
            <v>-2.1644373635302907</v>
          </cell>
        </row>
        <row r="171">
          <cell r="O171">
            <v>0</v>
          </cell>
          <cell r="P171">
            <v>0.66239333333333328</v>
          </cell>
          <cell r="R171">
            <v>3.9615419999999998E-2</v>
          </cell>
          <cell r="S171">
            <v>-0.16574662986245903</v>
          </cell>
        </row>
        <row r="172">
          <cell r="O172">
            <v>0</v>
          </cell>
          <cell r="P172">
            <v>1.86649</v>
          </cell>
          <cell r="R172">
            <v>0.22296814000000001</v>
          </cell>
          <cell r="S172">
            <v>-0.33076836181609082</v>
          </cell>
        </row>
        <row r="173">
          <cell r="O173">
            <v>0</v>
          </cell>
          <cell r="P173">
            <v>0.26006333333333337</v>
          </cell>
          <cell r="R173">
            <v>5.648903000000001E-2</v>
          </cell>
          <cell r="S173">
            <v>3.2546057038368437E-2</v>
          </cell>
        </row>
        <row r="174">
          <cell r="O174">
            <v>0</v>
          </cell>
          <cell r="P174">
            <v>1.3481633333333332</v>
          </cell>
          <cell r="R174">
            <v>2.5758390000000003E-2</v>
          </cell>
          <cell r="S174">
            <v>-0.74138250102997905</v>
          </cell>
        </row>
        <row r="175">
          <cell r="O175">
            <v>3.2418140000000002</v>
          </cell>
          <cell r="P175">
            <v>0.95990666666666657</v>
          </cell>
          <cell r="R175">
            <v>3.1803644500000003</v>
          </cell>
          <cell r="S175">
            <v>-0.53018371880069193</v>
          </cell>
        </row>
        <row r="176">
          <cell r="O176">
            <v>0</v>
          </cell>
          <cell r="P176">
            <v>2.2245900000000001</v>
          </cell>
          <cell r="R176">
            <v>0.10221827</v>
          </cell>
          <cell r="S176">
            <v>-1.0181466511479726</v>
          </cell>
        </row>
        <row r="177">
          <cell r="O177">
            <v>0</v>
          </cell>
          <cell r="P177">
            <v>2.4672049999999999</v>
          </cell>
          <cell r="R177">
            <v>0.90275070000000002</v>
          </cell>
          <cell r="S177">
            <v>1.611094815748551</v>
          </cell>
        </row>
        <row r="178">
          <cell r="O178">
            <v>0</v>
          </cell>
          <cell r="P178">
            <v>3.1124916666666667</v>
          </cell>
          <cell r="R178">
            <v>0</v>
          </cell>
          <cell r="S178">
            <v>-1.8913358172033323</v>
          </cell>
        </row>
        <row r="179">
          <cell r="O179">
            <v>8.8887579999999993</v>
          </cell>
          <cell r="P179">
            <v>1.5195283333333334</v>
          </cell>
          <cell r="R179">
            <v>8.6585412399999999</v>
          </cell>
          <cell r="S179">
            <v>5.0416279484601407</v>
          </cell>
        </row>
        <row r="180">
          <cell r="O180">
            <v>0</v>
          </cell>
          <cell r="P180">
            <v>4.9131233333333331</v>
          </cell>
          <cell r="R180">
            <v>6.9668739999999993E-2</v>
          </cell>
          <cell r="S180">
            <v>-2.7911940672706557</v>
          </cell>
        </row>
        <row r="181">
          <cell r="O181">
            <v>0</v>
          </cell>
          <cell r="P181">
            <v>11.723873333333332</v>
          </cell>
          <cell r="R181">
            <v>0.12083000000000001</v>
          </cell>
          <cell r="S181">
            <v>3.5091394841999994</v>
          </cell>
        </row>
        <row r="182">
          <cell r="O182">
            <v>0</v>
          </cell>
          <cell r="P182">
            <v>0</v>
          </cell>
          <cell r="R182">
            <v>0</v>
          </cell>
          <cell r="S182">
            <v>0</v>
          </cell>
        </row>
        <row r="183">
          <cell r="O183">
            <v>1.505682</v>
          </cell>
          <cell r="P183">
            <v>2.8738916666666667</v>
          </cell>
          <cell r="R183">
            <v>1.5161353099999997</v>
          </cell>
          <cell r="S183">
            <v>-1.6115969969327235</v>
          </cell>
        </row>
        <row r="184">
          <cell r="O184">
            <v>6.2185889999999997</v>
          </cell>
          <cell r="P184">
            <v>0.87468166666666669</v>
          </cell>
          <cell r="R184">
            <v>6.057527369999999</v>
          </cell>
          <cell r="S184">
            <v>1.7460372102553721</v>
          </cell>
        </row>
        <row r="185">
          <cell r="O185">
            <v>2.8990969999999998</v>
          </cell>
          <cell r="P185">
            <v>7.4553016666666672</v>
          </cell>
          <cell r="R185">
            <v>3.1502361899999998</v>
          </cell>
          <cell r="S185">
            <v>6.2371279733874045</v>
          </cell>
        </row>
        <row r="186">
          <cell r="O186">
            <v>0</v>
          </cell>
          <cell r="P186">
            <v>12.507486666666667</v>
          </cell>
          <cell r="R186">
            <v>0.17917088</v>
          </cell>
          <cell r="S186">
            <v>-6.9016898035027836</v>
          </cell>
        </row>
        <row r="187">
          <cell r="O187">
            <v>0</v>
          </cell>
          <cell r="P187">
            <v>1.7911033333333333</v>
          </cell>
          <cell r="R187">
            <v>0.24558167</v>
          </cell>
          <cell r="S187">
            <v>0.12279971257939781</v>
          </cell>
        </row>
        <row r="188">
          <cell r="O188">
            <v>0</v>
          </cell>
          <cell r="P188">
            <v>2.6680883333333334</v>
          </cell>
          <cell r="R188">
            <v>0</v>
          </cell>
          <cell r="S188">
            <v>1.9089559999999999</v>
          </cell>
        </row>
        <row r="189">
          <cell r="O189">
            <v>0</v>
          </cell>
          <cell r="P189">
            <v>1.8182383333333334</v>
          </cell>
          <cell r="R189">
            <v>7.1685810000000003E-2</v>
          </cell>
          <cell r="S189">
            <v>6.843551023782604</v>
          </cell>
        </row>
        <row r="190">
          <cell r="O190">
            <v>0</v>
          </cell>
          <cell r="P190">
            <v>5.2179033333333331</v>
          </cell>
          <cell r="R190">
            <v>3.4068359999999999E-2</v>
          </cell>
          <cell r="S190">
            <v>-0.53835623208679628</v>
          </cell>
        </row>
        <row r="191">
          <cell r="O191">
            <v>0</v>
          </cell>
          <cell r="P191">
            <v>1.6701816666666665</v>
          </cell>
          <cell r="R191">
            <v>6.5809700000000013E-2</v>
          </cell>
          <cell r="S191">
            <v>-6.0192404153449548</v>
          </cell>
        </row>
        <row r="192">
          <cell r="O192">
            <v>0</v>
          </cell>
          <cell r="P192">
            <v>0</v>
          </cell>
          <cell r="R192">
            <v>0</v>
          </cell>
          <cell r="S192">
            <v>0</v>
          </cell>
        </row>
        <row r="193">
          <cell r="O193">
            <v>0</v>
          </cell>
          <cell r="P193">
            <v>0</v>
          </cell>
          <cell r="R193">
            <v>0.63128143999999997</v>
          </cell>
          <cell r="S193">
            <v>0</v>
          </cell>
        </row>
        <row r="194">
          <cell r="O194">
            <v>0</v>
          </cell>
          <cell r="P194">
            <v>6.4919849999999997</v>
          </cell>
          <cell r="R194">
            <v>1.544477E-2</v>
          </cell>
          <cell r="S194">
            <v>-7.2613769309513465E-2</v>
          </cell>
        </row>
        <row r="195">
          <cell r="O195">
            <v>0</v>
          </cell>
          <cell r="P195">
            <v>7.1768333333333337E-2</v>
          </cell>
          <cell r="R195">
            <v>0.35105405000000001</v>
          </cell>
          <cell r="S195">
            <v>-0.58719321118274825</v>
          </cell>
        </row>
        <row r="196">
          <cell r="O196">
            <v>0</v>
          </cell>
          <cell r="P196">
            <v>9.0676616666666678</v>
          </cell>
          <cell r="R196">
            <v>3.3178950199999995</v>
          </cell>
          <cell r="S196">
            <v>603.9638046</v>
          </cell>
        </row>
        <row r="197">
          <cell r="O197">
            <v>0</v>
          </cell>
          <cell r="P197">
            <v>7.9975000000000004E-2</v>
          </cell>
          <cell r="R197">
            <v>0</v>
          </cell>
          <cell r="S197">
            <v>-0.25844547546252356</v>
          </cell>
        </row>
        <row r="198">
          <cell r="O198">
            <v>0</v>
          </cell>
          <cell r="P198">
            <v>3.0789999999999998E-2</v>
          </cell>
          <cell r="R198">
            <v>0</v>
          </cell>
          <cell r="S198">
            <v>-0.13371853158143998</v>
          </cell>
        </row>
        <row r="199">
          <cell r="O199">
            <v>0</v>
          </cell>
          <cell r="P199">
            <v>2.7729750000000002</v>
          </cell>
          <cell r="R199">
            <v>0</v>
          </cell>
          <cell r="S199">
            <v>4.7012140000000002</v>
          </cell>
        </row>
        <row r="200">
          <cell r="O200">
            <v>0</v>
          </cell>
          <cell r="P200">
            <v>8.1776366666666664</v>
          </cell>
          <cell r="R200">
            <v>0</v>
          </cell>
          <cell r="S200">
            <v>3.8562468083999999</v>
          </cell>
        </row>
        <row r="201">
          <cell r="O201">
            <v>0</v>
          </cell>
          <cell r="P201">
            <v>0.19286499999999998</v>
          </cell>
          <cell r="R201">
            <v>0</v>
          </cell>
          <cell r="S201">
            <v>-2.5405337329393141</v>
          </cell>
        </row>
        <row r="202">
          <cell r="O202">
            <v>0</v>
          </cell>
          <cell r="P202">
            <v>2.9766433333333335</v>
          </cell>
          <cell r="R202">
            <v>0.7775586000000001</v>
          </cell>
          <cell r="S202">
            <v>4.8141624000000007</v>
          </cell>
        </row>
        <row r="203">
          <cell r="O203">
            <v>0</v>
          </cell>
          <cell r="P203">
            <v>1.8063633333333333</v>
          </cell>
          <cell r="R203">
            <v>2.1028580000000002E-2</v>
          </cell>
          <cell r="S203">
            <v>-1.0536675589868727</v>
          </cell>
        </row>
        <row r="204">
          <cell r="O204">
            <v>0</v>
          </cell>
          <cell r="P204">
            <v>0.68785833333333335</v>
          </cell>
          <cell r="R204">
            <v>2.809654E-2</v>
          </cell>
          <cell r="S204">
            <v>-0.31787746236709591</v>
          </cell>
        </row>
        <row r="205">
          <cell r="O205">
            <v>0</v>
          </cell>
          <cell r="P205">
            <v>0</v>
          </cell>
          <cell r="R205">
            <v>0.22276182</v>
          </cell>
          <cell r="S205">
            <v>-2.0879371</v>
          </cell>
        </row>
        <row r="206">
          <cell r="O206">
            <v>0</v>
          </cell>
          <cell r="P206">
            <v>1.9415733333333334</v>
          </cell>
          <cell r="R206">
            <v>1.6710170900000001</v>
          </cell>
          <cell r="S206">
            <v>25.198542400000001</v>
          </cell>
        </row>
        <row r="207">
          <cell r="O207">
            <v>0</v>
          </cell>
          <cell r="P207">
            <v>1.9415733333333334</v>
          </cell>
          <cell r="R207">
            <v>0</v>
          </cell>
          <cell r="S207">
            <v>25.198542400000001</v>
          </cell>
        </row>
        <row r="208">
          <cell r="O208">
            <v>0</v>
          </cell>
          <cell r="P208">
            <v>9.2151666666666673E-2</v>
          </cell>
          <cell r="R208">
            <v>0</v>
          </cell>
          <cell r="S208">
            <v>-0.39791329481313331</v>
          </cell>
        </row>
        <row r="209">
          <cell r="O209">
            <v>6.4962330000000001</v>
          </cell>
          <cell r="P209">
            <v>1.9776</v>
          </cell>
          <cell r="R209">
            <v>6.8749028700000006</v>
          </cell>
          <cell r="S209">
            <v>-1.1541532214249814</v>
          </cell>
        </row>
        <row r="210">
          <cell r="O210">
            <v>0</v>
          </cell>
          <cell r="P210">
            <v>0.90469833333333327</v>
          </cell>
          <cell r="R210">
            <v>0</v>
          </cell>
          <cell r="S210">
            <v>-0.55037553645945581</v>
          </cell>
        </row>
        <row r="211">
          <cell r="O211">
            <v>0</v>
          </cell>
          <cell r="P211">
            <v>1.8542750000000001</v>
          </cell>
          <cell r="R211">
            <v>0.37401021000000001</v>
          </cell>
          <cell r="S211">
            <v>0.25086488194485312</v>
          </cell>
        </row>
        <row r="212">
          <cell r="O212">
            <v>0</v>
          </cell>
          <cell r="P212">
            <v>2.2626900000000001</v>
          </cell>
          <cell r="R212">
            <v>6.8189510000000009E-2</v>
          </cell>
          <cell r="S212">
            <v>-0.7848791269634896</v>
          </cell>
        </row>
        <row r="213">
          <cell r="O213">
            <v>0</v>
          </cell>
          <cell r="P213">
            <v>1.6300549999999998</v>
          </cell>
          <cell r="R213">
            <v>9.9160970000000001E-2</v>
          </cell>
          <cell r="S213">
            <v>-0.68127174773605503</v>
          </cell>
        </row>
        <row r="214">
          <cell r="O214">
            <v>0</v>
          </cell>
          <cell r="P214">
            <v>3.6789533333333337</v>
          </cell>
          <cell r="R214">
            <v>0.19900163999999998</v>
          </cell>
          <cell r="S214">
            <v>-1.5788745336446457</v>
          </cell>
        </row>
        <row r="215">
          <cell r="O215">
            <v>0</v>
          </cell>
          <cell r="P215">
            <v>0.66433833333333336</v>
          </cell>
          <cell r="R215">
            <v>0.3504228499999999</v>
          </cell>
          <cell r="S215">
            <v>1.9209380672305227</v>
          </cell>
        </row>
        <row r="216">
          <cell r="O216">
            <v>0</v>
          </cell>
          <cell r="P216">
            <v>3.5512366666666666</v>
          </cell>
          <cell r="R216">
            <v>0.12340775</v>
          </cell>
          <cell r="S216">
            <v>11.759423029578173</v>
          </cell>
        </row>
        <row r="217">
          <cell r="O217">
            <v>0</v>
          </cell>
          <cell r="P217">
            <v>0.83697333333333335</v>
          </cell>
          <cell r="R217">
            <v>7.3283870000000015E-2</v>
          </cell>
          <cell r="S217">
            <v>-0.27292291131133561</v>
          </cell>
        </row>
        <row r="218">
          <cell r="O218">
            <v>0</v>
          </cell>
          <cell r="P218">
            <v>1.5811566666666668</v>
          </cell>
          <cell r="R218">
            <v>0</v>
          </cell>
          <cell r="S218">
            <v>4.3899286200770185</v>
          </cell>
        </row>
        <row r="219">
          <cell r="O219">
            <v>2.1255440000000001</v>
          </cell>
          <cell r="P219">
            <v>1.6951466666666668</v>
          </cell>
          <cell r="R219">
            <v>2.3139186299999999</v>
          </cell>
          <cell r="S219">
            <v>-0.42786496993988621</v>
          </cell>
        </row>
        <row r="220">
          <cell r="O220">
            <v>0</v>
          </cell>
          <cell r="P220">
            <v>0</v>
          </cell>
          <cell r="R220">
            <v>0</v>
          </cell>
          <cell r="S220">
            <v>0</v>
          </cell>
        </row>
        <row r="221">
          <cell r="O221">
            <v>3.1233430000000002</v>
          </cell>
          <cell r="P221">
            <v>1.5125999999999999</v>
          </cell>
          <cell r="R221">
            <v>3.3630157999999999</v>
          </cell>
          <cell r="S221">
            <v>-0.72181184827519029</v>
          </cell>
        </row>
        <row r="222">
          <cell r="O222">
            <v>0</v>
          </cell>
          <cell r="P222">
            <v>1.0831666666666666</v>
          </cell>
          <cell r="R222">
            <v>3.1910900000000006E-3</v>
          </cell>
          <cell r="S222">
            <v>-0.67392126932407326</v>
          </cell>
        </row>
        <row r="223">
          <cell r="O223">
            <v>0</v>
          </cell>
          <cell r="P223">
            <v>83.276840000000007</v>
          </cell>
          <cell r="R223">
            <v>1.40336872</v>
          </cell>
          <cell r="S223">
            <v>230.52547200000001</v>
          </cell>
        </row>
        <row r="224">
          <cell r="O224">
            <v>0</v>
          </cell>
          <cell r="P224">
            <v>1.2501450000000001</v>
          </cell>
          <cell r="R224">
            <v>0.27895719000000002</v>
          </cell>
          <cell r="S224">
            <v>0.20460176200496782</v>
          </cell>
        </row>
        <row r="225">
          <cell r="O225">
            <v>0</v>
          </cell>
          <cell r="P225">
            <v>2.09883</v>
          </cell>
          <cell r="R225">
            <v>1.30046898</v>
          </cell>
          <cell r="S225">
            <v>5.8481100000000019</v>
          </cell>
        </row>
        <row r="226">
          <cell r="O226">
            <v>1.91465</v>
          </cell>
          <cell r="P226">
            <v>2.1788183333333335</v>
          </cell>
          <cell r="R226">
            <v>2.0210754</v>
          </cell>
          <cell r="S226">
            <v>10.939010980469577</v>
          </cell>
        </row>
        <row r="227">
          <cell r="O227">
            <v>0</v>
          </cell>
          <cell r="P227">
            <v>0.63739999999999997</v>
          </cell>
          <cell r="R227">
            <v>0</v>
          </cell>
          <cell r="S227">
            <v>1.4996705961403118</v>
          </cell>
        </row>
        <row r="228">
          <cell r="O228">
            <v>0</v>
          </cell>
          <cell r="P228">
            <v>6.0639583333333329</v>
          </cell>
          <cell r="R228">
            <v>0</v>
          </cell>
          <cell r="S228">
            <v>4.7012140000000002</v>
          </cell>
        </row>
        <row r="229">
          <cell r="O229">
            <v>0</v>
          </cell>
          <cell r="P229">
            <v>0.14956833333333333</v>
          </cell>
          <cell r="R229">
            <v>0</v>
          </cell>
          <cell r="S229">
            <v>-0.64584388619670097</v>
          </cell>
        </row>
        <row r="230">
          <cell r="O230">
            <v>0</v>
          </cell>
          <cell r="P230">
            <v>2.58616</v>
          </cell>
          <cell r="R230">
            <v>0.22235115999999999</v>
          </cell>
          <cell r="S230">
            <v>-0.81455296340107175</v>
          </cell>
        </row>
        <row r="231">
          <cell r="O231">
            <v>0</v>
          </cell>
          <cell r="P231">
            <v>9.729753333333333</v>
          </cell>
          <cell r="R231">
            <v>0.11937337000000001</v>
          </cell>
          <cell r="S231">
            <v>36.493015811147536</v>
          </cell>
        </row>
        <row r="232">
          <cell r="O232">
            <v>0</v>
          </cell>
          <cell r="P232">
            <v>25.202613333333332</v>
          </cell>
          <cell r="R232">
            <v>0</v>
          </cell>
          <cell r="S232">
            <v>4.3251729999999995</v>
          </cell>
        </row>
        <row r="233">
          <cell r="O233">
            <v>71.333332999999996</v>
          </cell>
          <cell r="P233">
            <v>0</v>
          </cell>
          <cell r="R233">
            <v>75.298396520000011</v>
          </cell>
          <cell r="S233">
            <v>0</v>
          </cell>
        </row>
        <row r="234">
          <cell r="O234">
            <v>4.3197599999999996</v>
          </cell>
          <cell r="P234">
            <v>2.2893750000000002</v>
          </cell>
          <cell r="R234">
            <v>4.59176684</v>
          </cell>
          <cell r="S234">
            <v>-1.3973871870605503</v>
          </cell>
        </row>
        <row r="235">
          <cell r="O235">
            <v>0</v>
          </cell>
          <cell r="P235">
            <v>1.3450433333333331</v>
          </cell>
          <cell r="R235">
            <v>1.45481192</v>
          </cell>
          <cell r="S235">
            <v>-2.2435802960378028</v>
          </cell>
        </row>
        <row r="236">
          <cell r="O236">
            <v>8.4602660000000007</v>
          </cell>
          <cell r="P236">
            <v>6.6756666666666672E-2</v>
          </cell>
          <cell r="R236">
            <v>8.930529469999998</v>
          </cell>
          <cell r="S236">
            <v>-0.7592877464315233</v>
          </cell>
        </row>
        <row r="237">
          <cell r="O237">
            <v>0</v>
          </cell>
          <cell r="P237">
            <v>0.44376166666666667</v>
          </cell>
          <cell r="R237">
            <v>0</v>
          </cell>
          <cell r="S237">
            <v>-0.42852200979875893</v>
          </cell>
        </row>
        <row r="238">
          <cell r="O238">
            <v>0</v>
          </cell>
          <cell r="P238">
            <v>0</v>
          </cell>
          <cell r="R238">
            <v>0</v>
          </cell>
          <cell r="S238">
            <v>3.0844421916</v>
          </cell>
        </row>
        <row r="239">
          <cell r="O239">
            <v>0</v>
          </cell>
          <cell r="P239">
            <v>1.9415733333333334</v>
          </cell>
          <cell r="R239">
            <v>0</v>
          </cell>
          <cell r="S239">
            <v>25.198542400000001</v>
          </cell>
        </row>
        <row r="240">
          <cell r="O240">
            <v>4.0755340000000002</v>
          </cell>
          <cell r="P240">
            <v>1.4114866666666668</v>
          </cell>
          <cell r="R240">
            <v>4.30494281</v>
          </cell>
          <cell r="S240">
            <v>-0.49499223601115627</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-1.4664773916603355</v>
          </cell>
        </row>
        <row r="244">
          <cell r="O244">
            <v>0</v>
          </cell>
          <cell r="P244">
            <v>5.7112349999999994</v>
          </cell>
          <cell r="R244">
            <v>0</v>
          </cell>
          <cell r="S244">
            <v>-3.6162890017629472</v>
          </cell>
        </row>
        <row r="245">
          <cell r="O245">
            <v>0</v>
          </cell>
          <cell r="P245">
            <v>2.8821633333333332</v>
          </cell>
          <cell r="R245">
            <v>7.0460039999999988E-2</v>
          </cell>
          <cell r="S245">
            <v>10.702754186113697</v>
          </cell>
        </row>
        <row r="246">
          <cell r="O246">
            <v>0</v>
          </cell>
          <cell r="P246">
            <v>0.50763999999999998</v>
          </cell>
          <cell r="R246">
            <v>6.3218449999999995E-2</v>
          </cell>
          <cell r="S246">
            <v>-8.0356609292226544E-2</v>
          </cell>
        </row>
        <row r="247">
          <cell r="O247">
            <v>0</v>
          </cell>
          <cell r="P247">
            <v>368.22068666666672</v>
          </cell>
          <cell r="R247">
            <v>0</v>
          </cell>
          <cell r="S247">
            <v>115.68123499999999</v>
          </cell>
        </row>
        <row r="248">
          <cell r="O248">
            <v>0</v>
          </cell>
          <cell r="P248">
            <v>2.4969199999999998</v>
          </cell>
          <cell r="R248">
            <v>0.29177553000000001</v>
          </cell>
          <cell r="S248">
            <v>-8.0598868300149427</v>
          </cell>
        </row>
        <row r="249">
          <cell r="O249">
            <v>0</v>
          </cell>
          <cell r="P249">
            <v>416.118405</v>
          </cell>
          <cell r="R249">
            <v>0</v>
          </cell>
          <cell r="S249">
            <v>190.57365200000001</v>
          </cell>
        </row>
        <row r="250">
          <cell r="O250">
            <v>0</v>
          </cell>
          <cell r="P250">
            <v>1.1141816666666666</v>
          </cell>
          <cell r="R250">
            <v>0</v>
          </cell>
          <cell r="S250">
            <v>-4.8110778214406382</v>
          </cell>
        </row>
        <row r="251">
          <cell r="O251">
            <v>0</v>
          </cell>
          <cell r="P251">
            <v>2.9813966666666669</v>
          </cell>
          <cell r="R251">
            <v>0</v>
          </cell>
          <cell r="S251">
            <v>0</v>
          </cell>
        </row>
        <row r="252">
          <cell r="O252">
            <v>0</v>
          </cell>
          <cell r="P252">
            <v>1.1518883333333334</v>
          </cell>
          <cell r="R252">
            <v>0</v>
          </cell>
          <cell r="S252">
            <v>-4.1589996674509813</v>
          </cell>
        </row>
        <row r="253">
          <cell r="O253">
            <v>0</v>
          </cell>
          <cell r="P253">
            <v>4.2922466666666663</v>
          </cell>
          <cell r="R253">
            <v>0</v>
          </cell>
          <cell r="S253">
            <v>-15.455021929593906</v>
          </cell>
        </row>
        <row r="254">
          <cell r="O254">
            <v>0</v>
          </cell>
          <cell r="P254">
            <v>1.2196750000000001</v>
          </cell>
          <cell r="R254">
            <v>0.43524692000000004</v>
          </cell>
          <cell r="S254">
            <v>-8.5397807856744326</v>
          </cell>
        </row>
        <row r="255">
          <cell r="O255">
            <v>0</v>
          </cell>
          <cell r="P255">
            <v>3.6397783333333336</v>
          </cell>
          <cell r="R255">
            <v>0</v>
          </cell>
          <cell r="S255">
            <v>-13.124475363046528</v>
          </cell>
        </row>
        <row r="256">
          <cell r="O256">
            <v>21.303896000000002</v>
          </cell>
          <cell r="P256">
            <v>0</v>
          </cell>
          <cell r="R256">
            <v>22.933933249999995</v>
          </cell>
          <cell r="S256">
            <v>1.2575879999999999</v>
          </cell>
        </row>
        <row r="257">
          <cell r="O257">
            <v>0</v>
          </cell>
          <cell r="P257">
            <v>3.4377</v>
          </cell>
          <cell r="R257">
            <v>8.400599999999999E-4</v>
          </cell>
          <cell r="S257">
            <v>1.5227810000000002</v>
          </cell>
        </row>
        <row r="258">
          <cell r="O258">
            <v>7.2031869999999998</v>
          </cell>
          <cell r="P258">
            <v>0</v>
          </cell>
          <cell r="R258">
            <v>7.6035765700000004</v>
          </cell>
          <cell r="S258">
            <v>0</v>
          </cell>
        </row>
        <row r="259">
          <cell r="O259">
            <v>8.8231219999999997</v>
          </cell>
          <cell r="P259">
            <v>0</v>
          </cell>
          <cell r="R259">
            <v>9.3135548200000002</v>
          </cell>
          <cell r="S259">
            <v>0</v>
          </cell>
        </row>
        <row r="260">
          <cell r="O260">
            <v>0</v>
          </cell>
          <cell r="P260">
            <v>0</v>
          </cell>
          <cell r="R260">
            <v>0</v>
          </cell>
          <cell r="S260">
            <v>0</v>
          </cell>
        </row>
        <row r="261">
          <cell r="O261">
            <v>0.38609399999999999</v>
          </cell>
          <cell r="P261">
            <v>8.2679349999999996</v>
          </cell>
          <cell r="R261">
            <v>0.61222953000000002</v>
          </cell>
          <cell r="S261">
            <v>-36.258245666374101</v>
          </cell>
        </row>
        <row r="262">
          <cell r="O262">
            <v>0</v>
          </cell>
          <cell r="P262">
            <v>1.5450133333333333</v>
          </cell>
          <cell r="R262">
            <v>0</v>
          </cell>
          <cell r="S262">
            <v>-5.0605652574430895</v>
          </cell>
        </row>
        <row r="263">
          <cell r="O263">
            <v>0</v>
          </cell>
          <cell r="P263">
            <v>6.6288516666666668</v>
          </cell>
          <cell r="R263">
            <v>0</v>
          </cell>
          <cell r="S263">
            <v>-23.214258656918901</v>
          </cell>
        </row>
        <row r="264">
          <cell r="O264">
            <v>0</v>
          </cell>
          <cell r="P264">
            <v>2.3885549999999998</v>
          </cell>
          <cell r="R264">
            <v>0</v>
          </cell>
          <cell r="S264">
            <v>-7.7500732029503414</v>
          </cell>
        </row>
        <row r="265">
          <cell r="O265">
            <v>0</v>
          </cell>
          <cell r="P265">
            <v>0.88174166666666665</v>
          </cell>
          <cell r="R265">
            <v>0</v>
          </cell>
          <cell r="S265">
            <v>0.91485699999999992</v>
          </cell>
        </row>
        <row r="266">
          <cell r="O266">
            <v>0</v>
          </cell>
          <cell r="P266">
            <v>2.1687650000000001</v>
          </cell>
          <cell r="R266">
            <v>4.832786E-2</v>
          </cell>
          <cell r="S266">
            <v>-7.7176977571071834</v>
          </cell>
        </row>
        <row r="267">
          <cell r="O267">
            <v>3.6791749999999999</v>
          </cell>
          <cell r="P267">
            <v>5.7465099999999998</v>
          </cell>
          <cell r="R267">
            <v>5.5986000499999999</v>
          </cell>
          <cell r="S267">
            <v>-7.1118081655676759</v>
          </cell>
        </row>
        <row r="268">
          <cell r="O268">
            <v>68.351425000000006</v>
          </cell>
          <cell r="P268">
            <v>6.8045733333333338</v>
          </cell>
          <cell r="R268">
            <v>72.150738329999996</v>
          </cell>
          <cell r="S268">
            <v>-24.179257175045894</v>
          </cell>
        </row>
        <row r="269">
          <cell r="O269">
            <v>0</v>
          </cell>
          <cell r="P269">
            <v>0</v>
          </cell>
          <cell r="R269">
            <v>0</v>
          </cell>
          <cell r="S269">
            <v>4.3251729999999995</v>
          </cell>
        </row>
        <row r="270">
          <cell r="O270">
            <v>2.9876360000000002</v>
          </cell>
          <cell r="P270">
            <v>6.8045733333333338</v>
          </cell>
          <cell r="R270">
            <v>3.1558460400000001</v>
          </cell>
          <cell r="S270">
            <v>-0.57913580000000009</v>
          </cell>
        </row>
        <row r="271">
          <cell r="O271">
            <v>6.632104</v>
          </cell>
          <cell r="P271">
            <v>1.5078683333333334</v>
          </cell>
          <cell r="R271">
            <v>7.4731809699999996</v>
          </cell>
          <cell r="S271">
            <v>-2.3488777999999999</v>
          </cell>
        </row>
        <row r="272">
          <cell r="O272">
            <v>20.756515</v>
          </cell>
          <cell r="P272">
            <v>1.8078633333333334</v>
          </cell>
          <cell r="R272">
            <v>21.910265470000002</v>
          </cell>
          <cell r="S272">
            <v>-0.76173380000000002</v>
          </cell>
        </row>
        <row r="273">
          <cell r="O273">
            <v>9.1865369999999995</v>
          </cell>
          <cell r="P273">
            <v>6.2666666666666669E-3</v>
          </cell>
          <cell r="R273">
            <v>9.6971702400000002</v>
          </cell>
          <cell r="S273">
            <v>-0.75863180000000008</v>
          </cell>
        </row>
        <row r="274">
          <cell r="O274">
            <v>174.69114500000001</v>
          </cell>
          <cell r="P274">
            <v>13.552206666666665</v>
          </cell>
          <cell r="R274">
            <v>187.86707929999997</v>
          </cell>
          <cell r="S274">
            <v>9.7451536000000001</v>
          </cell>
        </row>
        <row r="275">
          <cell r="O275">
            <v>0</v>
          </cell>
          <cell r="P275">
            <v>0.13062499999999999</v>
          </cell>
          <cell r="R275">
            <v>0</v>
          </cell>
          <cell r="S275">
            <v>0</v>
          </cell>
        </row>
        <row r="276">
          <cell r="O276">
            <v>3.9819969999999998</v>
          </cell>
          <cell r="P276">
            <v>0.85917833333333338</v>
          </cell>
          <cell r="R276">
            <v>4.2033360899999996</v>
          </cell>
          <cell r="S276">
            <v>-2.3311988000000001</v>
          </cell>
        </row>
        <row r="277">
          <cell r="O277">
            <v>49.109288999999997</v>
          </cell>
          <cell r="P277">
            <v>1.3451783333333334</v>
          </cell>
          <cell r="R277">
            <v>51.83902904</v>
          </cell>
          <cell r="S277">
            <v>-0.86770520000000029</v>
          </cell>
        </row>
      </sheetData>
      <sheetData sheetId="3">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-99.204327309895064</v>
          </cell>
        </row>
        <row r="75">
          <cell r="O75">
            <v>41.832189</v>
          </cell>
          <cell r="P75">
            <v>3.8948699999999996</v>
          </cell>
          <cell r="R75">
            <v>41.832189140000004</v>
          </cell>
          <cell r="S75">
            <v>-9.5195030000000003</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11.011072</v>
          </cell>
          <cell r="P80">
            <v>5.4434883333333337</v>
          </cell>
          <cell r="R80">
            <v>11.308367049999998</v>
          </cell>
          <cell r="S80">
            <v>24.675673637049794</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0.75573100000000004</v>
          </cell>
          <cell r="P109">
            <v>7.8122800000000003</v>
          </cell>
          <cell r="R109">
            <v>0.75573075000000001</v>
          </cell>
          <cell r="S109">
            <v>29.341570282535237</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9.2553030000000008E-2</v>
          </cell>
          <cell r="S127">
            <v>1.6627576246997187</v>
          </cell>
        </row>
        <row r="128">
          <cell r="O128">
            <v>0</v>
          </cell>
          <cell r="P128">
            <v>2.9386233333333336</v>
          </cell>
          <cell r="R128">
            <v>0</v>
          </cell>
          <cell r="S128">
            <v>-7.3101313730947819</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3.7865500000000001E-3</v>
          </cell>
          <cell r="S132">
            <v>2.0341443995449104</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111.105137</v>
          </cell>
          <cell r="P137">
            <v>3.9979366666666665</v>
          </cell>
          <cell r="R137">
            <v>111.75524713999999</v>
          </cell>
          <cell r="S137">
            <v>-11.263361</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8.0956500000000011E-3</v>
          </cell>
          <cell r="S141">
            <v>89.295948947519818</v>
          </cell>
        </row>
        <row r="142">
          <cell r="O142">
            <v>0.366811</v>
          </cell>
          <cell r="P142">
            <v>0.39550666666666667</v>
          </cell>
          <cell r="R142">
            <v>0.36681068</v>
          </cell>
          <cell r="S142">
            <v>0.30945872235203953</v>
          </cell>
        </row>
        <row r="143">
          <cell r="O143">
            <v>0</v>
          </cell>
          <cell r="P143">
            <v>0.99040000000000006</v>
          </cell>
          <cell r="R143">
            <v>3.2840510000000003E-2</v>
          </cell>
          <cell r="S143">
            <v>0.66589942613012942</v>
          </cell>
        </row>
        <row r="144">
          <cell r="O144">
            <v>0</v>
          </cell>
          <cell r="P144">
            <v>0</v>
          </cell>
          <cell r="R144">
            <v>6.6711900000000005E-3</v>
          </cell>
          <cell r="S144">
            <v>0</v>
          </cell>
        </row>
        <row r="145">
          <cell r="O145">
            <v>0</v>
          </cell>
          <cell r="P145">
            <v>0</v>
          </cell>
          <cell r="R145">
            <v>0.12733591</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7.9468819999999996</v>
          </cell>
          <cell r="P152">
            <v>3.0261366666666665</v>
          </cell>
          <cell r="R152">
            <v>7.9468818499999996</v>
          </cell>
          <cell r="S152">
            <v>2.2529520353680965</v>
          </cell>
        </row>
        <row r="153">
          <cell r="O153">
            <v>0</v>
          </cell>
          <cell r="P153">
            <v>0</v>
          </cell>
          <cell r="R153">
            <v>0</v>
          </cell>
          <cell r="S153">
            <v>0</v>
          </cell>
        </row>
        <row r="154">
          <cell r="O154">
            <v>0</v>
          </cell>
          <cell r="P154">
            <v>0</v>
          </cell>
          <cell r="R154">
            <v>3.8029899999999998E-2</v>
          </cell>
          <cell r="S154">
            <v>0</v>
          </cell>
        </row>
        <row r="155">
          <cell r="O155">
            <v>0</v>
          </cell>
          <cell r="P155">
            <v>21.911064999999997</v>
          </cell>
          <cell r="R155">
            <v>0</v>
          </cell>
          <cell r="S155">
            <v>-20.546946735900008</v>
          </cell>
        </row>
        <row r="156">
          <cell r="O156">
            <v>0</v>
          </cell>
          <cell r="P156">
            <v>0</v>
          </cell>
          <cell r="R156">
            <v>0</v>
          </cell>
          <cell r="S156">
            <v>0</v>
          </cell>
        </row>
        <row r="157">
          <cell r="O157">
            <v>10.606235</v>
          </cell>
          <cell r="P157">
            <v>1.2986266666666666</v>
          </cell>
          <cell r="R157">
            <v>11.204477310000003</v>
          </cell>
          <cell r="S157">
            <v>5.8758639288805643</v>
          </cell>
        </row>
        <row r="158">
          <cell r="O158">
            <v>113.114524</v>
          </cell>
          <cell r="P158">
            <v>14.123190000000001</v>
          </cell>
          <cell r="R158">
            <v>114.11584977</v>
          </cell>
          <cell r="S158">
            <v>-70.371663000000012</v>
          </cell>
        </row>
        <row r="159">
          <cell r="O159">
            <v>0</v>
          </cell>
          <cell r="P159">
            <v>0.65569333333333335</v>
          </cell>
          <cell r="R159">
            <v>0</v>
          </cell>
          <cell r="S159">
            <v>2.961529856036222</v>
          </cell>
        </row>
        <row r="160">
          <cell r="O160">
            <v>0</v>
          </cell>
          <cell r="P160">
            <v>0</v>
          </cell>
          <cell r="R160">
            <v>2.0732399999999996E-3</v>
          </cell>
          <cell r="S160">
            <v>0</v>
          </cell>
        </row>
        <row r="161">
          <cell r="O161">
            <v>0</v>
          </cell>
          <cell r="P161">
            <v>0</v>
          </cell>
          <cell r="R161">
            <v>0</v>
          </cell>
          <cell r="S161">
            <v>0</v>
          </cell>
        </row>
        <row r="162">
          <cell r="O162">
            <v>0</v>
          </cell>
          <cell r="P162">
            <v>0</v>
          </cell>
          <cell r="R162">
            <v>0</v>
          </cell>
          <cell r="S162">
            <v>0</v>
          </cell>
        </row>
        <row r="163">
          <cell r="O163">
            <v>0</v>
          </cell>
          <cell r="P163">
            <v>0</v>
          </cell>
          <cell r="R163">
            <v>0</v>
          </cell>
          <cell r="S163">
            <v>0</v>
          </cell>
        </row>
        <row r="164">
          <cell r="O164">
            <v>11.453177999999999</v>
          </cell>
          <cell r="P164">
            <v>4.6515133333333329</v>
          </cell>
          <cell r="R164">
            <v>11.453177720000001</v>
          </cell>
          <cell r="S164">
            <v>3.6077984161249077</v>
          </cell>
        </row>
        <row r="165">
          <cell r="O165">
            <v>0</v>
          </cell>
          <cell r="P165">
            <v>3.4073100000000003</v>
          </cell>
          <cell r="R165">
            <v>0.15502125</v>
          </cell>
          <cell r="S165">
            <v>5.7468747714183159</v>
          </cell>
        </row>
        <row r="166">
          <cell r="O166">
            <v>0</v>
          </cell>
          <cell r="P166">
            <v>0.6486966666666667</v>
          </cell>
          <cell r="R166">
            <v>0.11222824000000001</v>
          </cell>
          <cell r="S166">
            <v>0.11835042709950905</v>
          </cell>
        </row>
        <row r="167">
          <cell r="O167">
            <v>1.917775</v>
          </cell>
          <cell r="P167">
            <v>1.53789</v>
          </cell>
          <cell r="R167">
            <v>1.9932145000000003</v>
          </cell>
          <cell r="S167">
            <v>0.87256096942441985</v>
          </cell>
        </row>
        <row r="168">
          <cell r="O168">
            <v>0</v>
          </cell>
          <cell r="P168">
            <v>0.29768666666666665</v>
          </cell>
          <cell r="R168">
            <v>0</v>
          </cell>
          <cell r="S168">
            <v>1.1187289366378836</v>
          </cell>
        </row>
        <row r="169">
          <cell r="O169">
            <v>0</v>
          </cell>
          <cell r="P169">
            <v>1.2731649999999999</v>
          </cell>
          <cell r="R169">
            <v>1.34858E-3</v>
          </cell>
          <cell r="S169">
            <v>0.9917316467735624</v>
          </cell>
        </row>
        <row r="170">
          <cell r="O170">
            <v>0</v>
          </cell>
          <cell r="P170">
            <v>0.60605999999999993</v>
          </cell>
          <cell r="R170">
            <v>0</v>
          </cell>
          <cell r="S170">
            <v>2.2702095429195781</v>
          </cell>
        </row>
        <row r="171">
          <cell r="O171">
            <v>6.1364219999999996</v>
          </cell>
          <cell r="P171">
            <v>0.66239333333333328</v>
          </cell>
          <cell r="R171">
            <v>6.1775612400000002</v>
          </cell>
          <cell r="S171">
            <v>0.28279781496170875</v>
          </cell>
        </row>
        <row r="172">
          <cell r="O172">
            <v>11.576789</v>
          </cell>
          <cell r="P172">
            <v>1.86649</v>
          </cell>
          <cell r="R172">
            <v>11.808333269999999</v>
          </cell>
          <cell r="S172">
            <v>0.6777458898305202</v>
          </cell>
        </row>
        <row r="173">
          <cell r="O173">
            <v>0</v>
          </cell>
          <cell r="P173">
            <v>0.26006333333333337</v>
          </cell>
          <cell r="R173">
            <v>5.8661689999999996E-2</v>
          </cell>
          <cell r="S173">
            <v>7.0178358162462651E-3</v>
          </cell>
        </row>
        <row r="174">
          <cell r="O174">
            <v>11.438383999999999</v>
          </cell>
          <cell r="P174">
            <v>1.3481633333333332</v>
          </cell>
          <cell r="R174">
            <v>9.4837178500000014</v>
          </cell>
          <cell r="S174">
            <v>0.94870475703307111</v>
          </cell>
        </row>
        <row r="175">
          <cell r="O175">
            <v>0</v>
          </cell>
          <cell r="P175">
            <v>0.95990666666666657</v>
          </cell>
          <cell r="R175">
            <v>2.3378919999999997E-2</v>
          </cell>
          <cell r="S175">
            <v>0.67202637798527398</v>
          </cell>
        </row>
        <row r="176">
          <cell r="O176">
            <v>14.446165000000001</v>
          </cell>
          <cell r="P176">
            <v>2.2245900000000001</v>
          </cell>
          <cell r="R176">
            <v>14.099191109999998</v>
          </cell>
          <cell r="S176">
            <v>1.3881292470994318</v>
          </cell>
        </row>
        <row r="177">
          <cell r="O177">
            <v>4.2214530000000003</v>
          </cell>
          <cell r="P177">
            <v>2.4672049999999999</v>
          </cell>
          <cell r="R177">
            <v>0.93747186999999998</v>
          </cell>
          <cell r="S177">
            <v>-1.1958922637366705</v>
          </cell>
        </row>
        <row r="178">
          <cell r="O178">
            <v>37.012610000000002</v>
          </cell>
          <cell r="P178">
            <v>3.1124916666666667</v>
          </cell>
          <cell r="R178">
            <v>37.012609840000003</v>
          </cell>
          <cell r="S178">
            <v>2.4410800500397087</v>
          </cell>
        </row>
        <row r="179">
          <cell r="O179">
            <v>0</v>
          </cell>
          <cell r="P179">
            <v>1.5195283333333334</v>
          </cell>
          <cell r="R179">
            <v>0</v>
          </cell>
          <cell r="S179">
            <v>1.1920442658229993</v>
          </cell>
        </row>
        <row r="180">
          <cell r="O180">
            <v>0</v>
          </cell>
          <cell r="P180">
            <v>4.9131233333333331</v>
          </cell>
          <cell r="R180">
            <v>7.2348309999999999E-2</v>
          </cell>
          <cell r="S180">
            <v>3.5537506211473904</v>
          </cell>
        </row>
        <row r="181">
          <cell r="O181">
            <v>0</v>
          </cell>
          <cell r="P181">
            <v>11.723873333333332</v>
          </cell>
          <cell r="R181">
            <v>0.12547732</v>
          </cell>
          <cell r="S181">
            <v>-8.1735265063999982</v>
          </cell>
        </row>
        <row r="182">
          <cell r="O182">
            <v>0</v>
          </cell>
          <cell r="P182">
            <v>0</v>
          </cell>
          <cell r="R182">
            <v>0</v>
          </cell>
          <cell r="S182">
            <v>0</v>
          </cell>
        </row>
        <row r="183">
          <cell r="O183">
            <v>0</v>
          </cell>
          <cell r="P183">
            <v>2.8738916666666667</v>
          </cell>
          <cell r="R183">
            <v>5.1351830000000008E-2</v>
          </cell>
          <cell r="S183">
            <v>2.0362633134727357</v>
          </cell>
        </row>
        <row r="184">
          <cell r="O184">
            <v>0</v>
          </cell>
          <cell r="P184">
            <v>0.87468166666666669</v>
          </cell>
          <cell r="R184">
            <v>0</v>
          </cell>
          <cell r="S184">
            <v>0.68346007246321783</v>
          </cell>
        </row>
        <row r="185">
          <cell r="O185">
            <v>11.946939</v>
          </cell>
          <cell r="P185">
            <v>7.4553016666666672</v>
          </cell>
          <cell r="R185">
            <v>10.937484790000001</v>
          </cell>
          <cell r="S185">
            <v>1.6100460460679535</v>
          </cell>
        </row>
        <row r="186">
          <cell r="O186">
            <v>0</v>
          </cell>
          <cell r="P186">
            <v>12.507486666666667</v>
          </cell>
          <cell r="R186">
            <v>0.18606207</v>
          </cell>
          <cell r="S186">
            <v>8.8030375454931118</v>
          </cell>
        </row>
        <row r="187">
          <cell r="O187">
            <v>11.916532</v>
          </cell>
          <cell r="P187">
            <v>1.7911033333333333</v>
          </cell>
          <cell r="R187">
            <v>12.171558599999997</v>
          </cell>
          <cell r="S187">
            <v>0.18350626645706303</v>
          </cell>
        </row>
        <row r="188">
          <cell r="O188">
            <v>0</v>
          </cell>
          <cell r="P188">
            <v>2.6680883333333334</v>
          </cell>
          <cell r="R188">
            <v>0</v>
          </cell>
          <cell r="S188">
            <v>10.01897249432341</v>
          </cell>
        </row>
        <row r="189">
          <cell r="O189">
            <v>32.227496000000002</v>
          </cell>
          <cell r="P189">
            <v>1.8182383333333334</v>
          </cell>
          <cell r="R189">
            <v>32.301938969999995</v>
          </cell>
          <cell r="S189">
            <v>1.1726563925827751</v>
          </cell>
        </row>
        <row r="190">
          <cell r="O190">
            <v>2.0693130000000002</v>
          </cell>
          <cell r="P190">
            <v>5.2179033333333331</v>
          </cell>
          <cell r="R190">
            <v>2.1046914999999999</v>
          </cell>
          <cell r="S190">
            <v>0.82308074861785752</v>
          </cell>
        </row>
        <row r="191">
          <cell r="O191">
            <v>7.5909120000000003</v>
          </cell>
          <cell r="P191">
            <v>1.6701816666666665</v>
          </cell>
          <cell r="R191">
            <v>7.0345354000000002</v>
          </cell>
          <cell r="S191">
            <v>6.2743265295199571</v>
          </cell>
        </row>
        <row r="192">
          <cell r="O192">
            <v>141.09178199999999</v>
          </cell>
          <cell r="P192">
            <v>0</v>
          </cell>
          <cell r="R192">
            <v>141.09178181000001</v>
          </cell>
          <cell r="S192">
            <v>0</v>
          </cell>
        </row>
        <row r="193">
          <cell r="O193">
            <v>44.526674</v>
          </cell>
          <cell r="P193">
            <v>0</v>
          </cell>
          <cell r="R193">
            <v>53.514734150000002</v>
          </cell>
          <cell r="S193">
            <v>0</v>
          </cell>
        </row>
        <row r="194">
          <cell r="O194">
            <v>0</v>
          </cell>
          <cell r="P194">
            <v>6.4919849999999997</v>
          </cell>
          <cell r="R194">
            <v>1.6038800000000002E-2</v>
          </cell>
          <cell r="S194">
            <v>0</v>
          </cell>
        </row>
        <row r="195">
          <cell r="O195">
            <v>27.004158</v>
          </cell>
          <cell r="P195">
            <v>7.1768333333333337E-2</v>
          </cell>
          <cell r="R195">
            <v>0.36455612999999998</v>
          </cell>
          <cell r="S195">
            <v>0.32559780361094026</v>
          </cell>
        </row>
        <row r="196">
          <cell r="O196">
            <v>169.95717500000001</v>
          </cell>
          <cell r="P196">
            <v>9.0676616666666678</v>
          </cell>
          <cell r="R196">
            <v>166.19327587999999</v>
          </cell>
          <cell r="S196">
            <v>-1163.2306163400003</v>
          </cell>
        </row>
        <row r="197">
          <cell r="O197">
            <v>0</v>
          </cell>
          <cell r="P197">
            <v>7.9975000000000004E-2</v>
          </cell>
          <cell r="R197">
            <v>0</v>
          </cell>
          <cell r="S197">
            <v>0.3619417556176498</v>
          </cell>
        </row>
        <row r="198">
          <cell r="O198">
            <v>0</v>
          </cell>
          <cell r="P198">
            <v>3.0789999999999998E-2</v>
          </cell>
          <cell r="R198">
            <v>0</v>
          </cell>
          <cell r="S198">
            <v>0.13928638469267116</v>
          </cell>
        </row>
        <row r="199">
          <cell r="O199">
            <v>24.779774</v>
          </cell>
          <cell r="P199">
            <v>2.7729750000000002</v>
          </cell>
          <cell r="R199">
            <v>24.779774249999999</v>
          </cell>
          <cell r="S199">
            <v>-4.8150287499999997</v>
          </cell>
        </row>
        <row r="200">
          <cell r="O200">
            <v>69.965298000000004</v>
          </cell>
          <cell r="P200">
            <v>8.1776366666666664</v>
          </cell>
          <cell r="R200">
            <v>69.965297520000007</v>
          </cell>
          <cell r="S200">
            <v>-8.1828873563999984</v>
          </cell>
        </row>
        <row r="201">
          <cell r="O201">
            <v>13.611546000000001</v>
          </cell>
          <cell r="P201">
            <v>0.19286499999999998</v>
          </cell>
          <cell r="R201">
            <v>13.611546259999997</v>
          </cell>
          <cell r="S201">
            <v>0.87200389857489413</v>
          </cell>
        </row>
        <row r="202">
          <cell r="O202">
            <v>42.115475000000004</v>
          </cell>
          <cell r="P202">
            <v>2.9766433333333335</v>
          </cell>
          <cell r="R202">
            <v>42.922939949999993</v>
          </cell>
          <cell r="S202">
            <v>-5.4966996000000012</v>
          </cell>
        </row>
        <row r="203">
          <cell r="O203">
            <v>0</v>
          </cell>
          <cell r="P203">
            <v>1.8063633333333333</v>
          </cell>
          <cell r="R203">
            <v>2.183738E-2</v>
          </cell>
          <cell r="S203">
            <v>1.3405887161129764</v>
          </cell>
        </row>
        <row r="204">
          <cell r="O204">
            <v>12.009258000000001</v>
          </cell>
          <cell r="P204">
            <v>0.68785833333333335</v>
          </cell>
          <cell r="R204">
            <v>2.9177149999999999E-2</v>
          </cell>
          <cell r="S204">
            <v>0.44240335239306949</v>
          </cell>
        </row>
        <row r="205">
          <cell r="O205">
            <v>0</v>
          </cell>
          <cell r="P205">
            <v>0</v>
          </cell>
          <cell r="R205">
            <v>0.23132959</v>
          </cell>
          <cell r="S205">
            <v>11.451491764472792</v>
          </cell>
        </row>
        <row r="206">
          <cell r="O206">
            <v>0</v>
          </cell>
          <cell r="P206">
            <v>1.9415733333333334</v>
          </cell>
          <cell r="R206">
            <v>1.7352869700000002</v>
          </cell>
          <cell r="S206">
            <v>17.840149600000014</v>
          </cell>
        </row>
        <row r="207">
          <cell r="O207">
            <v>0</v>
          </cell>
          <cell r="P207">
            <v>1.9415733333333334</v>
          </cell>
          <cell r="R207">
            <v>0</v>
          </cell>
          <cell r="S207">
            <v>17.840149600000014</v>
          </cell>
        </row>
        <row r="208">
          <cell r="O208">
            <v>7.2736710000000002</v>
          </cell>
          <cell r="P208">
            <v>9.2151666666666673E-2</v>
          </cell>
          <cell r="R208">
            <v>7.2736712499999996</v>
          </cell>
          <cell r="S208">
            <v>0.41621496777465206</v>
          </cell>
        </row>
        <row r="209">
          <cell r="O209">
            <v>6.6083000000000003E-2</v>
          </cell>
          <cell r="P209">
            <v>1.9776</v>
          </cell>
          <cell r="R209">
            <v>6.6083030000000001E-2</v>
          </cell>
          <cell r="S209">
            <v>1.4917290056906269</v>
          </cell>
        </row>
        <row r="210">
          <cell r="O210">
            <v>38.139516999999998</v>
          </cell>
          <cell r="P210">
            <v>0.90469833333333327</v>
          </cell>
          <cell r="R210">
            <v>38.139516810000003</v>
          </cell>
          <cell r="S210">
            <v>0.68604207167506592</v>
          </cell>
        </row>
        <row r="211">
          <cell r="O211">
            <v>26.292439000000002</v>
          </cell>
          <cell r="P211">
            <v>1.8542750000000001</v>
          </cell>
          <cell r="R211">
            <v>12.295825380000002</v>
          </cell>
          <cell r="S211">
            <v>5.6289381845752828E-2</v>
          </cell>
        </row>
        <row r="212">
          <cell r="O212">
            <v>64.269887999999995</v>
          </cell>
          <cell r="P212">
            <v>2.2626900000000001</v>
          </cell>
          <cell r="R212">
            <v>6.8347233300000001</v>
          </cell>
          <cell r="S212">
            <v>1.0527543956160672</v>
          </cell>
        </row>
        <row r="213">
          <cell r="O213">
            <v>4.3622019999999999</v>
          </cell>
          <cell r="P213">
            <v>1.6300549999999998</v>
          </cell>
          <cell r="R213">
            <v>0.65129188999999987</v>
          </cell>
          <cell r="S213">
            <v>0.93089705139865497</v>
          </cell>
        </row>
        <row r="214">
          <cell r="O214">
            <v>6.3243910000000003</v>
          </cell>
          <cell r="P214">
            <v>3.6789533333333337</v>
          </cell>
          <cell r="R214">
            <v>6.5310468200000011</v>
          </cell>
          <cell r="S214">
            <v>2.1558360706858348</v>
          </cell>
        </row>
        <row r="215">
          <cell r="O215">
            <v>7.8040900000000004</v>
          </cell>
          <cell r="P215">
            <v>0.66433833333333336</v>
          </cell>
          <cell r="R215">
            <v>4.6310924599999996</v>
          </cell>
          <cell r="S215">
            <v>0.62872400723052291</v>
          </cell>
        </row>
        <row r="216">
          <cell r="O216">
            <v>9.4929039999999993</v>
          </cell>
          <cell r="P216">
            <v>3.5512366666666666</v>
          </cell>
          <cell r="R216">
            <v>0.1281542</v>
          </cell>
          <cell r="S216">
            <v>2.2030798602377963</v>
          </cell>
        </row>
        <row r="217">
          <cell r="O217">
            <v>6.8588789999999999</v>
          </cell>
          <cell r="P217">
            <v>0.83697333333333335</v>
          </cell>
          <cell r="R217">
            <v>4.1163711599999999</v>
          </cell>
          <cell r="S217">
            <v>0.40038377973062511</v>
          </cell>
        </row>
        <row r="218">
          <cell r="O218">
            <v>0</v>
          </cell>
          <cell r="P218">
            <v>1.5811566666666668</v>
          </cell>
          <cell r="R218">
            <v>0</v>
          </cell>
          <cell r="S218">
            <v>1.2053297756065851</v>
          </cell>
        </row>
        <row r="219">
          <cell r="O219">
            <v>17.803208999999999</v>
          </cell>
          <cell r="P219">
            <v>1.6951466666666668</v>
          </cell>
          <cell r="R219">
            <v>17.995906109999993</v>
          </cell>
          <cell r="S219">
            <v>0.681775255477584</v>
          </cell>
        </row>
        <row r="220">
          <cell r="O220">
            <v>0</v>
          </cell>
          <cell r="P220">
            <v>0</v>
          </cell>
          <cell r="R220">
            <v>0</v>
          </cell>
          <cell r="S220">
            <v>0</v>
          </cell>
        </row>
        <row r="221">
          <cell r="O221">
            <v>9.2600560000000005</v>
          </cell>
          <cell r="P221">
            <v>1.5125999999999999</v>
          </cell>
          <cell r="R221">
            <v>9.3286578700000007</v>
          </cell>
          <cell r="S221">
            <v>0.95381088207966158</v>
          </cell>
        </row>
        <row r="222">
          <cell r="O222">
            <v>0.40944700000000001</v>
          </cell>
          <cell r="P222">
            <v>1.0831666666666666</v>
          </cell>
          <cell r="R222">
            <v>0.41276051000000002</v>
          </cell>
          <cell r="S222">
            <v>0.83545513404921312</v>
          </cell>
        </row>
        <row r="223">
          <cell r="O223">
            <v>66.184880000000007</v>
          </cell>
          <cell r="P223">
            <v>83.276840000000007</v>
          </cell>
          <cell r="R223">
            <v>15.711475829999999</v>
          </cell>
          <cell r="S223">
            <v>-79.452341000000018</v>
          </cell>
        </row>
        <row r="224">
          <cell r="O224">
            <v>4.8433130000000002</v>
          </cell>
          <cell r="P224">
            <v>1.2501450000000001</v>
          </cell>
          <cell r="R224">
            <v>5.1329995099999985</v>
          </cell>
          <cell r="S224">
            <v>1.3353883789164911E-2</v>
          </cell>
        </row>
        <row r="225">
          <cell r="O225">
            <v>4.2569410000000003</v>
          </cell>
          <cell r="P225">
            <v>2.09883</v>
          </cell>
          <cell r="R225">
            <v>5.6074281100000007</v>
          </cell>
          <cell r="S225">
            <v>-15.267613000000001</v>
          </cell>
        </row>
        <row r="226">
          <cell r="O226">
            <v>0</v>
          </cell>
          <cell r="P226">
            <v>2.1788183333333335</v>
          </cell>
          <cell r="R226">
            <v>0</v>
          </cell>
          <cell r="S226">
            <v>-6.4112761090032668</v>
          </cell>
        </row>
        <row r="227">
          <cell r="O227">
            <v>0</v>
          </cell>
          <cell r="P227">
            <v>0.63739999999999997</v>
          </cell>
          <cell r="R227">
            <v>0</v>
          </cell>
          <cell r="S227">
            <v>0.49825345637503871</v>
          </cell>
        </row>
        <row r="228">
          <cell r="O228">
            <v>0</v>
          </cell>
          <cell r="P228">
            <v>6.0639583333333329</v>
          </cell>
          <cell r="R228">
            <v>0</v>
          </cell>
          <cell r="S228">
            <v>-4.8150287499999997</v>
          </cell>
        </row>
        <row r="229">
          <cell r="O229">
            <v>0</v>
          </cell>
          <cell r="P229">
            <v>0.14956833333333333</v>
          </cell>
          <cell r="R229">
            <v>0</v>
          </cell>
          <cell r="S229">
            <v>0.67554890923424304</v>
          </cell>
        </row>
        <row r="230">
          <cell r="O230">
            <v>11.500738999999999</v>
          </cell>
          <cell r="P230">
            <v>2.58616</v>
          </cell>
          <cell r="R230">
            <v>11.73164244</v>
          </cell>
          <cell r="S230">
            <v>1.2030166886627143</v>
          </cell>
        </row>
        <row r="231">
          <cell r="O231">
            <v>28.418206000000001</v>
          </cell>
          <cell r="P231">
            <v>9.729753333333333</v>
          </cell>
          <cell r="R231">
            <v>28.542171020000005</v>
          </cell>
          <cell r="S231">
            <v>-6.751011749708681</v>
          </cell>
        </row>
        <row r="232">
          <cell r="O232">
            <v>0</v>
          </cell>
          <cell r="P232">
            <v>25.202613333333332</v>
          </cell>
          <cell r="R232">
            <v>0</v>
          </cell>
          <cell r="S232">
            <v>-11.008690999999999</v>
          </cell>
        </row>
        <row r="233">
          <cell r="O233">
            <v>0</v>
          </cell>
          <cell r="P233">
            <v>0</v>
          </cell>
          <cell r="R233">
            <v>0</v>
          </cell>
          <cell r="S233">
            <v>0</v>
          </cell>
        </row>
        <row r="234">
          <cell r="O234">
            <v>11.489559</v>
          </cell>
          <cell r="P234">
            <v>2.2893750000000002</v>
          </cell>
          <cell r="R234">
            <v>11.522678330000003</v>
          </cell>
          <cell r="S234">
            <v>1.7879628319626129</v>
          </cell>
        </row>
        <row r="235">
          <cell r="O235">
            <v>3.424709</v>
          </cell>
          <cell r="P235">
            <v>1.3450433333333331</v>
          </cell>
          <cell r="R235">
            <v>4.9354755800000003</v>
          </cell>
          <cell r="S235">
            <v>2.0983637683038996</v>
          </cell>
        </row>
        <row r="236">
          <cell r="O236">
            <v>3.1731340000000001</v>
          </cell>
          <cell r="P236">
            <v>6.6756666666666672E-2</v>
          </cell>
          <cell r="R236">
            <v>3.1731339799999998</v>
          </cell>
          <cell r="S236">
            <v>0.94015622133267573</v>
          </cell>
        </row>
        <row r="237">
          <cell r="O237">
            <v>0</v>
          </cell>
          <cell r="P237">
            <v>0.44376166666666667</v>
          </cell>
          <cell r="R237">
            <v>0</v>
          </cell>
          <cell r="S237">
            <v>0.44823150375731757</v>
          </cell>
        </row>
        <row r="238">
          <cell r="O238">
            <v>0</v>
          </cell>
          <cell r="P238">
            <v>0</v>
          </cell>
          <cell r="R238">
            <v>0</v>
          </cell>
          <cell r="S238">
            <v>-6.5451316436000004</v>
          </cell>
        </row>
        <row r="239">
          <cell r="O239">
            <v>103.740302</v>
          </cell>
          <cell r="P239">
            <v>1.9415733333333334</v>
          </cell>
          <cell r="R239">
            <v>103.74030231</v>
          </cell>
          <cell r="S239">
            <v>17.840149600000014</v>
          </cell>
        </row>
        <row r="240">
          <cell r="O240">
            <v>11.068728999999999</v>
          </cell>
          <cell r="P240">
            <v>1.4114866666666668</v>
          </cell>
          <cell r="R240">
            <v>11.071709330000001</v>
          </cell>
          <cell r="S240">
            <v>0.61514887297948029</v>
          </cell>
        </row>
        <row r="241">
          <cell r="O241">
            <v>0</v>
          </cell>
          <cell r="P241">
            <v>0</v>
          </cell>
          <cell r="R241">
            <v>0</v>
          </cell>
          <cell r="S241">
            <v>0</v>
          </cell>
        </row>
        <row r="242">
          <cell r="O242">
            <v>0</v>
          </cell>
          <cell r="P242">
            <v>0</v>
          </cell>
          <cell r="R242">
            <v>0</v>
          </cell>
          <cell r="S242">
            <v>0</v>
          </cell>
        </row>
        <row r="243">
          <cell r="O243">
            <v>0.97704400000000002</v>
          </cell>
          <cell r="P243">
            <v>2.3200400000000001</v>
          </cell>
          <cell r="R243">
            <v>0.97704407999999998</v>
          </cell>
          <cell r="S243">
            <v>1.8132307227350406</v>
          </cell>
        </row>
        <row r="244">
          <cell r="O244">
            <v>0</v>
          </cell>
          <cell r="P244">
            <v>5.7112349999999994</v>
          </cell>
          <cell r="R244">
            <v>0</v>
          </cell>
          <cell r="S244">
            <v>4.4629239690324916</v>
          </cell>
        </row>
        <row r="245">
          <cell r="O245">
            <v>8.8872470000000003</v>
          </cell>
          <cell r="P245">
            <v>2.8821633333333332</v>
          </cell>
          <cell r="R245">
            <v>6.2504157000000005</v>
          </cell>
          <cell r="S245">
            <v>2.0111340244507296</v>
          </cell>
        </row>
        <row r="246">
          <cell r="O246">
            <v>2.8828</v>
          </cell>
          <cell r="P246">
            <v>0.50763999999999998</v>
          </cell>
          <cell r="R246">
            <v>0.51697084000000004</v>
          </cell>
          <cell r="S246">
            <v>0.18003603736167717</v>
          </cell>
        </row>
        <row r="247">
          <cell r="O247">
            <v>121.765433</v>
          </cell>
          <cell r="P247">
            <v>368.22068666666672</v>
          </cell>
          <cell r="R247">
            <v>121.76543448999999</v>
          </cell>
          <cell r="S247">
            <v>-107.390728</v>
          </cell>
        </row>
        <row r="248">
          <cell r="O248">
            <v>8.7626919999999995</v>
          </cell>
          <cell r="P248">
            <v>2.4969199999999998</v>
          </cell>
          <cell r="R248">
            <v>9.0656901299999983</v>
          </cell>
          <cell r="S248">
            <v>8.4305942549554906</v>
          </cell>
        </row>
        <row r="249">
          <cell r="O249">
            <v>0</v>
          </cell>
          <cell r="P249">
            <v>416.118405</v>
          </cell>
          <cell r="R249">
            <v>0</v>
          </cell>
          <cell r="S249">
            <v>-47.493064000000004</v>
          </cell>
        </row>
        <row r="250">
          <cell r="O250">
            <v>0</v>
          </cell>
          <cell r="P250">
            <v>1.1141816666666666</v>
          </cell>
          <cell r="R250">
            <v>0</v>
          </cell>
          <cell r="S250">
            <v>5.0323591257553701</v>
          </cell>
        </row>
        <row r="251">
          <cell r="O251">
            <v>0</v>
          </cell>
          <cell r="P251">
            <v>2.9813966666666669</v>
          </cell>
          <cell r="R251">
            <v>0</v>
          </cell>
          <cell r="S251">
            <v>0</v>
          </cell>
        </row>
        <row r="252">
          <cell r="O252">
            <v>0</v>
          </cell>
          <cell r="P252">
            <v>1.1518883333333334</v>
          </cell>
          <cell r="R252">
            <v>0</v>
          </cell>
          <cell r="S252">
            <v>4.3292108584724813</v>
          </cell>
        </row>
        <row r="253">
          <cell r="O253">
            <v>32.596192000000002</v>
          </cell>
          <cell r="P253">
            <v>4.2922466666666663</v>
          </cell>
          <cell r="R253">
            <v>32.59619138</v>
          </cell>
          <cell r="S253">
            <v>16.119923400622614</v>
          </cell>
        </row>
        <row r="254">
          <cell r="O254">
            <v>20.481672</v>
          </cell>
          <cell r="P254">
            <v>1.2196750000000001</v>
          </cell>
          <cell r="R254">
            <v>20.933659870000003</v>
          </cell>
          <cell r="S254">
            <v>8.9289010110413241</v>
          </cell>
        </row>
        <row r="255">
          <cell r="O255">
            <v>42.726041000000002</v>
          </cell>
          <cell r="P255">
            <v>3.6397783333333336</v>
          </cell>
          <cell r="R255">
            <v>42.726042110000009</v>
          </cell>
          <cell r="S255">
            <v>13.675756249957605</v>
          </cell>
        </row>
        <row r="256">
          <cell r="O256">
            <v>0.373722</v>
          </cell>
          <cell r="P256">
            <v>0</v>
          </cell>
          <cell r="R256">
            <v>0.85555613000000008</v>
          </cell>
          <cell r="S256">
            <v>6.6947725640515632</v>
          </cell>
        </row>
        <row r="257">
          <cell r="O257">
            <v>6.3472080000000002</v>
          </cell>
          <cell r="P257">
            <v>3.4377</v>
          </cell>
          <cell r="R257">
            <v>6.3480799599999997</v>
          </cell>
          <cell r="S257">
            <v>8.3842053824883607</v>
          </cell>
        </row>
        <row r="258">
          <cell r="O258">
            <v>0</v>
          </cell>
          <cell r="P258">
            <v>0</v>
          </cell>
          <cell r="R258">
            <v>0</v>
          </cell>
          <cell r="S258">
            <v>0</v>
          </cell>
        </row>
        <row r="259">
          <cell r="O259">
            <v>0</v>
          </cell>
          <cell r="P259">
            <v>0</v>
          </cell>
          <cell r="R259">
            <v>0</v>
          </cell>
          <cell r="S259">
            <v>0</v>
          </cell>
        </row>
        <row r="260">
          <cell r="O260">
            <v>0</v>
          </cell>
          <cell r="P260">
            <v>0</v>
          </cell>
          <cell r="R260">
            <v>0</v>
          </cell>
          <cell r="S260">
            <v>0</v>
          </cell>
        </row>
        <row r="261">
          <cell r="O261">
            <v>0</v>
          </cell>
          <cell r="P261">
            <v>8.2679349999999996</v>
          </cell>
          <cell r="R261">
            <v>0.21254678000000002</v>
          </cell>
          <cell r="S261">
            <v>37.501235392923853</v>
          </cell>
        </row>
        <row r="262">
          <cell r="O262">
            <v>0.63775999999999999</v>
          </cell>
          <cell r="P262">
            <v>1.5450133333333333</v>
          </cell>
          <cell r="R262">
            <v>0.63776040999999994</v>
          </cell>
          <cell r="S262">
            <v>8.3467589077862545</v>
          </cell>
        </row>
        <row r="263">
          <cell r="O263">
            <v>25.211739999999999</v>
          </cell>
          <cell r="P263">
            <v>6.6288516666666668</v>
          </cell>
          <cell r="R263">
            <v>25.21173946</v>
          </cell>
          <cell r="S263">
            <v>28.283165348052201</v>
          </cell>
        </row>
        <row r="264">
          <cell r="O264">
            <v>0</v>
          </cell>
          <cell r="P264">
            <v>2.3885549999999998</v>
          </cell>
          <cell r="R264">
            <v>14.103911499999999</v>
          </cell>
          <cell r="S264">
            <v>13.194703942191264</v>
          </cell>
        </row>
        <row r="265">
          <cell r="O265">
            <v>14.103911999999999</v>
          </cell>
          <cell r="P265">
            <v>0.88174166666666665</v>
          </cell>
          <cell r="R265">
            <v>0</v>
          </cell>
          <cell r="S265">
            <v>8.9840790438259397</v>
          </cell>
        </row>
        <row r="266">
          <cell r="O266">
            <v>6.2259390000000003</v>
          </cell>
          <cell r="P266">
            <v>2.1687650000000001</v>
          </cell>
          <cell r="R266">
            <v>6.2761259000000003</v>
          </cell>
          <cell r="S266">
            <v>8.1146749471120181</v>
          </cell>
        </row>
        <row r="267">
          <cell r="O267">
            <v>4.9272450000000001</v>
          </cell>
          <cell r="P267">
            <v>5.7465099999999998</v>
          </cell>
          <cell r="R267">
            <v>4.9565227900000002</v>
          </cell>
          <cell r="S267">
            <v>7.4219439315216045</v>
          </cell>
        </row>
        <row r="268">
          <cell r="O268">
            <v>43.883007999999997</v>
          </cell>
          <cell r="P268">
            <v>6.8045733333333338</v>
          </cell>
          <cell r="R268">
            <v>43.883009629999997</v>
          </cell>
          <cell r="S268">
            <v>30.234535133523085</v>
          </cell>
        </row>
        <row r="269">
          <cell r="O269">
            <v>0</v>
          </cell>
          <cell r="P269">
            <v>0</v>
          </cell>
          <cell r="R269">
            <v>0</v>
          </cell>
          <cell r="S269">
            <v>-11.008690999999999</v>
          </cell>
        </row>
        <row r="270">
          <cell r="O270">
            <v>0</v>
          </cell>
          <cell r="P270">
            <v>6.8045733333333338</v>
          </cell>
          <cell r="R270">
            <v>2.2251199999999997E-3</v>
          </cell>
          <cell r="S270">
            <v>-0.47976240437289663</v>
          </cell>
        </row>
        <row r="271">
          <cell r="O271">
            <v>0</v>
          </cell>
          <cell r="P271">
            <v>1.5078683333333334</v>
          </cell>
          <cell r="R271">
            <v>0.49060213999999996</v>
          </cell>
          <cell r="S271">
            <v>24.588234236913152</v>
          </cell>
        </row>
        <row r="272">
          <cell r="O272">
            <v>3.6905139999999999</v>
          </cell>
          <cell r="P272">
            <v>1.8078633333333334</v>
          </cell>
          <cell r="R272">
            <v>3.6905141400000003</v>
          </cell>
          <cell r="S272">
            <v>4.2154501316905</v>
          </cell>
        </row>
        <row r="273">
          <cell r="O273">
            <v>0</v>
          </cell>
          <cell r="P273">
            <v>6.2666666666666669E-3</v>
          </cell>
          <cell r="R273">
            <v>0</v>
          </cell>
          <cell r="S273">
            <v>3.3723599053523996</v>
          </cell>
        </row>
        <row r="274">
          <cell r="O274">
            <v>94.120506000000006</v>
          </cell>
          <cell r="P274">
            <v>13.552206666666665</v>
          </cell>
          <cell r="R274">
            <v>96.25210580000001</v>
          </cell>
          <cell r="S274">
            <v>50.663254043779787</v>
          </cell>
        </row>
        <row r="275">
          <cell r="O275">
            <v>0</v>
          </cell>
          <cell r="P275">
            <v>0.13062499999999999</v>
          </cell>
          <cell r="R275">
            <v>0</v>
          </cell>
          <cell r="S275">
            <v>0</v>
          </cell>
        </row>
        <row r="276">
          <cell r="O276">
            <v>0</v>
          </cell>
          <cell r="P276">
            <v>0.85917833333333338</v>
          </cell>
          <cell r="R276">
            <v>0</v>
          </cell>
          <cell r="S276">
            <v>2.382108346413621</v>
          </cell>
        </row>
        <row r="277">
          <cell r="O277">
            <v>0.52086399999999999</v>
          </cell>
          <cell r="P277">
            <v>1.3451783333333334</v>
          </cell>
          <cell r="R277">
            <v>0.52086317000000004</v>
          </cell>
          <cell r="S277">
            <v>5.4140024373211801</v>
          </cell>
        </row>
      </sheetData>
      <sheetData sheetId="4">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64.182003333333327</v>
          </cell>
          <cell r="R74">
            <v>0</v>
          </cell>
          <cell r="S74">
            <v>31.817591751176998</v>
          </cell>
        </row>
        <row r="75">
          <cell r="O75">
            <v>0</v>
          </cell>
          <cell r="P75">
            <v>3.8948699999999996</v>
          </cell>
          <cell r="R75">
            <v>0</v>
          </cell>
          <cell r="S75">
            <v>-1.5225849999999994</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0.30830584000000005</v>
          </cell>
          <cell r="S80">
            <v>5.7677678304427857</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0</v>
          </cell>
          <cell r="P109">
            <v>7.8122800000000003</v>
          </cell>
          <cell r="R109">
            <v>0</v>
          </cell>
          <cell r="S109">
            <v>8.2544933989706379</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2.5156333333333332</v>
          </cell>
          <cell r="R127">
            <v>9.5980929999999992E-2</v>
          </cell>
          <cell r="S127">
            <v>2.7053379534309414</v>
          </cell>
        </row>
        <row r="128">
          <cell r="O128">
            <v>0</v>
          </cell>
          <cell r="P128">
            <v>2.9386233333333336</v>
          </cell>
          <cell r="R128">
            <v>0</v>
          </cell>
          <cell r="S128">
            <v>-4.2186482890324672E-2</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3.9267900000000003E-3</v>
          </cell>
          <cell r="S132">
            <v>0.5879655013214431</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0</v>
          </cell>
          <cell r="P137">
            <v>3.9979366666666665</v>
          </cell>
          <cell r="R137">
            <v>0.6741881999999999</v>
          </cell>
          <cell r="S137">
            <v>-0.58906099999999961</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0.99946199999999996</v>
          </cell>
          <cell r="P141">
            <v>11.767128333333334</v>
          </cell>
          <cell r="R141">
            <v>8.395480000000002E-3</v>
          </cell>
          <cell r="S141">
            <v>12.593719919999984</v>
          </cell>
        </row>
        <row r="142">
          <cell r="O142">
            <v>0</v>
          </cell>
          <cell r="P142">
            <v>0.39550666666666667</v>
          </cell>
          <cell r="R142">
            <v>0</v>
          </cell>
          <cell r="S142">
            <v>0.41956489568868172</v>
          </cell>
        </row>
        <row r="143">
          <cell r="O143">
            <v>4.0543839999999998</v>
          </cell>
          <cell r="P143">
            <v>0.99040000000000006</v>
          </cell>
          <cell r="R143">
            <v>3.4056830000000003E-2</v>
          </cell>
          <cell r="S143">
            <v>1.0570318454060228</v>
          </cell>
        </row>
        <row r="144">
          <cell r="O144">
            <v>0</v>
          </cell>
          <cell r="P144">
            <v>0</v>
          </cell>
          <cell r="R144">
            <v>6.9182699999999998E-3</v>
          </cell>
          <cell r="S144">
            <v>0</v>
          </cell>
        </row>
        <row r="145">
          <cell r="O145">
            <v>0</v>
          </cell>
          <cell r="P145">
            <v>0</v>
          </cell>
          <cell r="R145">
            <v>0.13205206</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3.1856065258020276</v>
          </cell>
        </row>
        <row r="153">
          <cell r="O153">
            <v>0</v>
          </cell>
          <cell r="P153">
            <v>0</v>
          </cell>
          <cell r="R153">
            <v>0</v>
          </cell>
          <cell r="S153">
            <v>0</v>
          </cell>
        </row>
        <row r="154">
          <cell r="O154">
            <v>0</v>
          </cell>
          <cell r="P154">
            <v>0</v>
          </cell>
          <cell r="R154">
            <v>3.9438399999999998E-2</v>
          </cell>
          <cell r="S154">
            <v>0</v>
          </cell>
        </row>
        <row r="155">
          <cell r="O155">
            <v>0</v>
          </cell>
          <cell r="P155">
            <v>21.911064999999997</v>
          </cell>
          <cell r="R155">
            <v>0</v>
          </cell>
          <cell r="S155">
            <v>-1.7049592295999858</v>
          </cell>
        </row>
        <row r="156">
          <cell r="O156">
            <v>0</v>
          </cell>
          <cell r="P156">
            <v>0</v>
          </cell>
          <cell r="R156">
            <v>0</v>
          </cell>
          <cell r="S156">
            <v>0</v>
          </cell>
        </row>
        <row r="157">
          <cell r="O157">
            <v>0</v>
          </cell>
          <cell r="P157">
            <v>1.2986266666666666</v>
          </cell>
          <cell r="R157">
            <v>0.62039954999999991</v>
          </cell>
          <cell r="S157">
            <v>1.4064744275023546</v>
          </cell>
        </row>
        <row r="158">
          <cell r="O158">
            <v>0</v>
          </cell>
          <cell r="P158">
            <v>14.123190000000001</v>
          </cell>
          <cell r="R158">
            <v>1.0384117399999999</v>
          </cell>
          <cell r="S158">
            <v>-17.926313999999998</v>
          </cell>
        </row>
        <row r="159">
          <cell r="O159">
            <v>0</v>
          </cell>
          <cell r="P159">
            <v>0.65569333333333335</v>
          </cell>
          <cell r="R159">
            <v>0</v>
          </cell>
          <cell r="S159">
            <v>0.7248889236878413</v>
          </cell>
        </row>
        <row r="160">
          <cell r="O160">
            <v>0</v>
          </cell>
          <cell r="P160">
            <v>0</v>
          </cell>
          <cell r="R160">
            <v>2.1500299999999998E-3</v>
          </cell>
          <cell r="S160">
            <v>0</v>
          </cell>
        </row>
        <row r="161">
          <cell r="O161">
            <v>0</v>
          </cell>
          <cell r="P161">
            <v>0</v>
          </cell>
          <cell r="R161">
            <v>0</v>
          </cell>
          <cell r="S161">
            <v>0</v>
          </cell>
        </row>
        <row r="162">
          <cell r="O162">
            <v>0</v>
          </cell>
          <cell r="P162">
            <v>0</v>
          </cell>
          <cell r="R162">
            <v>0</v>
          </cell>
          <cell r="S162">
            <v>0</v>
          </cell>
        </row>
        <row r="163">
          <cell r="O163">
            <v>0</v>
          </cell>
          <cell r="P163">
            <v>0</v>
          </cell>
          <cell r="R163">
            <v>0</v>
          </cell>
          <cell r="S163">
            <v>0</v>
          </cell>
        </row>
        <row r="164">
          <cell r="O164">
            <v>0</v>
          </cell>
          <cell r="P164">
            <v>4.6515133333333329</v>
          </cell>
          <cell r="R164">
            <v>0</v>
          </cell>
          <cell r="S164">
            <v>4.8804711733217374</v>
          </cell>
        </row>
        <row r="165">
          <cell r="O165">
            <v>19.138425000000002</v>
          </cell>
          <cell r="P165">
            <v>3.4073100000000003</v>
          </cell>
          <cell r="R165">
            <v>0.16076275999999998</v>
          </cell>
          <cell r="S165">
            <v>8.5812406654894673</v>
          </cell>
        </row>
        <row r="166">
          <cell r="O166">
            <v>0</v>
          </cell>
          <cell r="P166">
            <v>0.6486966666666667</v>
          </cell>
          <cell r="R166">
            <v>0.11638484</v>
          </cell>
          <cell r="S166">
            <v>0.68348076546848313</v>
          </cell>
        </row>
        <row r="167">
          <cell r="O167">
            <v>9.3135700000000003</v>
          </cell>
          <cell r="P167">
            <v>1.53789</v>
          </cell>
          <cell r="R167">
            <v>7.8233970000000014E-2</v>
          </cell>
          <cell r="S167">
            <v>1.6278970047065906</v>
          </cell>
        </row>
        <row r="168">
          <cell r="O168">
            <v>0</v>
          </cell>
          <cell r="P168">
            <v>0.29768666666666665</v>
          </cell>
          <cell r="R168">
            <v>0</v>
          </cell>
          <cell r="S168">
            <v>0.31303712983829945</v>
          </cell>
        </row>
        <row r="169">
          <cell r="O169">
            <v>0</v>
          </cell>
          <cell r="P169">
            <v>1.2731649999999999</v>
          </cell>
          <cell r="R169">
            <v>1.3985199999999999E-3</v>
          </cell>
          <cell r="S169">
            <v>1.3513002369780018</v>
          </cell>
        </row>
        <row r="170">
          <cell r="O170">
            <v>0</v>
          </cell>
          <cell r="P170">
            <v>0.60605999999999993</v>
          </cell>
          <cell r="R170">
            <v>0</v>
          </cell>
          <cell r="S170">
            <v>0.65385421532964427</v>
          </cell>
        </row>
        <row r="171">
          <cell r="O171">
            <v>0</v>
          </cell>
          <cell r="P171">
            <v>0.66239333333333328</v>
          </cell>
          <cell r="R171">
            <v>4.2662739999999998E-2</v>
          </cell>
          <cell r="S171">
            <v>0.71623210414899585</v>
          </cell>
        </row>
        <row r="172">
          <cell r="O172">
            <v>28.585659</v>
          </cell>
          <cell r="P172">
            <v>1.86649</v>
          </cell>
          <cell r="R172">
            <v>0.25192474000000004</v>
          </cell>
          <cell r="S172">
            <v>2.0371948283828356</v>
          </cell>
        </row>
        <row r="173">
          <cell r="O173">
            <v>2.4247990000000001</v>
          </cell>
          <cell r="P173">
            <v>0.26006333333333337</v>
          </cell>
          <cell r="R173">
            <v>4.9029160000000002E-2</v>
          </cell>
          <cell r="S173">
            <v>0.27412125247863983</v>
          </cell>
        </row>
        <row r="174">
          <cell r="O174">
            <v>0</v>
          </cell>
          <cell r="P174">
            <v>1.3481633333333332</v>
          </cell>
          <cell r="R174">
            <v>2.773981E-2</v>
          </cell>
          <cell r="S174">
            <v>1.4235035622298788</v>
          </cell>
        </row>
        <row r="175">
          <cell r="O175">
            <v>0</v>
          </cell>
          <cell r="P175">
            <v>0.95990666666666657</v>
          </cell>
          <cell r="R175">
            <v>2.424484E-2</v>
          </cell>
          <cell r="S175">
            <v>1.0071560569824989</v>
          </cell>
        </row>
        <row r="176">
          <cell r="O176">
            <v>0</v>
          </cell>
          <cell r="P176">
            <v>2.2245900000000001</v>
          </cell>
          <cell r="R176">
            <v>0.11008119999999998</v>
          </cell>
          <cell r="S176">
            <v>2.3797910031548763</v>
          </cell>
        </row>
        <row r="177">
          <cell r="O177">
            <v>0</v>
          </cell>
          <cell r="P177">
            <v>2.4672049999999999</v>
          </cell>
          <cell r="R177">
            <v>0.97219304999999989</v>
          </cell>
          <cell r="S177">
            <v>2.6447259427820846</v>
          </cell>
        </row>
        <row r="178">
          <cell r="O178">
            <v>0</v>
          </cell>
          <cell r="P178">
            <v>3.1124916666666667</v>
          </cell>
          <cell r="R178">
            <v>0</v>
          </cell>
          <cell r="S178">
            <v>3.3651827899121987</v>
          </cell>
        </row>
        <row r="179">
          <cell r="O179">
            <v>0</v>
          </cell>
          <cell r="P179">
            <v>1.5195283333333334</v>
          </cell>
          <cell r="R179">
            <v>0</v>
          </cell>
          <cell r="S179">
            <v>1.6462116224960646</v>
          </cell>
        </row>
        <row r="180">
          <cell r="O180">
            <v>3.2603650000000002</v>
          </cell>
          <cell r="P180">
            <v>4.9131233333333331</v>
          </cell>
          <cell r="R180">
            <v>7.5027880000000005E-2</v>
          </cell>
          <cell r="S180">
            <v>5.1954516533576225</v>
          </cell>
        </row>
        <row r="181">
          <cell r="O181">
            <v>0</v>
          </cell>
          <cell r="P181">
            <v>11.723873333333332</v>
          </cell>
          <cell r="R181">
            <v>0.13012460999999997</v>
          </cell>
          <cell r="S181">
            <v>9.6642424599999277E-2</v>
          </cell>
        </row>
        <row r="182">
          <cell r="O182">
            <v>0</v>
          </cell>
          <cell r="P182">
            <v>0</v>
          </cell>
          <cell r="R182">
            <v>0</v>
          </cell>
          <cell r="S182">
            <v>0</v>
          </cell>
        </row>
        <row r="183">
          <cell r="O183">
            <v>2.8812259999999998</v>
          </cell>
          <cell r="P183">
            <v>2.8738916666666667</v>
          </cell>
          <cell r="R183">
            <v>5.3253780000000001E-2</v>
          </cell>
          <cell r="S183">
            <v>3.0153499332181664</v>
          </cell>
        </row>
        <row r="184">
          <cell r="O184">
            <v>0</v>
          </cell>
          <cell r="P184">
            <v>0.87468166666666669</v>
          </cell>
          <cell r="R184">
            <v>0</v>
          </cell>
          <cell r="S184">
            <v>0.91773565939994084</v>
          </cell>
        </row>
        <row r="185">
          <cell r="O185">
            <v>7.7002230000000003</v>
          </cell>
          <cell r="P185">
            <v>7.4553016666666672</v>
          </cell>
          <cell r="R185">
            <v>9.6915680000000004E-2</v>
          </cell>
          <cell r="S185">
            <v>2.647612538267424</v>
          </cell>
        </row>
        <row r="186">
          <cell r="O186">
            <v>9.9393170000000008</v>
          </cell>
          <cell r="P186">
            <v>12.507486666666667</v>
          </cell>
          <cell r="R186">
            <v>0.19295324999999999</v>
          </cell>
          <cell r="S186">
            <v>13.182006166905261</v>
          </cell>
        </row>
        <row r="187">
          <cell r="O187">
            <v>31.484832000000001</v>
          </cell>
          <cell r="P187">
            <v>1.7911033333333333</v>
          </cell>
          <cell r="R187">
            <v>0.26447257000000002</v>
          </cell>
          <cell r="S187">
            <v>1.9253865729464916</v>
          </cell>
        </row>
        <row r="188">
          <cell r="O188">
            <v>0</v>
          </cell>
          <cell r="P188">
            <v>2.6680883333333334</v>
          </cell>
          <cell r="R188">
            <v>0</v>
          </cell>
          <cell r="S188">
            <v>2.8233665782062403</v>
          </cell>
        </row>
        <row r="189">
          <cell r="O189">
            <v>0</v>
          </cell>
          <cell r="P189">
            <v>1.8182383333333334</v>
          </cell>
          <cell r="R189">
            <v>7.7200100000000008E-2</v>
          </cell>
          <cell r="S189">
            <v>1.9483901728725037</v>
          </cell>
        </row>
        <row r="190">
          <cell r="O190">
            <v>4.3677380000000001</v>
          </cell>
          <cell r="P190">
            <v>5.2179033333333331</v>
          </cell>
          <cell r="R190">
            <v>3.6689010000000001E-2</v>
          </cell>
          <cell r="S190">
            <v>1.6286404150766316</v>
          </cell>
        </row>
        <row r="191">
          <cell r="O191">
            <v>0</v>
          </cell>
          <cell r="P191">
            <v>1.6701816666666665</v>
          </cell>
          <cell r="R191">
            <v>7.0872000000000004E-2</v>
          </cell>
          <cell r="S191">
            <v>1.7615717874921755</v>
          </cell>
        </row>
        <row r="192">
          <cell r="O192">
            <v>0</v>
          </cell>
          <cell r="P192">
            <v>0</v>
          </cell>
          <cell r="R192">
            <v>0</v>
          </cell>
          <cell r="S192">
            <v>0</v>
          </cell>
        </row>
        <row r="193">
          <cell r="O193">
            <v>0</v>
          </cell>
          <cell r="P193">
            <v>0</v>
          </cell>
          <cell r="R193">
            <v>0.67984154000000008</v>
          </cell>
          <cell r="S193">
            <v>0</v>
          </cell>
        </row>
        <row r="194">
          <cell r="O194">
            <v>0</v>
          </cell>
          <cell r="P194">
            <v>6.4919849999999997</v>
          </cell>
          <cell r="R194">
            <v>1.663282E-2</v>
          </cell>
          <cell r="S194">
            <v>56.151734263737609</v>
          </cell>
        </row>
        <row r="195">
          <cell r="O195">
            <v>0</v>
          </cell>
          <cell r="P195">
            <v>7.1768333333333337E-2</v>
          </cell>
          <cell r="R195">
            <v>0.37805821000000001</v>
          </cell>
          <cell r="S195">
            <v>7.5301387437943845E-2</v>
          </cell>
        </row>
        <row r="196">
          <cell r="O196">
            <v>0</v>
          </cell>
          <cell r="P196">
            <v>9.0676616666666678</v>
          </cell>
          <cell r="R196">
            <v>477.67507772000005</v>
          </cell>
          <cell r="S196">
            <v>-106.4710132199998</v>
          </cell>
        </row>
        <row r="197">
          <cell r="O197">
            <v>0</v>
          </cell>
          <cell r="P197">
            <v>7.9975000000000004E-2</v>
          </cell>
          <cell r="R197">
            <v>0</v>
          </cell>
          <cell r="S197">
            <v>8.6394575938846196E-2</v>
          </cell>
        </row>
        <row r="198">
          <cell r="O198">
            <v>0</v>
          </cell>
          <cell r="P198">
            <v>3.0789999999999998E-2</v>
          </cell>
          <cell r="R198">
            <v>0</v>
          </cell>
          <cell r="S198">
            <v>3.3433707676968932E-2</v>
          </cell>
        </row>
        <row r="199">
          <cell r="O199">
            <v>0</v>
          </cell>
          <cell r="P199">
            <v>2.7729750000000002</v>
          </cell>
          <cell r="R199">
            <v>0</v>
          </cell>
          <cell r="S199">
            <v>4.11634425</v>
          </cell>
        </row>
        <row r="200">
          <cell r="O200">
            <v>0</v>
          </cell>
          <cell r="P200">
            <v>8.1776366666666664</v>
          </cell>
          <cell r="R200">
            <v>0</v>
          </cell>
          <cell r="S200">
            <v>0.31757762639999765</v>
          </cell>
        </row>
        <row r="201">
          <cell r="O201">
            <v>0</v>
          </cell>
          <cell r="P201">
            <v>0.19286499999999998</v>
          </cell>
          <cell r="R201">
            <v>0</v>
          </cell>
          <cell r="S201">
            <v>0.21069234797684611</v>
          </cell>
        </row>
        <row r="202">
          <cell r="O202">
            <v>0</v>
          </cell>
          <cell r="P202">
            <v>2.9766433333333335</v>
          </cell>
          <cell r="R202">
            <v>0.83737079999999997</v>
          </cell>
          <cell r="S202">
            <v>-2.5276351999999997</v>
          </cell>
        </row>
        <row r="203">
          <cell r="O203">
            <v>0</v>
          </cell>
          <cell r="P203">
            <v>1.8063633333333333</v>
          </cell>
          <cell r="R203">
            <v>2.2646159999999999E-2</v>
          </cell>
          <cell r="S203">
            <v>1.9174294193972248</v>
          </cell>
        </row>
        <row r="204">
          <cell r="O204">
            <v>0</v>
          </cell>
          <cell r="P204">
            <v>0.68785833333333335</v>
          </cell>
          <cell r="R204">
            <v>3.0257789999999996E-2</v>
          </cell>
          <cell r="S204">
            <v>0.7470622962036253</v>
          </cell>
        </row>
        <row r="205">
          <cell r="O205">
            <v>0</v>
          </cell>
          <cell r="P205">
            <v>0</v>
          </cell>
          <cell r="R205">
            <v>0.23989733999999999</v>
          </cell>
          <cell r="S205">
            <v>2.8315298032565721</v>
          </cell>
        </row>
        <row r="206">
          <cell r="O206">
            <v>0</v>
          </cell>
          <cell r="P206">
            <v>1.9415733333333334</v>
          </cell>
          <cell r="R206">
            <v>1.79955686</v>
          </cell>
          <cell r="S206">
            <v>8.6529955999999899</v>
          </cell>
        </row>
        <row r="207">
          <cell r="O207">
            <v>0</v>
          </cell>
          <cell r="P207">
            <v>1.9415733333333334</v>
          </cell>
          <cell r="R207">
            <v>0</v>
          </cell>
          <cell r="S207">
            <v>8.6529955999999899</v>
          </cell>
        </row>
        <row r="208">
          <cell r="O208">
            <v>0</v>
          </cell>
          <cell r="P208">
            <v>9.2151666666666673E-2</v>
          </cell>
          <cell r="R208">
            <v>0</v>
          </cell>
          <cell r="S208">
            <v>0.10187628116693975</v>
          </cell>
        </row>
        <row r="209">
          <cell r="O209">
            <v>0</v>
          </cell>
          <cell r="P209">
            <v>1.9776</v>
          </cell>
          <cell r="R209">
            <v>0</v>
          </cell>
          <cell r="S209">
            <v>2.1251742530650066</v>
          </cell>
        </row>
        <row r="210">
          <cell r="O210">
            <v>0</v>
          </cell>
          <cell r="P210">
            <v>0.90469833333333327</v>
          </cell>
          <cell r="R210">
            <v>0</v>
          </cell>
          <cell r="S210">
            <v>0.95142448954082592</v>
          </cell>
        </row>
        <row r="211">
          <cell r="O211">
            <v>0</v>
          </cell>
          <cell r="P211">
            <v>1.8542750000000001</v>
          </cell>
          <cell r="R211">
            <v>0.40278022999999996</v>
          </cell>
          <cell r="S211">
            <v>1.9822688447669794</v>
          </cell>
        </row>
        <row r="212">
          <cell r="O212">
            <v>0</v>
          </cell>
          <cell r="P212">
            <v>2.2626900000000001</v>
          </cell>
          <cell r="R212">
            <v>7.3434829999999993E-2</v>
          </cell>
          <cell r="S212">
            <v>1.7880247550205075</v>
          </cell>
        </row>
        <row r="213">
          <cell r="O213">
            <v>0</v>
          </cell>
          <cell r="P213">
            <v>1.6300549999999998</v>
          </cell>
          <cell r="R213">
            <v>0.1067888</v>
          </cell>
          <cell r="S213">
            <v>1.719989711745284</v>
          </cell>
        </row>
        <row r="214">
          <cell r="O214">
            <v>0</v>
          </cell>
          <cell r="P214">
            <v>3.6789533333333337</v>
          </cell>
          <cell r="R214">
            <v>0.21430948</v>
          </cell>
          <cell r="S214">
            <v>3.8969598695112246</v>
          </cell>
        </row>
        <row r="215">
          <cell r="O215">
            <v>0</v>
          </cell>
          <cell r="P215">
            <v>0.66433833333333336</v>
          </cell>
          <cell r="R215">
            <v>0.37737843999999998</v>
          </cell>
          <cell r="S215">
            <v>2.5053413915394351</v>
          </cell>
        </row>
        <row r="216">
          <cell r="O216">
            <v>0</v>
          </cell>
          <cell r="P216">
            <v>3.5512366666666666</v>
          </cell>
          <cell r="R216">
            <v>0.13290064999999998</v>
          </cell>
          <cell r="S216">
            <v>3.7555129259366034</v>
          </cell>
        </row>
        <row r="217">
          <cell r="O217">
            <v>0</v>
          </cell>
          <cell r="P217">
            <v>0.83697333333333335</v>
          </cell>
          <cell r="R217">
            <v>7.8921080000000018E-2</v>
          </cell>
          <cell r="S217">
            <v>0.88236193016298969</v>
          </cell>
        </row>
        <row r="218">
          <cell r="O218">
            <v>0</v>
          </cell>
          <cell r="P218">
            <v>1.5811566666666668</v>
          </cell>
          <cell r="R218">
            <v>0</v>
          </cell>
          <cell r="S218">
            <v>1.6589836919922005</v>
          </cell>
        </row>
        <row r="219">
          <cell r="O219">
            <v>0</v>
          </cell>
          <cell r="P219">
            <v>1.6951466666666668</v>
          </cell>
          <cell r="R219">
            <v>0.19983350999999999</v>
          </cell>
          <cell r="S219">
            <v>1.7823776454488582</v>
          </cell>
        </row>
        <row r="220">
          <cell r="O220">
            <v>0</v>
          </cell>
          <cell r="P220">
            <v>0</v>
          </cell>
          <cell r="R220">
            <v>0</v>
          </cell>
          <cell r="S220">
            <v>0</v>
          </cell>
        </row>
        <row r="221">
          <cell r="O221">
            <v>0</v>
          </cell>
          <cell r="P221">
            <v>1.5125999999999999</v>
          </cell>
          <cell r="R221">
            <v>7.1143230000000002E-2</v>
          </cell>
          <cell r="S221">
            <v>1.5964538161138666</v>
          </cell>
        </row>
        <row r="222">
          <cell r="O222">
            <v>0</v>
          </cell>
          <cell r="P222">
            <v>1.0831666666666666</v>
          </cell>
          <cell r="R222">
            <v>3.4365600000000004E-3</v>
          </cell>
          <cell r="S222">
            <v>1.1381193397474512</v>
          </cell>
        </row>
        <row r="223">
          <cell r="O223">
            <v>0</v>
          </cell>
          <cell r="P223">
            <v>83.276840000000007</v>
          </cell>
          <cell r="R223">
            <v>1.51132015</v>
          </cell>
          <cell r="S223">
            <v>19.60009500000001</v>
          </cell>
        </row>
        <row r="224">
          <cell r="O224">
            <v>0</v>
          </cell>
          <cell r="P224">
            <v>1.2501450000000001</v>
          </cell>
          <cell r="R224">
            <v>0.30041546999999996</v>
          </cell>
          <cell r="S224">
            <v>1.3484807156618972</v>
          </cell>
        </row>
        <row r="225">
          <cell r="O225">
            <v>0</v>
          </cell>
          <cell r="P225">
            <v>2.09883</v>
          </cell>
          <cell r="R225">
            <v>0.67310336000000015</v>
          </cell>
          <cell r="S225">
            <v>1.1579999999997703E-3</v>
          </cell>
        </row>
        <row r="226">
          <cell r="O226">
            <v>0</v>
          </cell>
          <cell r="P226">
            <v>2.1788183333333335</v>
          </cell>
          <cell r="R226">
            <v>0</v>
          </cell>
          <cell r="S226">
            <v>1.0977823578728012</v>
          </cell>
        </row>
        <row r="227">
          <cell r="O227">
            <v>0</v>
          </cell>
          <cell r="P227">
            <v>0.63739999999999997</v>
          </cell>
          <cell r="R227">
            <v>0</v>
          </cell>
          <cell r="S227">
            <v>0.67098920961508668</v>
          </cell>
        </row>
        <row r="228">
          <cell r="O228">
            <v>0</v>
          </cell>
          <cell r="P228">
            <v>6.0639583333333329</v>
          </cell>
          <cell r="R228">
            <v>0</v>
          </cell>
          <cell r="S228">
            <v>4.11634425</v>
          </cell>
        </row>
        <row r="229">
          <cell r="O229">
            <v>0</v>
          </cell>
          <cell r="P229">
            <v>0.14956833333333333</v>
          </cell>
          <cell r="R229">
            <v>0</v>
          </cell>
          <cell r="S229">
            <v>0.16535304097095616</v>
          </cell>
        </row>
        <row r="230">
          <cell r="O230">
            <v>0</v>
          </cell>
          <cell r="P230">
            <v>2.58616</v>
          </cell>
          <cell r="R230">
            <v>0.23945511</v>
          </cell>
          <cell r="S230">
            <v>2.6652780953185253</v>
          </cell>
        </row>
        <row r="231">
          <cell r="O231">
            <v>0</v>
          </cell>
          <cell r="P231">
            <v>9.729753333333333</v>
          </cell>
          <cell r="R231">
            <v>0.12855593000000001</v>
          </cell>
          <cell r="S231">
            <v>7.5448541738321282</v>
          </cell>
        </row>
        <row r="232">
          <cell r="O232">
            <v>0</v>
          </cell>
          <cell r="P232">
            <v>25.202613333333332</v>
          </cell>
          <cell r="R232">
            <v>0</v>
          </cell>
          <cell r="S232">
            <v>-0.2811395000000001</v>
          </cell>
        </row>
        <row r="233">
          <cell r="O233">
            <v>0</v>
          </cell>
          <cell r="P233">
            <v>0</v>
          </cell>
          <cell r="R233">
            <v>0</v>
          </cell>
          <cell r="S233">
            <v>0</v>
          </cell>
        </row>
        <row r="234">
          <cell r="O234">
            <v>0</v>
          </cell>
          <cell r="P234">
            <v>2.2893750000000002</v>
          </cell>
          <cell r="R234">
            <v>3.4346060000000005E-2</v>
          </cell>
          <cell r="S234">
            <v>2.5805426383302379</v>
          </cell>
        </row>
        <row r="235">
          <cell r="O235">
            <v>0</v>
          </cell>
          <cell r="P235">
            <v>1.3450433333333331</v>
          </cell>
          <cell r="R235">
            <v>1.5667205100000003</v>
          </cell>
          <cell r="S235">
            <v>0.51361318982163384</v>
          </cell>
        </row>
        <row r="236">
          <cell r="O236">
            <v>0</v>
          </cell>
          <cell r="P236">
            <v>6.6756666666666672E-2</v>
          </cell>
          <cell r="R236">
            <v>0</v>
          </cell>
          <cell r="S236">
            <v>1.2654708022750301</v>
          </cell>
        </row>
        <row r="237">
          <cell r="O237">
            <v>0</v>
          </cell>
          <cell r="P237">
            <v>0.44376166666666667</v>
          </cell>
          <cell r="R237">
            <v>0</v>
          </cell>
          <cell r="S237">
            <v>0.10971291817978146</v>
          </cell>
        </row>
        <row r="238">
          <cell r="O238">
            <v>0</v>
          </cell>
          <cell r="P238">
            <v>0</v>
          </cell>
          <cell r="R238">
            <v>0</v>
          </cell>
          <cell r="S238">
            <v>0.25401637360000029</v>
          </cell>
        </row>
        <row r="239">
          <cell r="O239">
            <v>0</v>
          </cell>
          <cell r="P239">
            <v>1.9415733333333334</v>
          </cell>
          <cell r="R239">
            <v>0</v>
          </cell>
          <cell r="S239">
            <v>8.6529955999999899</v>
          </cell>
        </row>
        <row r="240">
          <cell r="O240">
            <v>0</v>
          </cell>
          <cell r="P240">
            <v>1.4114866666666668</v>
          </cell>
          <cell r="R240">
            <v>3.0915000000000001E-3</v>
          </cell>
          <cell r="S240">
            <v>0.8412962104128332</v>
          </cell>
        </row>
        <row r="241">
          <cell r="O241">
            <v>0</v>
          </cell>
          <cell r="P241">
            <v>0</v>
          </cell>
          <cell r="R241">
            <v>0</v>
          </cell>
          <cell r="S241">
            <v>0</v>
          </cell>
        </row>
        <row r="242">
          <cell r="O242">
            <v>0</v>
          </cell>
          <cell r="P242">
            <v>0</v>
          </cell>
          <cell r="R242">
            <v>0</v>
          </cell>
          <cell r="S242">
            <v>0</v>
          </cell>
        </row>
        <row r="243">
          <cell r="O243">
            <v>0</v>
          </cell>
          <cell r="P243">
            <v>2.3200400000000001</v>
          </cell>
          <cell r="R243">
            <v>0</v>
          </cell>
          <cell r="S243">
            <v>2.4385877008757166</v>
          </cell>
        </row>
        <row r="244">
          <cell r="O244">
            <v>0</v>
          </cell>
          <cell r="P244">
            <v>5.7112349999999994</v>
          </cell>
          <cell r="R244">
            <v>0</v>
          </cell>
          <cell r="S244">
            <v>5.9953479097352051</v>
          </cell>
        </row>
        <row r="245">
          <cell r="O245">
            <v>0</v>
          </cell>
          <cell r="P245">
            <v>2.8821633333333332</v>
          </cell>
          <cell r="R245">
            <v>7.5880019999999992E-2</v>
          </cell>
          <cell r="S245">
            <v>3.060033015994053</v>
          </cell>
        </row>
        <row r="246">
          <cell r="O246">
            <v>0</v>
          </cell>
          <cell r="P246">
            <v>0.50763999999999998</v>
          </cell>
          <cell r="R246">
            <v>6.8081410000000009E-2</v>
          </cell>
          <cell r="S246">
            <v>0.5599494871033599</v>
          </cell>
        </row>
        <row r="247">
          <cell r="O247">
            <v>0</v>
          </cell>
          <cell r="P247">
            <v>368.22068666666672</v>
          </cell>
          <cell r="R247">
            <v>0</v>
          </cell>
          <cell r="S247">
            <v>-48.015142999999995</v>
          </cell>
        </row>
        <row r="248">
          <cell r="O248">
            <v>0</v>
          </cell>
          <cell r="P248">
            <v>2.4969199999999998</v>
          </cell>
          <cell r="R248">
            <v>1.04162149</v>
          </cell>
          <cell r="S248">
            <v>2.0635432582214293</v>
          </cell>
        </row>
        <row r="249">
          <cell r="O249">
            <v>0</v>
          </cell>
          <cell r="P249">
            <v>416.118405</v>
          </cell>
          <cell r="R249">
            <v>0</v>
          </cell>
          <cell r="S249">
            <v>8.9341739999999845</v>
          </cell>
        </row>
        <row r="250">
          <cell r="O250">
            <v>0</v>
          </cell>
          <cell r="P250">
            <v>1.1141816666666666</v>
          </cell>
          <cell r="R250">
            <v>0</v>
          </cell>
          <cell r="S250">
            <v>1.2317626056784308</v>
          </cell>
        </row>
        <row r="251">
          <cell r="O251">
            <v>0</v>
          </cell>
          <cell r="P251">
            <v>2.9813966666666669</v>
          </cell>
          <cell r="R251">
            <v>0</v>
          </cell>
          <cell r="S251">
            <v>0</v>
          </cell>
        </row>
        <row r="252">
          <cell r="O252">
            <v>0</v>
          </cell>
          <cell r="P252">
            <v>1.1518883333333334</v>
          </cell>
          <cell r="R252">
            <v>0</v>
          </cell>
          <cell r="S252">
            <v>1.2085872683789987</v>
          </cell>
        </row>
        <row r="253">
          <cell r="O253">
            <v>0</v>
          </cell>
          <cell r="P253">
            <v>4.2922466666666663</v>
          </cell>
          <cell r="R253">
            <v>0</v>
          </cell>
          <cell r="S253">
            <v>4.5374679259239734</v>
          </cell>
        </row>
        <row r="254">
          <cell r="O254">
            <v>0</v>
          </cell>
          <cell r="P254">
            <v>1.2196750000000001</v>
          </cell>
          <cell r="R254">
            <v>0.46872744999999999</v>
          </cell>
          <cell r="S254">
            <v>2.5387859616048374</v>
          </cell>
        </row>
        <row r="255">
          <cell r="O255">
            <v>0</v>
          </cell>
          <cell r="P255">
            <v>3.6397783333333336</v>
          </cell>
          <cell r="R255">
            <v>0</v>
          </cell>
          <cell r="S255">
            <v>3.8338249385197862</v>
          </cell>
        </row>
        <row r="256">
          <cell r="O256">
            <v>0</v>
          </cell>
          <cell r="P256">
            <v>0</v>
          </cell>
          <cell r="R256">
            <v>0.49968046000000005</v>
          </cell>
          <cell r="S256">
            <v>0.53260089839929137</v>
          </cell>
        </row>
        <row r="257">
          <cell r="O257">
            <v>0</v>
          </cell>
          <cell r="P257">
            <v>3.4377</v>
          </cell>
          <cell r="R257">
            <v>9.0467999999999994E-4</v>
          </cell>
          <cell r="S257">
            <v>0.6909946615664353</v>
          </cell>
        </row>
        <row r="258">
          <cell r="O258">
            <v>0</v>
          </cell>
          <cell r="P258">
            <v>0</v>
          </cell>
          <cell r="R258">
            <v>0</v>
          </cell>
          <cell r="S258">
            <v>0</v>
          </cell>
        </row>
        <row r="259">
          <cell r="O259">
            <v>0</v>
          </cell>
          <cell r="P259">
            <v>0</v>
          </cell>
          <cell r="R259">
            <v>0</v>
          </cell>
          <cell r="S259">
            <v>0</v>
          </cell>
        </row>
        <row r="260">
          <cell r="O260">
            <v>0</v>
          </cell>
          <cell r="P260">
            <v>0</v>
          </cell>
          <cell r="R260">
            <v>0</v>
          </cell>
          <cell r="S260">
            <v>0</v>
          </cell>
        </row>
        <row r="261">
          <cell r="O261">
            <v>0</v>
          </cell>
          <cell r="P261">
            <v>8.2679349999999996</v>
          </cell>
          <cell r="R261">
            <v>0.22041894999999997</v>
          </cell>
          <cell r="S261">
            <v>8.6984508347827756</v>
          </cell>
        </row>
        <row r="262">
          <cell r="O262">
            <v>0</v>
          </cell>
          <cell r="P262">
            <v>1.5450133333333333</v>
          </cell>
          <cell r="R262">
            <v>0</v>
          </cell>
          <cell r="S262">
            <v>2.3302061253278179</v>
          </cell>
        </row>
        <row r="263">
          <cell r="O263">
            <v>0</v>
          </cell>
          <cell r="P263">
            <v>6.6288516666666668</v>
          </cell>
          <cell r="R263">
            <v>0</v>
          </cell>
          <cell r="S263">
            <v>7.9141666162273765</v>
          </cell>
        </row>
        <row r="264">
          <cell r="O264">
            <v>0</v>
          </cell>
          <cell r="P264">
            <v>2.3885549999999998</v>
          </cell>
          <cell r="R264">
            <v>0</v>
          </cell>
          <cell r="S264">
            <v>3.6827084793869425</v>
          </cell>
        </row>
        <row r="265">
          <cell r="O265">
            <v>0</v>
          </cell>
          <cell r="P265">
            <v>0.88174166666666665</v>
          </cell>
          <cell r="R265">
            <v>0</v>
          </cell>
          <cell r="S265">
            <v>2.5169540710041343</v>
          </cell>
        </row>
        <row r="266">
          <cell r="O266">
            <v>0</v>
          </cell>
          <cell r="P266">
            <v>2.1687650000000001</v>
          </cell>
          <cell r="R266">
            <v>5.2045380000000002E-2</v>
          </cell>
          <cell r="S266">
            <v>2.3602558716272348</v>
          </cell>
        </row>
        <row r="267">
          <cell r="O267">
            <v>0</v>
          </cell>
          <cell r="P267">
            <v>5.7465099999999998</v>
          </cell>
          <cell r="R267">
            <v>3.0361850000000003E-2</v>
          </cell>
          <cell r="S267">
            <v>2.0940350385902509</v>
          </cell>
        </row>
        <row r="268">
          <cell r="O268">
            <v>40.323414</v>
          </cell>
          <cell r="P268">
            <v>6.8045733333333338</v>
          </cell>
          <cell r="R268">
            <v>48.934074860000003</v>
          </cell>
          <cell r="S268">
            <v>8.5374766569569829</v>
          </cell>
        </row>
        <row r="269">
          <cell r="O269">
            <v>0</v>
          </cell>
          <cell r="P269">
            <v>0</v>
          </cell>
          <cell r="R269">
            <v>0</v>
          </cell>
          <cell r="S269">
            <v>-0.2811395000000001</v>
          </cell>
        </row>
        <row r="270">
          <cell r="O270">
            <v>0</v>
          </cell>
          <cell r="P270">
            <v>6.8045733333333338</v>
          </cell>
          <cell r="R270">
            <v>2.3075300000000003E-3</v>
          </cell>
          <cell r="S270">
            <v>3.1816746272136598E-2</v>
          </cell>
        </row>
        <row r="271">
          <cell r="O271">
            <v>0</v>
          </cell>
          <cell r="P271">
            <v>1.5078683333333334</v>
          </cell>
          <cell r="R271">
            <v>0.50877256999999998</v>
          </cell>
          <cell r="S271">
            <v>1.2906858193185542</v>
          </cell>
        </row>
        <row r="272">
          <cell r="O272">
            <v>0</v>
          </cell>
          <cell r="P272">
            <v>1.8078633333333334</v>
          </cell>
          <cell r="R272">
            <v>0</v>
          </cell>
          <cell r="S272">
            <v>1.1765841787178735</v>
          </cell>
        </row>
        <row r="273">
          <cell r="O273">
            <v>0</v>
          </cell>
          <cell r="P273">
            <v>6.2666666666666669E-3</v>
          </cell>
          <cell r="R273">
            <v>0</v>
          </cell>
          <cell r="S273">
            <v>0.9412673429742977</v>
          </cell>
        </row>
        <row r="274">
          <cell r="O274">
            <v>18.954364000000002</v>
          </cell>
          <cell r="P274">
            <v>13.552206666666665</v>
          </cell>
          <cell r="R274">
            <v>25.212427780000002</v>
          </cell>
          <cell r="S274">
            <v>14.846500554580039</v>
          </cell>
        </row>
        <row r="275">
          <cell r="O275">
            <v>0</v>
          </cell>
          <cell r="P275">
            <v>0.13062499999999999</v>
          </cell>
          <cell r="R275">
            <v>0</v>
          </cell>
          <cell r="S275">
            <v>0</v>
          </cell>
        </row>
        <row r="276">
          <cell r="O276">
            <v>0</v>
          </cell>
          <cell r="P276">
            <v>0.85917833333333338</v>
          </cell>
          <cell r="R276">
            <v>0</v>
          </cell>
          <cell r="S276">
            <v>0.7052973311557369</v>
          </cell>
        </row>
        <row r="277">
          <cell r="O277">
            <v>0</v>
          </cell>
          <cell r="P277">
            <v>1.3451783333333334</v>
          </cell>
          <cell r="R277">
            <v>0</v>
          </cell>
          <cell r="S277">
            <v>1.6029841009767347</v>
          </cell>
        </row>
      </sheetData>
      <sheetData sheetId="5">
        <row r="15">
          <cell r="D15">
            <v>0</v>
          </cell>
          <cell r="O15">
            <v>0</v>
          </cell>
          <cell r="P15">
            <v>0</v>
          </cell>
          <cell r="R15">
            <v>0</v>
          </cell>
          <cell r="S15">
            <v>0</v>
          </cell>
        </row>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0</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17.704529999999998</v>
          </cell>
          <cell r="P74">
            <v>64.182003333333327</v>
          </cell>
          <cell r="R74">
            <v>17.70453036</v>
          </cell>
          <cell r="S74">
            <v>-17.883977588044793</v>
          </cell>
        </row>
        <row r="75">
          <cell r="O75">
            <v>203.63333299999999</v>
          </cell>
          <cell r="P75">
            <v>3.8948699999999996</v>
          </cell>
          <cell r="R75">
            <v>223.21267841</v>
          </cell>
          <cell r="S75">
            <v>-0.12974600000000036</v>
          </cell>
        </row>
        <row r="76">
          <cell r="O76">
            <v>0</v>
          </cell>
          <cell r="P76">
            <v>0</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5.4434883333333337</v>
          </cell>
          <cell r="R80">
            <v>0.31931677000000003</v>
          </cell>
          <cell r="S80">
            <v>4.510298110038395</v>
          </cell>
        </row>
        <row r="81">
          <cell r="O81">
            <v>0</v>
          </cell>
          <cell r="P81">
            <v>0</v>
          </cell>
          <cell r="R81">
            <v>0</v>
          </cell>
          <cell r="S81">
            <v>0</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v>
          </cell>
          <cell r="R107">
            <v>0</v>
          </cell>
          <cell r="S107">
            <v>0</v>
          </cell>
        </row>
        <row r="108">
          <cell r="O108">
            <v>0</v>
          </cell>
          <cell r="P108">
            <v>0</v>
          </cell>
          <cell r="R108">
            <v>0</v>
          </cell>
          <cell r="S108">
            <v>0</v>
          </cell>
        </row>
        <row r="109">
          <cell r="O109">
            <v>1.6799999999999999E-4</v>
          </cell>
          <cell r="P109">
            <v>7.8122800000000003</v>
          </cell>
          <cell r="R109">
            <v>1.6755000000000001E-4</v>
          </cell>
          <cell r="S109">
            <v>6.4707719932415486</v>
          </cell>
        </row>
        <row r="110">
          <cell r="O110">
            <v>0</v>
          </cell>
          <cell r="P110">
            <v>0</v>
          </cell>
          <cell r="R110">
            <v>0</v>
          </cell>
          <cell r="S110">
            <v>0</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17.14</v>
          </cell>
          <cell r="P127">
            <v>2.5156333333333332</v>
          </cell>
          <cell r="R127">
            <v>9.9408810000000014E-2</v>
          </cell>
          <cell r="S127">
            <v>2.088205993464948</v>
          </cell>
        </row>
        <row r="128">
          <cell r="O128">
            <v>0</v>
          </cell>
          <cell r="P128">
            <v>2.9386233333333336</v>
          </cell>
          <cell r="R128">
            <v>0</v>
          </cell>
          <cell r="S128">
            <v>0.42606942888175481</v>
          </cell>
        </row>
        <row r="129">
          <cell r="O129">
            <v>0</v>
          </cell>
          <cell r="P129">
            <v>0</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0.54326333333333332</v>
          </cell>
          <cell r="R132">
            <v>4.0670300000000001E-3</v>
          </cell>
          <cell r="S132">
            <v>0.4513174936598543</v>
          </cell>
        </row>
        <row r="133">
          <cell r="O133">
            <v>0</v>
          </cell>
          <cell r="P133">
            <v>0</v>
          </cell>
          <cell r="R133">
            <v>0</v>
          </cell>
          <cell r="S133">
            <v>0</v>
          </cell>
        </row>
        <row r="134">
          <cell r="O134">
            <v>0</v>
          </cell>
          <cell r="P134">
            <v>0</v>
          </cell>
          <cell r="R134">
            <v>0</v>
          </cell>
          <cell r="S134">
            <v>0</v>
          </cell>
        </row>
        <row r="135">
          <cell r="O135">
            <v>0</v>
          </cell>
          <cell r="P135">
            <v>0</v>
          </cell>
          <cell r="R135">
            <v>0</v>
          </cell>
          <cell r="S135">
            <v>0</v>
          </cell>
        </row>
        <row r="136">
          <cell r="O136">
            <v>0</v>
          </cell>
          <cell r="P136">
            <v>0</v>
          </cell>
          <cell r="R136">
            <v>0</v>
          </cell>
          <cell r="S136">
            <v>0</v>
          </cell>
        </row>
        <row r="137">
          <cell r="O137">
            <v>26.753499999999999</v>
          </cell>
          <cell r="P137">
            <v>3.9979366666666665</v>
          </cell>
          <cell r="R137">
            <v>0.69826635000000015</v>
          </cell>
          <cell r="S137">
            <v>-0.17723200000000006</v>
          </cell>
        </row>
        <row r="138">
          <cell r="O138">
            <v>0</v>
          </cell>
          <cell r="P138">
            <v>0</v>
          </cell>
          <cell r="R138">
            <v>0</v>
          </cell>
          <cell r="S138">
            <v>0</v>
          </cell>
        </row>
        <row r="139">
          <cell r="O139">
            <v>0</v>
          </cell>
          <cell r="P139">
            <v>0</v>
          </cell>
          <cell r="R139">
            <v>0</v>
          </cell>
          <cell r="S139">
            <v>0</v>
          </cell>
        </row>
        <row r="140">
          <cell r="O140">
            <v>0</v>
          </cell>
          <cell r="P140">
            <v>0</v>
          </cell>
          <cell r="R140">
            <v>0</v>
          </cell>
          <cell r="S140">
            <v>0</v>
          </cell>
        </row>
        <row r="141">
          <cell r="O141">
            <v>0</v>
          </cell>
          <cell r="P141">
            <v>11.767128333333334</v>
          </cell>
          <cell r="R141">
            <v>8.6953099999999995E-3</v>
          </cell>
          <cell r="S141">
            <v>28.549353750566951</v>
          </cell>
        </row>
        <row r="142">
          <cell r="O142">
            <v>7.6343209999999999</v>
          </cell>
          <cell r="P142">
            <v>0.39550666666666667</v>
          </cell>
          <cell r="R142">
            <v>7.6343213700000003</v>
          </cell>
          <cell r="S142">
            <v>0.32775209591226639</v>
          </cell>
        </row>
        <row r="143">
          <cell r="O143">
            <v>0</v>
          </cell>
          <cell r="P143">
            <v>0.99040000000000006</v>
          </cell>
          <cell r="R143">
            <v>3.5273140000000001E-2</v>
          </cell>
          <cell r="S143">
            <v>0.82134793635665027</v>
          </cell>
        </row>
        <row r="144">
          <cell r="O144">
            <v>0</v>
          </cell>
          <cell r="P144">
            <v>0</v>
          </cell>
          <cell r="R144">
            <v>7.1653600000000008E-3</v>
          </cell>
          <cell r="S144">
            <v>0</v>
          </cell>
        </row>
        <row r="145">
          <cell r="O145">
            <v>0</v>
          </cell>
          <cell r="P145">
            <v>0</v>
          </cell>
          <cell r="R145">
            <v>0.13676820000000001</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3.0261366666666665</v>
          </cell>
          <cell r="R152">
            <v>0</v>
          </cell>
          <cell r="S152">
            <v>2.5053570825845384</v>
          </cell>
        </row>
        <row r="153">
          <cell r="O153">
            <v>0</v>
          </cell>
          <cell r="P153">
            <v>0</v>
          </cell>
          <cell r="R153">
            <v>0</v>
          </cell>
          <cell r="S153">
            <v>0</v>
          </cell>
        </row>
        <row r="154">
          <cell r="O154">
            <v>0</v>
          </cell>
          <cell r="P154">
            <v>0</v>
          </cell>
          <cell r="R154">
            <v>4.0846920000000009E-2</v>
          </cell>
          <cell r="S154">
            <v>0</v>
          </cell>
        </row>
        <row r="155">
          <cell r="O155">
            <v>0</v>
          </cell>
          <cell r="P155">
            <v>21.911064999999997</v>
          </cell>
          <cell r="R155">
            <v>0</v>
          </cell>
          <cell r="S155">
            <v>17.342212439700013</v>
          </cell>
        </row>
        <row r="156">
          <cell r="O156">
            <v>0</v>
          </cell>
          <cell r="P156">
            <v>0</v>
          </cell>
          <cell r="R156">
            <v>0</v>
          </cell>
          <cell r="S156">
            <v>0</v>
          </cell>
        </row>
        <row r="157">
          <cell r="O157">
            <v>11.560475</v>
          </cell>
          <cell r="P157">
            <v>1.2986266666666666</v>
          </cell>
          <cell r="R157">
            <v>0.64255666</v>
          </cell>
          <cell r="S157">
            <v>1.0789333326274333</v>
          </cell>
        </row>
        <row r="158">
          <cell r="O158">
            <v>23.178833999999998</v>
          </cell>
          <cell r="P158">
            <v>14.123190000000001</v>
          </cell>
          <cell r="R158">
            <v>1.0754978799999999</v>
          </cell>
          <cell r="S158">
            <v>29.216921000000006</v>
          </cell>
        </row>
        <row r="159">
          <cell r="O159">
            <v>23.944047000000001</v>
          </cell>
          <cell r="P159">
            <v>0.65569333333333335</v>
          </cell>
          <cell r="R159">
            <v>23.944046669999999</v>
          </cell>
          <cell r="S159">
            <v>0.54618537004012602</v>
          </cell>
        </row>
        <row r="160">
          <cell r="O160">
            <v>0</v>
          </cell>
          <cell r="P160">
            <v>0</v>
          </cell>
          <cell r="R160">
            <v>2.2268199999999996E-3</v>
          </cell>
          <cell r="S160">
            <v>0</v>
          </cell>
        </row>
        <row r="161">
          <cell r="O161">
            <v>0</v>
          </cell>
          <cell r="P161">
            <v>0</v>
          </cell>
          <cell r="R161">
            <v>0</v>
          </cell>
          <cell r="S161">
            <v>0</v>
          </cell>
        </row>
        <row r="162">
          <cell r="O162">
            <v>0</v>
          </cell>
          <cell r="P162">
            <v>0</v>
          </cell>
          <cell r="R162">
            <v>0</v>
          </cell>
          <cell r="S162">
            <v>0</v>
          </cell>
        </row>
        <row r="163">
          <cell r="O163">
            <v>0</v>
          </cell>
          <cell r="P163">
            <v>0</v>
          </cell>
          <cell r="R163">
            <v>0</v>
          </cell>
          <cell r="S163">
            <v>0</v>
          </cell>
        </row>
        <row r="164">
          <cell r="O164">
            <v>5.7300000000000005E-4</v>
          </cell>
          <cell r="P164">
            <v>4.6515133333333329</v>
          </cell>
          <cell r="R164">
            <v>0</v>
          </cell>
          <cell r="S164">
            <v>3.8494620524680805</v>
          </cell>
        </row>
        <row r="165">
          <cell r="O165">
            <v>29.598448999999999</v>
          </cell>
          <cell r="P165">
            <v>3.4073100000000003</v>
          </cell>
          <cell r="R165">
            <v>29.764953229999993</v>
          </cell>
          <cell r="S165">
            <v>6.7154238674503688</v>
          </cell>
        </row>
        <row r="166">
          <cell r="O166">
            <v>0</v>
          </cell>
          <cell r="P166">
            <v>0.6486966666666667</v>
          </cell>
          <cell r="R166">
            <v>0.12054144999999999</v>
          </cell>
          <cell r="S166">
            <v>0.53711767012611844</v>
          </cell>
        </row>
        <row r="167">
          <cell r="O167">
            <v>3.3461129999999999</v>
          </cell>
          <cell r="P167">
            <v>1.53789</v>
          </cell>
          <cell r="R167">
            <v>3.4271413600000007</v>
          </cell>
          <cell r="S167">
            <v>1.274090716422549</v>
          </cell>
        </row>
        <row r="168">
          <cell r="O168">
            <v>0</v>
          </cell>
          <cell r="P168">
            <v>0.29768666666666665</v>
          </cell>
          <cell r="R168">
            <v>0</v>
          </cell>
          <cell r="S168">
            <v>0.24642367697829015</v>
          </cell>
        </row>
        <row r="169">
          <cell r="O169">
            <v>0</v>
          </cell>
          <cell r="P169">
            <v>1.2731649999999999</v>
          </cell>
          <cell r="R169">
            <v>1.4484700000000001E-3</v>
          </cell>
          <cell r="S169">
            <v>1.0551239256138434</v>
          </cell>
        </row>
        <row r="170">
          <cell r="O170">
            <v>0</v>
          </cell>
          <cell r="P170">
            <v>0.60605999999999993</v>
          </cell>
          <cell r="R170">
            <v>0</v>
          </cell>
          <cell r="S170">
            <v>0.50328708742509365</v>
          </cell>
        </row>
        <row r="171">
          <cell r="O171">
            <v>3.0473400000000002</v>
          </cell>
          <cell r="P171">
            <v>0.66239333333333328</v>
          </cell>
          <cell r="R171">
            <v>4.418644E-2</v>
          </cell>
          <cell r="S171">
            <v>0.55022083685466239</v>
          </cell>
        </row>
        <row r="172">
          <cell r="O172">
            <v>0</v>
          </cell>
          <cell r="P172">
            <v>1.86649</v>
          </cell>
          <cell r="R172">
            <v>0.24869526000000003</v>
          </cell>
          <cell r="S172">
            <v>1.5522394132683797</v>
          </cell>
        </row>
        <row r="173">
          <cell r="O173">
            <v>7.2263060000000001</v>
          </cell>
          <cell r="P173">
            <v>0.26006333333333337</v>
          </cell>
          <cell r="R173">
            <v>6.3006999999999994E-2</v>
          </cell>
          <cell r="S173">
            <v>0.21534185965471431</v>
          </cell>
        </row>
        <row r="174">
          <cell r="O174">
            <v>0</v>
          </cell>
          <cell r="P174">
            <v>1.3481633333333332</v>
          </cell>
          <cell r="R174">
            <v>2.8730509999999997E-2</v>
          </cell>
          <cell r="S174">
            <v>1.1165660685197443</v>
          </cell>
        </row>
        <row r="175">
          <cell r="O175">
            <v>4.1134320000000004</v>
          </cell>
          <cell r="P175">
            <v>0.95990666666666657</v>
          </cell>
          <cell r="R175">
            <v>2.5110709999999998E-2</v>
          </cell>
          <cell r="S175">
            <v>0.7943923618400861</v>
          </cell>
        </row>
        <row r="176">
          <cell r="O176">
            <v>29.880841</v>
          </cell>
          <cell r="P176">
            <v>2.2245900000000001</v>
          </cell>
          <cell r="R176">
            <v>26.818446129999995</v>
          </cell>
          <cell r="S176">
            <v>1.8454047772270137</v>
          </cell>
        </row>
        <row r="177">
          <cell r="O177">
            <v>33.888585999999997</v>
          </cell>
          <cell r="P177">
            <v>2.4672049999999999</v>
          </cell>
          <cell r="R177">
            <v>1.00691423</v>
          </cell>
          <cell r="S177">
            <v>2.0471846314334261</v>
          </cell>
        </row>
        <row r="178">
          <cell r="O178">
            <v>40.063172000000002</v>
          </cell>
          <cell r="P178">
            <v>3.1124916666666667</v>
          </cell>
          <cell r="R178">
            <v>40.063172039999998</v>
          </cell>
          <cell r="S178">
            <v>2.5853822978690424</v>
          </cell>
        </row>
        <row r="179">
          <cell r="O179">
            <v>0</v>
          </cell>
          <cell r="P179">
            <v>1.5195283333333334</v>
          </cell>
          <cell r="R179">
            <v>0</v>
          </cell>
          <cell r="S179">
            <v>1.2625108886064389</v>
          </cell>
        </row>
        <row r="180">
          <cell r="O180">
            <v>8.5072880000000008</v>
          </cell>
          <cell r="P180">
            <v>4.9131233333333331</v>
          </cell>
          <cell r="R180">
            <v>7.7707449999999997E-2</v>
          </cell>
          <cell r="S180">
            <v>4.0698589357831061</v>
          </cell>
        </row>
        <row r="181">
          <cell r="O181">
            <v>10.801023000000001</v>
          </cell>
          <cell r="P181">
            <v>11.723873333333332</v>
          </cell>
          <cell r="R181">
            <v>0.13477190999999999</v>
          </cell>
          <cell r="S181">
            <v>-0.10533312720000154</v>
          </cell>
        </row>
        <row r="182">
          <cell r="O182">
            <v>0</v>
          </cell>
          <cell r="P182">
            <v>0</v>
          </cell>
          <cell r="R182">
            <v>0</v>
          </cell>
          <cell r="S182">
            <v>0</v>
          </cell>
        </row>
        <row r="183">
          <cell r="O183">
            <v>5.1877630000000003</v>
          </cell>
          <cell r="P183">
            <v>2.8738916666666667</v>
          </cell>
          <cell r="R183">
            <v>5.5155699999999995E-2</v>
          </cell>
          <cell r="S183">
            <v>2.3783513375277678</v>
          </cell>
        </row>
        <row r="184">
          <cell r="O184">
            <v>0</v>
          </cell>
          <cell r="P184">
            <v>0.87468166666666669</v>
          </cell>
          <cell r="R184">
            <v>0</v>
          </cell>
          <cell r="S184">
            <v>0.72386219887297631</v>
          </cell>
        </row>
        <row r="185">
          <cell r="O185">
            <v>3.08623</v>
          </cell>
          <cell r="P185">
            <v>7.4553016666666672</v>
          </cell>
          <cell r="R185">
            <v>3.13825471</v>
          </cell>
          <cell r="S185">
            <v>2.0697786911189233</v>
          </cell>
        </row>
        <row r="186">
          <cell r="O186">
            <v>19.546963000000002</v>
          </cell>
          <cell r="P186">
            <v>12.507486666666667</v>
          </cell>
          <cell r="R186">
            <v>0.19984442999999999</v>
          </cell>
          <cell r="S186">
            <v>10.35650873502091</v>
          </cell>
        </row>
        <row r="187">
          <cell r="O187">
            <v>1.8404560000000001</v>
          </cell>
          <cell r="P187">
            <v>1.7911033333333333</v>
          </cell>
          <cell r="R187">
            <v>2.1143741800000004</v>
          </cell>
          <cell r="S187">
            <v>1.4867039287565174</v>
          </cell>
        </row>
        <row r="188">
          <cell r="O188">
            <v>0</v>
          </cell>
          <cell r="P188">
            <v>2.6680883333333334</v>
          </cell>
          <cell r="R188">
            <v>0</v>
          </cell>
          <cell r="S188">
            <v>2.2103393223753045</v>
          </cell>
        </row>
        <row r="189">
          <cell r="O189">
            <v>5.0596610000000002</v>
          </cell>
          <cell r="P189">
            <v>1.8182383333333334</v>
          </cell>
          <cell r="R189">
            <v>0.28531552999999998</v>
          </cell>
          <cell r="S189">
            <v>1.5086350003019131</v>
          </cell>
        </row>
        <row r="190">
          <cell r="O190">
            <v>15.871513999999999</v>
          </cell>
          <cell r="P190">
            <v>5.2179033333333331</v>
          </cell>
          <cell r="R190">
            <v>15.909514599999998</v>
          </cell>
          <cell r="S190">
            <v>1.2342775151069354</v>
          </cell>
        </row>
        <row r="191">
          <cell r="O191">
            <v>15.385002</v>
          </cell>
          <cell r="P191">
            <v>1.6701816666666665</v>
          </cell>
          <cell r="R191">
            <v>12.313591130000001</v>
          </cell>
          <cell r="S191">
            <v>1.3830785045378811</v>
          </cell>
        </row>
        <row r="192">
          <cell r="O192">
            <v>0</v>
          </cell>
          <cell r="P192">
            <v>0</v>
          </cell>
          <cell r="R192">
            <v>0</v>
          </cell>
          <cell r="S192">
            <v>0</v>
          </cell>
        </row>
        <row r="193">
          <cell r="O193">
            <v>55.864280999999998</v>
          </cell>
          <cell r="P193">
            <v>0</v>
          </cell>
          <cell r="R193">
            <v>29.590563149999998</v>
          </cell>
          <cell r="S193">
            <v>0</v>
          </cell>
        </row>
        <row r="194">
          <cell r="O194">
            <v>2.9701469999999999</v>
          </cell>
          <cell r="P194">
            <v>6.4919849999999997</v>
          </cell>
          <cell r="R194">
            <v>1.722686E-2</v>
          </cell>
          <cell r="S194">
            <v>-56.14835393593367</v>
          </cell>
        </row>
        <row r="195">
          <cell r="O195">
            <v>0</v>
          </cell>
          <cell r="P195">
            <v>7.1768333333333337E-2</v>
          </cell>
          <cell r="R195">
            <v>0.39156027999999998</v>
          </cell>
          <cell r="S195">
            <v>5.9393821445987705E-2</v>
          </cell>
        </row>
        <row r="196">
          <cell r="O196">
            <v>645.693085</v>
          </cell>
          <cell r="P196">
            <v>9.0676616666666678</v>
          </cell>
          <cell r="R196">
            <v>5.3094484</v>
          </cell>
          <cell r="S196">
            <v>104.95738398600054</v>
          </cell>
        </row>
        <row r="197">
          <cell r="O197">
            <v>5.6999999999999998E-4</v>
          </cell>
          <cell r="P197">
            <v>7.9975000000000004E-2</v>
          </cell>
          <cell r="R197">
            <v>0</v>
          </cell>
          <cell r="S197">
            <v>6.6424186416502995E-2</v>
          </cell>
        </row>
        <row r="198">
          <cell r="O198">
            <v>0</v>
          </cell>
          <cell r="P198">
            <v>3.0789999999999998E-2</v>
          </cell>
          <cell r="R198">
            <v>0</v>
          </cell>
          <cell r="S198">
            <v>2.5589869653258768E-2</v>
          </cell>
        </row>
        <row r="199">
          <cell r="O199">
            <v>0</v>
          </cell>
          <cell r="P199">
            <v>2.7729750000000002</v>
          </cell>
          <cell r="R199">
            <v>0</v>
          </cell>
          <cell r="S199">
            <v>-4.3454984999999997</v>
          </cell>
        </row>
        <row r="200">
          <cell r="O200">
            <v>0</v>
          </cell>
          <cell r="P200">
            <v>8.1776366666666664</v>
          </cell>
          <cell r="R200">
            <v>0</v>
          </cell>
          <cell r="S200">
            <v>7.6752250799998922E-2</v>
          </cell>
        </row>
        <row r="201">
          <cell r="O201">
            <v>0</v>
          </cell>
          <cell r="P201">
            <v>0.19286499999999998</v>
          </cell>
          <cell r="R201">
            <v>0</v>
          </cell>
          <cell r="S201">
            <v>0.16041141436523243</v>
          </cell>
        </row>
        <row r="202">
          <cell r="O202">
            <v>33.228999999999999</v>
          </cell>
          <cell r="P202">
            <v>2.9766433333333335</v>
          </cell>
          <cell r="R202">
            <v>0.86727689999999991</v>
          </cell>
          <cell r="S202">
            <v>2.1829184000000019</v>
          </cell>
        </row>
        <row r="203">
          <cell r="O203">
            <v>4.0439999999999996</v>
          </cell>
          <cell r="P203">
            <v>1.8063633333333333</v>
          </cell>
          <cell r="R203">
            <v>2.3454960000000004E-2</v>
          </cell>
          <cell r="S203">
            <v>1.4970270817419582</v>
          </cell>
        </row>
        <row r="204">
          <cell r="O204">
            <v>13.737543000000001</v>
          </cell>
          <cell r="P204">
            <v>0.68785833333333335</v>
          </cell>
          <cell r="R204">
            <v>3.133843E-2</v>
          </cell>
          <cell r="S204">
            <v>0.57169090918900256</v>
          </cell>
        </row>
        <row r="205">
          <cell r="O205">
            <v>5.3713340000000001</v>
          </cell>
          <cell r="P205">
            <v>0</v>
          </cell>
          <cell r="R205">
            <v>0.26494715999999996</v>
          </cell>
          <cell r="S205">
            <v>2.228940765465369</v>
          </cell>
        </row>
        <row r="206">
          <cell r="O206">
            <v>5.4032</v>
          </cell>
          <cell r="P206">
            <v>1.9415733333333334</v>
          </cell>
          <cell r="R206">
            <v>1.8638267399999999</v>
          </cell>
          <cell r="S206">
            <v>-36.854514400000021</v>
          </cell>
        </row>
        <row r="207">
          <cell r="O207">
            <v>60.783923000000001</v>
          </cell>
          <cell r="P207">
            <v>1.9415733333333334</v>
          </cell>
          <cell r="R207">
            <v>60.783923220000005</v>
          </cell>
          <cell r="S207">
            <v>-36.854514400000021</v>
          </cell>
        </row>
        <row r="208">
          <cell r="O208">
            <v>3.5040990000000001</v>
          </cell>
          <cell r="P208">
            <v>9.2151666666666673E-2</v>
          </cell>
          <cell r="R208">
            <v>3.5040989099999997</v>
          </cell>
          <cell r="S208">
            <v>7.6761187140774512E-2</v>
          </cell>
        </row>
        <row r="209">
          <cell r="O209">
            <v>0</v>
          </cell>
          <cell r="P209">
            <v>1.9776</v>
          </cell>
          <cell r="R209">
            <v>0</v>
          </cell>
          <cell r="S209">
            <v>1.6414388879602928</v>
          </cell>
        </row>
        <row r="210">
          <cell r="O210">
            <v>0</v>
          </cell>
          <cell r="P210">
            <v>0.90469833333333327</v>
          </cell>
          <cell r="R210">
            <v>0</v>
          </cell>
          <cell r="S210">
            <v>0.74891385805947852</v>
          </cell>
        </row>
        <row r="211">
          <cell r="O211">
            <v>0.27012700000000001</v>
          </cell>
          <cell r="P211">
            <v>1.8542750000000001</v>
          </cell>
          <cell r="R211">
            <v>0.68729258999999998</v>
          </cell>
          <cell r="S211">
            <v>1.5380795259088522</v>
          </cell>
        </row>
        <row r="212">
          <cell r="O212">
            <v>0</v>
          </cell>
          <cell r="P212">
            <v>2.2626900000000001</v>
          </cell>
          <cell r="R212">
            <v>13.813601089999999</v>
          </cell>
          <cell r="S212">
            <v>1.3957057553148822</v>
          </cell>
        </row>
        <row r="213">
          <cell r="O213">
            <v>8.7648309999999992</v>
          </cell>
          <cell r="P213">
            <v>1.6300549999999998</v>
          </cell>
          <cell r="R213">
            <v>8.8754332100000024</v>
          </cell>
          <cell r="S213">
            <v>1.3499213710078415</v>
          </cell>
        </row>
        <row r="214">
          <cell r="O214">
            <v>30.990490999999999</v>
          </cell>
          <cell r="P214">
            <v>3.6789533333333337</v>
          </cell>
          <cell r="R214">
            <v>15.90463636</v>
          </cell>
          <cell r="S214">
            <v>3.0481500984523571</v>
          </cell>
        </row>
        <row r="215">
          <cell r="O215">
            <v>11.045448</v>
          </cell>
          <cell r="P215">
            <v>0.66433833333333336</v>
          </cell>
          <cell r="R215">
            <v>0.39085625000000002</v>
          </cell>
          <cell r="S215">
            <v>1.9522046886781279</v>
          </cell>
        </row>
        <row r="216">
          <cell r="O216">
            <v>0</v>
          </cell>
          <cell r="P216">
            <v>3.5512366666666666</v>
          </cell>
          <cell r="R216">
            <v>0.13764708999999997</v>
          </cell>
          <cell r="S216">
            <v>2.9417394322792383</v>
          </cell>
        </row>
        <row r="217">
          <cell r="O217">
            <v>0</v>
          </cell>
          <cell r="P217">
            <v>0.83697333333333335</v>
          </cell>
          <cell r="R217">
            <v>8.1739690000000004E-2</v>
          </cell>
          <cell r="S217">
            <v>0.69305877324655274</v>
          </cell>
        </row>
        <row r="218">
          <cell r="O218">
            <v>2.9300000000000002E-4</v>
          </cell>
          <cell r="P218">
            <v>1.5811566666666668</v>
          </cell>
          <cell r="R218">
            <v>0</v>
          </cell>
          <cell r="S218">
            <v>1.308520128731919</v>
          </cell>
        </row>
        <row r="219">
          <cell r="O219">
            <v>7.8895189999999999</v>
          </cell>
          <cell r="P219">
            <v>1.6951466666666668</v>
          </cell>
          <cell r="R219">
            <v>3.63591928</v>
          </cell>
          <cell r="S219">
            <v>1.4032208263516068</v>
          </cell>
        </row>
        <row r="220">
          <cell r="O220">
            <v>0</v>
          </cell>
          <cell r="P220">
            <v>0</v>
          </cell>
          <cell r="R220">
            <v>0</v>
          </cell>
          <cell r="S220">
            <v>0</v>
          </cell>
        </row>
        <row r="221">
          <cell r="O221">
            <v>2.5597919999999998</v>
          </cell>
          <cell r="P221">
            <v>1.5125999999999999</v>
          </cell>
          <cell r="R221">
            <v>7.3684059999999996E-2</v>
          </cell>
          <cell r="S221">
            <v>1.252689994971135</v>
          </cell>
        </row>
        <row r="222">
          <cell r="O222">
            <v>7.671E-2</v>
          </cell>
          <cell r="P222">
            <v>1.0831666666666666</v>
          </cell>
          <cell r="R222">
            <v>3.55931E-3</v>
          </cell>
          <cell r="S222">
            <v>0.89655604997080474</v>
          </cell>
        </row>
        <row r="223">
          <cell r="O223">
            <v>40.634162000000003</v>
          </cell>
          <cell r="P223">
            <v>83.276840000000007</v>
          </cell>
          <cell r="R223">
            <v>40.921350939999996</v>
          </cell>
          <cell r="S223">
            <v>83.683343000000008</v>
          </cell>
        </row>
        <row r="224">
          <cell r="O224">
            <v>20.917743000000002</v>
          </cell>
          <cell r="P224">
            <v>1.2501450000000001</v>
          </cell>
          <cell r="R224">
            <v>9.3076401900000025</v>
          </cell>
          <cell r="S224">
            <v>1.0381250987989583</v>
          </cell>
        </row>
        <row r="225">
          <cell r="O225">
            <v>386.00864200000001</v>
          </cell>
          <cell r="P225">
            <v>2.09883</v>
          </cell>
          <cell r="R225">
            <v>399.21455736999997</v>
          </cell>
          <cell r="S225">
            <v>-6.2905999999999906E-2</v>
          </cell>
        </row>
        <row r="226">
          <cell r="O226">
            <v>0</v>
          </cell>
          <cell r="P226">
            <v>2.1788183333333335</v>
          </cell>
          <cell r="R226">
            <v>0</v>
          </cell>
          <cell r="S226">
            <v>0.85205241121296016</v>
          </cell>
        </row>
        <row r="227">
          <cell r="O227">
            <v>0</v>
          </cell>
          <cell r="P227">
            <v>0.63739999999999997</v>
          </cell>
          <cell r="R227">
            <v>0</v>
          </cell>
          <cell r="S227">
            <v>0.52770726053950412</v>
          </cell>
        </row>
        <row r="228">
          <cell r="O228">
            <v>0</v>
          </cell>
          <cell r="P228">
            <v>6.0639583333333329</v>
          </cell>
          <cell r="R228">
            <v>0</v>
          </cell>
          <cell r="S228">
            <v>-4.3454984999999997</v>
          </cell>
        </row>
        <row r="229">
          <cell r="O229">
            <v>6.1899999999999998E-4</v>
          </cell>
          <cell r="P229">
            <v>0.14956833333333333</v>
          </cell>
          <cell r="R229">
            <v>0</v>
          </cell>
          <cell r="S229">
            <v>0.12458931143618013</v>
          </cell>
        </row>
        <row r="230">
          <cell r="O230">
            <v>7.8550570000000004</v>
          </cell>
          <cell r="P230">
            <v>2.58616</v>
          </cell>
          <cell r="R230">
            <v>2.7580834900000011</v>
          </cell>
          <cell r="S230">
            <v>2.0903272231531851</v>
          </cell>
        </row>
        <row r="231">
          <cell r="O231">
            <v>5.101426</v>
          </cell>
          <cell r="P231">
            <v>9.729753333333333</v>
          </cell>
          <cell r="R231">
            <v>0.13314722000000001</v>
          </cell>
          <cell r="S231">
            <v>5.9438294945950432</v>
          </cell>
        </row>
        <row r="232">
          <cell r="O232">
            <v>0</v>
          </cell>
          <cell r="P232">
            <v>25.202613333333332</v>
          </cell>
          <cell r="R232">
            <v>0</v>
          </cell>
          <cell r="S232">
            <v>-0.50489499999999987</v>
          </cell>
        </row>
        <row r="233">
          <cell r="O233">
            <v>0</v>
          </cell>
          <cell r="P233">
            <v>0</v>
          </cell>
          <cell r="R233">
            <v>0</v>
          </cell>
          <cell r="S233">
            <v>0</v>
          </cell>
        </row>
        <row r="234">
          <cell r="O234">
            <v>0.76665300000000003</v>
          </cell>
          <cell r="P234">
            <v>2.2893750000000002</v>
          </cell>
          <cell r="R234">
            <v>3.5572699999999999E-2</v>
          </cell>
          <cell r="S234">
            <v>2.0107269752525152</v>
          </cell>
        </row>
        <row r="235">
          <cell r="O235">
            <v>34.971440000000001</v>
          </cell>
          <cell r="P235">
            <v>1.3450433333333331</v>
          </cell>
          <cell r="R235">
            <v>1.6226748300000002</v>
          </cell>
          <cell r="S235">
            <v>0.38699447732356607</v>
          </cell>
        </row>
        <row r="236">
          <cell r="O236">
            <v>0</v>
          </cell>
          <cell r="P236">
            <v>6.6756666666666672E-2</v>
          </cell>
          <cell r="R236">
            <v>0</v>
          </cell>
          <cell r="S236">
            <v>0.99573270930849223</v>
          </cell>
        </row>
        <row r="237">
          <cell r="O237">
            <v>0</v>
          </cell>
          <cell r="P237">
            <v>0.44376166666666667</v>
          </cell>
          <cell r="R237">
            <v>0</v>
          </cell>
          <cell r="S237">
            <v>8.2665893843910987E-2</v>
          </cell>
        </row>
        <row r="238">
          <cell r="O238">
            <v>45.252628000000001</v>
          </cell>
          <cell r="P238">
            <v>0</v>
          </cell>
          <cell r="R238">
            <v>50.73996571</v>
          </cell>
          <cell r="S238">
            <v>6.1390749199997874E-2</v>
          </cell>
        </row>
        <row r="239">
          <cell r="O239">
            <v>0</v>
          </cell>
          <cell r="P239">
            <v>1.9415733333333334</v>
          </cell>
          <cell r="R239">
            <v>0</v>
          </cell>
          <cell r="S239">
            <v>-36.854514400000021</v>
          </cell>
        </row>
        <row r="240">
          <cell r="O240">
            <v>6.9006999999999999E-2</v>
          </cell>
          <cell r="P240">
            <v>1.4114866666666668</v>
          </cell>
          <cell r="R240">
            <v>3.2019100000000005E-3</v>
          </cell>
          <cell r="S240">
            <v>0.66205039419472023</v>
          </cell>
        </row>
        <row r="241">
          <cell r="O241">
            <v>0</v>
          </cell>
          <cell r="P241">
            <v>0</v>
          </cell>
          <cell r="R241">
            <v>0</v>
          </cell>
          <cell r="S241">
            <v>0</v>
          </cell>
        </row>
        <row r="242">
          <cell r="O242">
            <v>0</v>
          </cell>
          <cell r="P242">
            <v>0</v>
          </cell>
          <cell r="R242">
            <v>0</v>
          </cell>
          <cell r="S242">
            <v>0</v>
          </cell>
        </row>
        <row r="243">
          <cell r="O243">
            <v>25.190462</v>
          </cell>
          <cell r="P243">
            <v>2.3200400000000001</v>
          </cell>
          <cell r="R243">
            <v>25.19046264</v>
          </cell>
          <cell r="S243">
            <v>1.9204182232513052</v>
          </cell>
        </row>
        <row r="244">
          <cell r="O244">
            <v>0</v>
          </cell>
          <cell r="P244">
            <v>5.7112349999999994</v>
          </cell>
          <cell r="R244">
            <v>0</v>
          </cell>
          <cell r="S244">
            <v>4.7267456985215865</v>
          </cell>
        </row>
        <row r="245">
          <cell r="O245">
            <v>0</v>
          </cell>
          <cell r="P245">
            <v>2.8821633333333332</v>
          </cell>
          <cell r="R245">
            <v>7.8590030000000005E-2</v>
          </cell>
          <cell r="S245">
            <v>2.3886614648100277</v>
          </cell>
        </row>
        <row r="246">
          <cell r="O246">
            <v>0</v>
          </cell>
          <cell r="P246">
            <v>0.50763999999999998</v>
          </cell>
          <cell r="R246">
            <v>7.0512889999999981E-2</v>
          </cell>
          <cell r="S246">
            <v>0.42273774303156442</v>
          </cell>
        </row>
        <row r="247">
          <cell r="O247">
            <v>0</v>
          </cell>
          <cell r="P247">
            <v>368.22068666666672</v>
          </cell>
          <cell r="R247">
            <v>0</v>
          </cell>
          <cell r="S247">
            <v>145.942802</v>
          </cell>
        </row>
        <row r="248">
          <cell r="O248">
            <v>7.0138340000000001</v>
          </cell>
          <cell r="P248">
            <v>2.4969199999999998</v>
          </cell>
          <cell r="R248">
            <v>0.32544192</v>
          </cell>
          <cell r="S248">
            <v>1.554827369069903</v>
          </cell>
        </row>
        <row r="249">
          <cell r="O249">
            <v>0</v>
          </cell>
          <cell r="P249">
            <v>416.118405</v>
          </cell>
          <cell r="R249">
            <v>0</v>
          </cell>
          <cell r="S249">
            <v>100.17463100000001</v>
          </cell>
        </row>
        <row r="250">
          <cell r="O250">
            <v>0</v>
          </cell>
          <cell r="P250">
            <v>1.1141816666666666</v>
          </cell>
          <cell r="R250">
            <v>0</v>
          </cell>
          <cell r="S250">
            <v>0.92810179959899397</v>
          </cell>
        </row>
        <row r="251">
          <cell r="O251">
            <v>0</v>
          </cell>
          <cell r="P251">
            <v>2.9813966666666669</v>
          </cell>
          <cell r="R251">
            <v>0</v>
          </cell>
          <cell r="S251">
            <v>0</v>
          </cell>
        </row>
        <row r="252">
          <cell r="O252">
            <v>0</v>
          </cell>
          <cell r="P252">
            <v>1.1518883333333334</v>
          </cell>
          <cell r="R252">
            <v>0</v>
          </cell>
          <cell r="S252">
            <v>0.95327083420810332</v>
          </cell>
        </row>
        <row r="253">
          <cell r="O253">
            <v>0</v>
          </cell>
          <cell r="P253">
            <v>4.2922466666666663</v>
          </cell>
          <cell r="R253">
            <v>0</v>
          </cell>
          <cell r="S253">
            <v>3.5554089388095669</v>
          </cell>
        </row>
        <row r="254">
          <cell r="O254">
            <v>21.550260999999999</v>
          </cell>
          <cell r="P254">
            <v>1.2196750000000001</v>
          </cell>
          <cell r="R254">
            <v>11.57306296</v>
          </cell>
          <cell r="S254">
            <v>1.9737694896667612</v>
          </cell>
        </row>
        <row r="255">
          <cell r="O255">
            <v>6.5531930000000003</v>
          </cell>
          <cell r="P255">
            <v>3.6397783333333336</v>
          </cell>
          <cell r="R255">
            <v>6.5531928600000002</v>
          </cell>
          <cell r="S255">
            <v>3.0136112249086011</v>
          </cell>
        </row>
        <row r="256">
          <cell r="O256">
            <v>11.153582</v>
          </cell>
          <cell r="P256">
            <v>0</v>
          </cell>
          <cell r="R256">
            <v>0.51752619999999994</v>
          </cell>
          <cell r="S256">
            <v>0</v>
          </cell>
        </row>
        <row r="257">
          <cell r="O257">
            <v>3.998424</v>
          </cell>
          <cell r="P257">
            <v>3.4377</v>
          </cell>
          <cell r="R257">
            <v>3.9791669499999998</v>
          </cell>
          <cell r="S257">
            <v>0</v>
          </cell>
        </row>
        <row r="258">
          <cell r="O258">
            <v>150</v>
          </cell>
          <cell r="P258">
            <v>0</v>
          </cell>
          <cell r="R258">
            <v>169.9965</v>
          </cell>
          <cell r="S258">
            <v>0</v>
          </cell>
        </row>
        <row r="259">
          <cell r="O259">
            <v>6.3176110000000003</v>
          </cell>
          <cell r="P259">
            <v>0</v>
          </cell>
          <cell r="R259">
            <v>6.3176105200000006</v>
          </cell>
          <cell r="S259">
            <v>0</v>
          </cell>
        </row>
        <row r="260">
          <cell r="O260">
            <v>0</v>
          </cell>
          <cell r="P260">
            <v>0</v>
          </cell>
          <cell r="R260">
            <v>0</v>
          </cell>
          <cell r="S260">
            <v>0</v>
          </cell>
        </row>
        <row r="261">
          <cell r="O261">
            <v>4.9200650000000001</v>
          </cell>
          <cell r="P261">
            <v>8.2679349999999996</v>
          </cell>
          <cell r="R261">
            <v>0.22829097999999998</v>
          </cell>
          <cell r="S261">
            <v>6.8445769161399568</v>
          </cell>
        </row>
        <row r="262">
          <cell r="O262">
            <v>6.325285</v>
          </cell>
          <cell r="P262">
            <v>1.5450133333333333</v>
          </cell>
          <cell r="R262">
            <v>6.3252848599999991</v>
          </cell>
          <cell r="S262">
            <v>1.8357341019173976</v>
          </cell>
        </row>
        <row r="263">
          <cell r="O263">
            <v>6.5456960000000004</v>
          </cell>
          <cell r="P263">
            <v>6.6288516666666668</v>
          </cell>
          <cell r="R263">
            <v>6.5456960399999993</v>
          </cell>
          <cell r="S263">
            <v>6.2299824466911531</v>
          </cell>
        </row>
        <row r="264">
          <cell r="O264">
            <v>42.149315000000001</v>
          </cell>
          <cell r="P264">
            <v>2.3885549999999998</v>
          </cell>
          <cell r="R264">
            <v>0</v>
          </cell>
          <cell r="S264">
            <v>2.9047290800928351</v>
          </cell>
        </row>
        <row r="265">
          <cell r="O265">
            <v>0</v>
          </cell>
          <cell r="P265">
            <v>0.88174166666666665</v>
          </cell>
          <cell r="R265">
            <v>42.149315219999998</v>
          </cell>
          <cell r="S265">
            <v>1.9794652902826702</v>
          </cell>
        </row>
        <row r="266">
          <cell r="O266">
            <v>14.655030999999999</v>
          </cell>
          <cell r="P266">
            <v>2.1687650000000001</v>
          </cell>
          <cell r="R266">
            <v>13.5472074</v>
          </cell>
          <cell r="S266">
            <v>1.8029620814512644</v>
          </cell>
        </row>
        <row r="267">
          <cell r="O267">
            <v>0.67771999999999999</v>
          </cell>
          <cell r="P267">
            <v>5.7465099999999998</v>
          </cell>
          <cell r="R267">
            <v>3.1446209999999995E-2</v>
          </cell>
          <cell r="S267">
            <v>1.6378309351713032</v>
          </cell>
        </row>
        <row r="268">
          <cell r="O268">
            <v>1.5538650000000001</v>
          </cell>
          <cell r="P268">
            <v>6.8045733333333338</v>
          </cell>
          <cell r="R268">
            <v>1.5538653800000002</v>
          </cell>
          <cell r="S268">
            <v>6.5317128022073945</v>
          </cell>
        </row>
        <row r="269">
          <cell r="O269">
            <v>0</v>
          </cell>
          <cell r="P269">
            <v>0</v>
          </cell>
          <cell r="R269">
            <v>0</v>
          </cell>
          <cell r="S269">
            <v>-0.50489499999999987</v>
          </cell>
        </row>
        <row r="270">
          <cell r="O270">
            <v>5.1506999999999997E-2</v>
          </cell>
          <cell r="P270">
            <v>6.8045733333333338</v>
          </cell>
          <cell r="R270">
            <v>2.3899400000000001E-3</v>
          </cell>
          <cell r="S270">
            <v>2.3973109214734167E-2</v>
          </cell>
        </row>
        <row r="271">
          <cell r="O271">
            <v>11.356531</v>
          </cell>
          <cell r="P271">
            <v>1.5078683333333334</v>
          </cell>
          <cell r="R271">
            <v>0.52694303999999992</v>
          </cell>
          <cell r="S271">
            <v>1.0393918753047835</v>
          </cell>
        </row>
        <row r="272">
          <cell r="O272">
            <v>0</v>
          </cell>
          <cell r="P272">
            <v>1.8078633333333334</v>
          </cell>
          <cell r="R272">
            <v>0</v>
          </cell>
          <cell r="S272">
            <v>0.9280284600935591</v>
          </cell>
        </row>
        <row r="273">
          <cell r="O273">
            <v>0</v>
          </cell>
          <cell r="P273">
            <v>6.2666666666666669E-3</v>
          </cell>
          <cell r="R273">
            <v>0</v>
          </cell>
          <cell r="S273">
            <v>0.74242276807484675</v>
          </cell>
        </row>
        <row r="274">
          <cell r="O274">
            <v>50.870925</v>
          </cell>
          <cell r="P274">
            <v>13.552206666666665</v>
          </cell>
          <cell r="R274">
            <v>3.8178282800000001</v>
          </cell>
          <cell r="S274">
            <v>11.275773359430033</v>
          </cell>
        </row>
        <row r="275">
          <cell r="O275">
            <v>0</v>
          </cell>
          <cell r="P275">
            <v>0.13062499999999999</v>
          </cell>
          <cell r="R275">
            <v>0</v>
          </cell>
          <cell r="S275">
            <v>0</v>
          </cell>
        </row>
        <row r="276">
          <cell r="O276">
            <v>3.418E-3</v>
          </cell>
          <cell r="P276">
            <v>0.85917833333333338</v>
          </cell>
          <cell r="R276">
            <v>3.41779E-3</v>
          </cell>
          <cell r="S276">
            <v>0.53142360328228522</v>
          </cell>
        </row>
        <row r="277">
          <cell r="O277">
            <v>0</v>
          </cell>
          <cell r="P277">
            <v>1.3451783333333334</v>
          </cell>
          <cell r="R277">
            <v>0</v>
          </cell>
          <cell r="S277">
            <v>1.2078077561265701</v>
          </cell>
        </row>
      </sheetData>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2019</v>
          </cell>
          <cell r="F7" t="str">
            <v>En 2020</v>
          </cell>
        </row>
        <row r="241">
          <cell r="D241">
            <v>3877.3286605757139</v>
          </cell>
        </row>
      </sheetData>
      <sheetData sheetId="1"/>
      <sheetData sheetId="2">
        <row r="7">
          <cell r="E7" t="str">
            <v>PEF 2019</v>
          </cell>
          <cell r="K7" t="str">
            <v>% Respecto PEF 2020</v>
          </cell>
        </row>
        <row r="275">
          <cell r="I275">
            <v>360.52</v>
          </cell>
        </row>
        <row r="276">
          <cell r="I276">
            <v>257.83999999999986</v>
          </cell>
        </row>
        <row r="277">
          <cell r="I277">
            <v>367.2</v>
          </cell>
        </row>
        <row r="278">
          <cell r="I278">
            <v>149.72010901960789</v>
          </cell>
        </row>
        <row r="279">
          <cell r="I279">
            <v>175.2</v>
          </cell>
        </row>
        <row r="280">
          <cell r="I280">
            <v>204.22499999999999</v>
          </cell>
        </row>
        <row r="281">
          <cell r="I281">
            <v>258.8</v>
          </cell>
        </row>
        <row r="282">
          <cell r="I282">
            <v>161.52000000000001</v>
          </cell>
        </row>
        <row r="283">
          <cell r="I283">
            <v>237.95</v>
          </cell>
        </row>
        <row r="284">
          <cell r="I284">
            <v>355.15</v>
          </cell>
        </row>
        <row r="285">
          <cell r="I285">
            <v>171.1</v>
          </cell>
        </row>
        <row r="286">
          <cell r="I286">
            <v>303.75</v>
          </cell>
        </row>
        <row r="287">
          <cell r="I287">
            <v>303.10000000000002</v>
          </cell>
        </row>
        <row r="288">
          <cell r="I288">
            <v>539.4428760130719</v>
          </cell>
        </row>
        <row r="289">
          <cell r="I289">
            <v>169.93218398692812</v>
          </cell>
        </row>
        <row r="290">
          <cell r="I290">
            <v>339.4</v>
          </cell>
        </row>
        <row r="291">
          <cell r="I291">
            <v>266.90568300653592</v>
          </cell>
        </row>
        <row r="292">
          <cell r="I292">
            <v>580.4</v>
          </cell>
        </row>
        <row r="293">
          <cell r="I293">
            <v>571.54339503267965</v>
          </cell>
        </row>
        <row r="294">
          <cell r="I294">
            <v>483</v>
          </cell>
        </row>
        <row r="295">
          <cell r="I295">
            <v>267.39999999999998</v>
          </cell>
        </row>
        <row r="296">
          <cell r="I296">
            <v>295</v>
          </cell>
        </row>
        <row r="297">
          <cell r="I297">
            <v>265.73960699346406</v>
          </cell>
        </row>
        <row r="298">
          <cell r="I298">
            <v>470.39999999999992</v>
          </cell>
        </row>
        <row r="299">
          <cell r="I299">
            <v>481.6</v>
          </cell>
        </row>
        <row r="300">
          <cell r="I300">
            <v>160.1</v>
          </cell>
        </row>
        <row r="301">
          <cell r="I301">
            <v>161.69999999999999</v>
          </cell>
        </row>
        <row r="302">
          <cell r="I302">
            <v>503.3</v>
          </cell>
        </row>
        <row r="303">
          <cell r="I303">
            <v>263.60000000000002</v>
          </cell>
        </row>
        <row r="304">
          <cell r="I304">
            <v>562.37020600000005</v>
          </cell>
        </row>
        <row r="305">
          <cell r="I305">
            <v>157.55723499999999</v>
          </cell>
        </row>
        <row r="306">
          <cell r="I306">
            <v>334.49348400000008</v>
          </cell>
        </row>
        <row r="307">
          <cell r="I307">
            <v>345.45770900000002</v>
          </cell>
        </row>
        <row r="308">
          <cell r="I308">
            <v>374.877026</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 Dólares"/>
      <sheetName val="AFF Pesos"/>
      <sheetName val="INV FINANCIADA DLLS"/>
      <sheetName val="INV FINANCIADA PESOS"/>
      <sheetName val="INVER FINAN PESOS"/>
      <sheetName val="Físico Program"/>
      <sheetName val="Estimado"/>
    </sheetNames>
    <sheetDataSet>
      <sheetData sheetId="0">
        <row r="15">
          <cell r="C15">
            <v>171</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82"/>
  <sheetViews>
    <sheetView showGridLines="0" tabSelected="1" topLeftCell="C1" zoomScale="90" zoomScaleNormal="90" workbookViewId="0">
      <selection sqref="A1:D1"/>
    </sheetView>
  </sheetViews>
  <sheetFormatPr baseColWidth="10" defaultColWidth="0" defaultRowHeight="12.75" customHeight="1"/>
  <cols>
    <col min="1" max="1" width="3.5703125" style="1" hidden="1" customWidth="1"/>
    <col min="2" max="2" width="3" style="1" hidden="1" customWidth="1"/>
    <col min="3" max="3" width="6.5703125" style="31" customWidth="1"/>
    <col min="4" max="4" width="49" style="1" bestFit="1" customWidth="1"/>
    <col min="5" max="5" width="24.5703125" style="1" customWidth="1"/>
    <col min="6" max="6" width="12.42578125" style="1" customWidth="1"/>
    <col min="7" max="7" width="12.28515625" style="1" customWidth="1"/>
    <col min="8" max="8" width="12.85546875" style="1" customWidth="1"/>
    <col min="9" max="9" width="10.28515625" style="1" customWidth="1"/>
    <col min="10" max="10" width="12.28515625" style="1" customWidth="1"/>
    <col min="11" max="11" width="10.28515625" style="1" customWidth="1"/>
    <col min="12" max="12" width="11.28515625" style="1" customWidth="1"/>
    <col min="13" max="15" width="9.7109375" style="1" customWidth="1"/>
    <col min="16" max="16" width="8" style="1" bestFit="1" customWidth="1"/>
    <col min="17" max="17" width="14.42578125" style="1" customWidth="1"/>
    <col min="18" max="18" width="14.42578125" style="2" customWidth="1"/>
    <col min="19" max="30" width="17.7109375" style="1" customWidth="1"/>
    <col min="31" max="254" width="0.85546875" style="1" customWidth="1"/>
    <col min="255" max="256" width="49.42578125" style="1" customWidth="1"/>
    <col min="257" max="16384" width="0" style="1" hidden="1"/>
  </cols>
  <sheetData>
    <row r="1" spans="1:18" ht="42.75" customHeight="1">
      <c r="A1" s="423" t="s">
        <v>892</v>
      </c>
      <c r="B1" s="423"/>
      <c r="C1" s="423"/>
      <c r="D1" s="423"/>
      <c r="E1" s="117" t="s">
        <v>894</v>
      </c>
      <c r="F1" s="118"/>
      <c r="G1" s="119"/>
      <c r="H1" s="119"/>
      <c r="I1" s="119"/>
      <c r="J1" s="120"/>
      <c r="K1" s="119"/>
      <c r="R1" s="1"/>
    </row>
    <row r="2" spans="1:18" ht="36" customHeight="1" thickBot="1">
      <c r="A2" s="424" t="s">
        <v>893</v>
      </c>
      <c r="B2" s="424"/>
      <c r="C2" s="424"/>
      <c r="D2" s="424"/>
      <c r="E2" s="424"/>
      <c r="F2" s="424"/>
      <c r="G2" s="424"/>
      <c r="H2" s="424"/>
      <c r="I2" s="424"/>
      <c r="J2" s="424"/>
      <c r="K2" s="424"/>
      <c r="L2" s="424"/>
      <c r="O2" s="10"/>
      <c r="P2" s="10"/>
      <c r="Q2" s="10"/>
      <c r="R2" s="1"/>
    </row>
    <row r="3" spans="1:18" customFormat="1" ht="6" customHeight="1">
      <c r="A3" s="421"/>
      <c r="B3" s="421"/>
      <c r="C3" s="421"/>
      <c r="D3" s="421"/>
      <c r="E3" s="421"/>
      <c r="F3" s="421"/>
      <c r="G3" s="421"/>
      <c r="H3" s="421"/>
      <c r="I3" s="421"/>
      <c r="J3" s="421"/>
      <c r="K3" s="421"/>
      <c r="L3" s="421"/>
      <c r="M3" s="421"/>
      <c r="N3" s="421"/>
      <c r="O3" s="421"/>
      <c r="P3" s="422"/>
      <c r="Q3" s="422"/>
    </row>
    <row r="4" spans="1:18" ht="21">
      <c r="C4" s="126" t="s">
        <v>895</v>
      </c>
      <c r="D4" s="127"/>
      <c r="E4" s="127"/>
      <c r="F4" s="127"/>
      <c r="G4" s="127"/>
      <c r="H4" s="127"/>
      <c r="I4" s="127"/>
      <c r="J4" s="127"/>
      <c r="K4" s="127"/>
      <c r="L4" s="127"/>
      <c r="M4" s="128"/>
      <c r="N4" s="128"/>
      <c r="O4" s="129"/>
    </row>
    <row r="5" spans="1:18" s="3" customFormat="1" ht="18.75">
      <c r="C5" s="130" t="s">
        <v>0</v>
      </c>
      <c r="D5" s="131"/>
      <c r="E5" s="131"/>
      <c r="F5" s="131"/>
      <c r="G5" s="131"/>
      <c r="H5" s="131"/>
      <c r="I5" s="131"/>
      <c r="J5" s="131"/>
      <c r="K5" s="131"/>
      <c r="L5" s="131"/>
      <c r="M5" s="132"/>
      <c r="N5" s="132"/>
      <c r="O5" s="133"/>
      <c r="R5" s="4"/>
    </row>
    <row r="6" spans="1:18" s="3" customFormat="1" ht="18.75">
      <c r="C6" s="130" t="s">
        <v>1</v>
      </c>
      <c r="D6" s="134"/>
      <c r="E6" s="134"/>
      <c r="F6" s="134"/>
      <c r="G6" s="134"/>
      <c r="H6" s="134"/>
      <c r="I6" s="134"/>
      <c r="J6" s="134"/>
      <c r="K6" s="134"/>
      <c r="L6" s="134"/>
      <c r="M6" s="133"/>
      <c r="N6" s="133"/>
      <c r="O6" s="133"/>
      <c r="R6" s="4"/>
    </row>
    <row r="7" spans="1:18" s="3" customFormat="1" ht="18.75">
      <c r="C7" s="130" t="s">
        <v>2</v>
      </c>
      <c r="D7" s="135"/>
      <c r="E7" s="135"/>
      <c r="F7" s="135"/>
      <c r="G7" s="135"/>
      <c r="H7" s="135"/>
      <c r="I7" s="135"/>
      <c r="J7" s="135"/>
      <c r="K7" s="135"/>
      <c r="L7" s="135"/>
      <c r="M7" s="132"/>
      <c r="N7" s="132"/>
      <c r="O7" s="133"/>
      <c r="R7" s="4"/>
    </row>
    <row r="8" spans="1:18" s="3" customFormat="1" ht="18.75">
      <c r="C8" s="130" t="s">
        <v>896</v>
      </c>
      <c r="D8" s="134"/>
      <c r="E8" s="134"/>
      <c r="F8" s="134"/>
      <c r="G8" s="134"/>
      <c r="H8" s="134"/>
      <c r="I8" s="134"/>
      <c r="J8" s="134"/>
      <c r="K8" s="134"/>
      <c r="L8" s="134"/>
      <c r="M8" s="133"/>
      <c r="N8" s="133"/>
      <c r="O8" s="133"/>
      <c r="P8" s="3">
        <v>22.971499999999999</v>
      </c>
      <c r="R8" s="4"/>
    </row>
    <row r="9" spans="1:18" ht="12.75" customHeight="1">
      <c r="C9" s="432" t="s">
        <v>3</v>
      </c>
      <c r="D9" s="433" t="s">
        <v>4</v>
      </c>
      <c r="E9" s="432" t="s">
        <v>5</v>
      </c>
      <c r="F9" s="427" t="s">
        <v>897</v>
      </c>
      <c r="G9" s="427" t="s">
        <v>898</v>
      </c>
      <c r="H9" s="434" t="s">
        <v>6</v>
      </c>
      <c r="I9" s="434"/>
      <c r="J9" s="434"/>
      <c r="K9" s="434"/>
      <c r="L9" s="427" t="s">
        <v>7</v>
      </c>
      <c r="M9" s="428" t="s">
        <v>8</v>
      </c>
      <c r="N9" s="428"/>
      <c r="O9" s="428"/>
    </row>
    <row r="10" spans="1:18" s="5" customFormat="1" ht="12.75" customHeight="1">
      <c r="C10" s="432"/>
      <c r="D10" s="433"/>
      <c r="E10" s="432"/>
      <c r="F10" s="427"/>
      <c r="G10" s="427"/>
      <c r="H10" s="429">
        <v>2020</v>
      </c>
      <c r="I10" s="429"/>
      <c r="J10" s="429"/>
      <c r="K10" s="429"/>
      <c r="L10" s="427"/>
      <c r="M10" s="428">
        <v>2020</v>
      </c>
      <c r="N10" s="428"/>
      <c r="O10" s="428"/>
      <c r="Q10" s="6"/>
      <c r="R10" s="7"/>
    </row>
    <row r="11" spans="1:18" s="8" customFormat="1" ht="24" customHeight="1">
      <c r="C11" s="432"/>
      <c r="D11" s="433"/>
      <c r="E11" s="432"/>
      <c r="F11" s="427"/>
      <c r="G11" s="427"/>
      <c r="H11" s="137" t="s">
        <v>899</v>
      </c>
      <c r="I11" s="138" t="s">
        <v>900</v>
      </c>
      <c r="J11" s="137" t="s">
        <v>9</v>
      </c>
      <c r="K11" s="137" t="s">
        <v>10</v>
      </c>
      <c r="L11" s="427"/>
      <c r="M11" s="139" t="s">
        <v>11</v>
      </c>
      <c r="N11" s="137" t="s">
        <v>12</v>
      </c>
      <c r="O11" s="137" t="s">
        <v>9</v>
      </c>
      <c r="R11" s="9"/>
    </row>
    <row r="12" spans="1:18" s="5" customFormat="1" ht="12.75" customHeight="1" thickBot="1">
      <c r="C12" s="140"/>
      <c r="D12" s="141"/>
      <c r="E12" s="140" t="s">
        <v>13</v>
      </c>
      <c r="F12" s="141" t="s">
        <v>14</v>
      </c>
      <c r="G12" s="141" t="s">
        <v>15</v>
      </c>
      <c r="H12" s="141" t="s">
        <v>16</v>
      </c>
      <c r="I12" s="140" t="s">
        <v>17</v>
      </c>
      <c r="J12" s="141" t="s">
        <v>18</v>
      </c>
      <c r="K12" s="142" t="s">
        <v>19</v>
      </c>
      <c r="L12" s="141" t="s">
        <v>20</v>
      </c>
      <c r="M12" s="141" t="s">
        <v>21</v>
      </c>
      <c r="N12" s="141" t="s">
        <v>22</v>
      </c>
      <c r="O12" s="141" t="s">
        <v>23</v>
      </c>
      <c r="R12" s="7"/>
    </row>
    <row r="13" spans="1:18" s="5" customFormat="1" ht="6" customHeight="1" thickBot="1">
      <c r="C13" s="122"/>
      <c r="D13" s="123"/>
      <c r="E13" s="122"/>
      <c r="F13" s="123"/>
      <c r="G13" s="123"/>
      <c r="H13" s="123"/>
      <c r="I13" s="122"/>
      <c r="J13" s="123"/>
      <c r="K13" s="124"/>
      <c r="L13" s="123"/>
      <c r="M13" s="123"/>
      <c r="N13" s="123"/>
      <c r="O13" s="123"/>
      <c r="P13" s="125"/>
    </row>
    <row r="14" spans="1:18" s="10" customFormat="1" ht="12.75" customHeight="1">
      <c r="B14" s="11">
        <v>1</v>
      </c>
      <c r="C14" s="274"/>
      <c r="D14" s="275" t="s">
        <v>24</v>
      </c>
      <c r="E14" s="275"/>
      <c r="F14" s="276">
        <f>+F16+F65</f>
        <v>373265.19886288501</v>
      </c>
      <c r="G14" s="276">
        <f>+G16+G65</f>
        <v>121767.95029489149</v>
      </c>
      <c r="H14" s="276">
        <f>+H16+H65</f>
        <v>58239.983193111999</v>
      </c>
      <c r="I14" s="276">
        <f>+I16+I65</f>
        <v>1526.5866826721976</v>
      </c>
      <c r="J14" s="276">
        <f>+J16+J65</f>
        <v>123294.53697756366</v>
      </c>
      <c r="K14" s="276">
        <f>IF(J14&lt;&gt;0,(J14/F14))*100</f>
        <v>33.031350726820527</v>
      </c>
      <c r="L14" s="276"/>
      <c r="M14" s="276"/>
      <c r="N14" s="276"/>
      <c r="O14" s="277"/>
      <c r="P14" s="13"/>
      <c r="R14" s="11"/>
    </row>
    <row r="15" spans="1:18" s="10" customFormat="1" ht="12.75" customHeight="1">
      <c r="B15" s="11">
        <v>2</v>
      </c>
      <c r="C15" s="278"/>
      <c r="D15" s="279" t="s">
        <v>25</v>
      </c>
      <c r="E15" s="280"/>
      <c r="F15" s="276">
        <f>+F17+F20+F23+F25+F27+F33+F37+F44+F47+F55+F66+F68+F71</f>
        <v>370094.30029458494</v>
      </c>
      <c r="G15" s="276">
        <f>+G17+G20+G23+G25+G27+G33+G37+G44+G47+G55+G66+G68+G71</f>
        <v>121767.95029489147</v>
      </c>
      <c r="H15" s="276">
        <f>+H17+H20+H23+H25+H27+H33+H37+H44+H47+H55+H66+H68+H71</f>
        <v>57659.708745924501</v>
      </c>
      <c r="I15" s="276">
        <f>+I17+I20+I23+I25+I27+I33+I37+I44+I47+I55+I66+I68+I71</f>
        <v>1526.5866826721976</v>
      </c>
      <c r="J15" s="276">
        <f>+J17+J20+J23+J25+J27+J33+J37+J44+J47+J55+J66+J68+J71</f>
        <v>123294.53697756366</v>
      </c>
      <c r="K15" s="276">
        <f>IF(J15&lt;&gt;0,(J15/F15))*100</f>
        <v>33.314357146117786</v>
      </c>
      <c r="L15" s="276"/>
      <c r="M15" s="276"/>
      <c r="N15" s="276"/>
      <c r="O15" s="277"/>
      <c r="P15" s="13"/>
      <c r="R15" s="11"/>
    </row>
    <row r="16" spans="1:18" s="10" customFormat="1" ht="12.75" customHeight="1">
      <c r="B16" s="11">
        <v>3</v>
      </c>
      <c r="C16" s="278"/>
      <c r="D16" s="281" t="s">
        <v>26</v>
      </c>
      <c r="E16" s="282"/>
      <c r="F16" s="276">
        <f>+F17+F20+F23+F25+F27+F33+F37+F44+F47+F55+F63</f>
        <v>273241.46826307499</v>
      </c>
      <c r="G16" s="276">
        <f t="shared" ref="G16:J16" si="0">+G17+G20+G23+G25+G27+G33+G37+G44+G47+G55+G63</f>
        <v>100432.17597807091</v>
      </c>
      <c r="H16" s="276">
        <f t="shared" si="0"/>
        <v>48246.600787715499</v>
      </c>
      <c r="I16" s="276">
        <f t="shared" si="0"/>
        <v>1416.1575420028694</v>
      </c>
      <c r="J16" s="276">
        <f t="shared" si="0"/>
        <v>101848.33352007376</v>
      </c>
      <c r="K16" s="276">
        <f>IF(J16&lt;&gt;0,(J16/F16))*100</f>
        <v>37.274112954924874</v>
      </c>
      <c r="L16" s="276"/>
      <c r="M16" s="276"/>
      <c r="N16" s="276"/>
      <c r="O16" s="276"/>
      <c r="P16" s="13"/>
      <c r="R16" s="11"/>
    </row>
    <row r="17" spans="1:255" s="10" customFormat="1" ht="12.75" customHeight="1">
      <c r="B17" s="11">
        <v>5</v>
      </c>
      <c r="C17" s="278"/>
      <c r="D17" s="281" t="s">
        <v>27</v>
      </c>
      <c r="E17" s="275"/>
      <c r="F17" s="276">
        <f>SUM(F18:F19)</f>
        <v>19579.510759773999</v>
      </c>
      <c r="G17" s="276">
        <f>SUM(G18:G19)</f>
        <v>15538.68676018818</v>
      </c>
      <c r="H17" s="276">
        <f>SUM(H18:H19)</f>
        <v>368.985094081</v>
      </c>
      <c r="I17" s="276">
        <f>SUM(I18:I19)</f>
        <v>466.51212165454677</v>
      </c>
      <c r="J17" s="276">
        <f>SUM(J18:J19)</f>
        <v>16005.198881842727</v>
      </c>
      <c r="K17" s="276">
        <f>IF(J17&lt;&gt;0,(J17/F17))*100</f>
        <v>81.744631304707184</v>
      </c>
      <c r="L17" s="276"/>
      <c r="M17" s="277"/>
      <c r="N17" s="276"/>
      <c r="O17" s="277"/>
      <c r="P17" s="15"/>
      <c r="R17" s="11"/>
    </row>
    <row r="18" spans="1:255" s="20" customFormat="1" ht="12.75" customHeight="1">
      <c r="A18" s="16"/>
      <c r="B18" s="11">
        <v>6</v>
      </c>
      <c r="C18" s="283">
        <v>171</v>
      </c>
      <c r="D18" s="284" t="s">
        <v>28</v>
      </c>
      <c r="E18" s="285" t="s">
        <v>29</v>
      </c>
      <c r="F18" s="277">
        <v>13116.751952422001</v>
      </c>
      <c r="G18" s="277">
        <v>10789.218096292496</v>
      </c>
      <c r="H18" s="277">
        <v>22.971499999999999</v>
      </c>
      <c r="I18" s="277">
        <v>0</v>
      </c>
      <c r="J18" s="277">
        <f>+G18+I18</f>
        <v>10789.218096292496</v>
      </c>
      <c r="K18" s="277">
        <f t="shared" ref="K18:K19" si="1">ROUND(IF(J18&lt;&gt;0,(J18/F18))*100,1)</f>
        <v>82.3</v>
      </c>
      <c r="L18" s="277">
        <v>99.87299999999999</v>
      </c>
      <c r="M18" s="286">
        <v>1</v>
      </c>
      <c r="N18" s="277">
        <v>0</v>
      </c>
      <c r="O18" s="277">
        <f>+L18+N18</f>
        <v>99.87299999999999</v>
      </c>
      <c r="P18" s="18"/>
      <c r="Q18" s="19"/>
      <c r="R18" s="19"/>
      <c r="IU18" s="21"/>
    </row>
    <row r="19" spans="1:255" s="20" customFormat="1" ht="12.75" customHeight="1">
      <c r="A19" s="16"/>
      <c r="B19" s="11">
        <v>7</v>
      </c>
      <c r="C19" s="283">
        <v>188</v>
      </c>
      <c r="D19" s="284" t="s">
        <v>30</v>
      </c>
      <c r="E19" s="285" t="s">
        <v>29</v>
      </c>
      <c r="F19" s="277">
        <v>6462.7588073519992</v>
      </c>
      <c r="G19" s="277">
        <v>4749.4686638956846</v>
      </c>
      <c r="H19" s="287">
        <v>346.01359408100001</v>
      </c>
      <c r="I19" s="277">
        <v>466.51212165454677</v>
      </c>
      <c r="J19" s="277">
        <f>+G19+I19</f>
        <v>5215.9807855502313</v>
      </c>
      <c r="K19" s="277">
        <f t="shared" si="1"/>
        <v>80.7</v>
      </c>
      <c r="L19" s="277">
        <v>85.8</v>
      </c>
      <c r="M19" s="286">
        <v>11.2</v>
      </c>
      <c r="N19" s="277">
        <v>9.8299999999999947</v>
      </c>
      <c r="O19" s="277">
        <f>+L19+N19</f>
        <v>95.63</v>
      </c>
      <c r="P19" s="18"/>
      <c r="Q19" s="19"/>
      <c r="R19" s="19"/>
      <c r="IU19" s="21"/>
    </row>
    <row r="20" spans="1:255" s="10" customFormat="1" ht="12.75" customHeight="1">
      <c r="B20" s="11">
        <v>8</v>
      </c>
      <c r="C20" s="278"/>
      <c r="D20" s="281" t="s">
        <v>31</v>
      </c>
      <c r="E20" s="275"/>
      <c r="F20" s="276">
        <f>SUM(F21:F22)</f>
        <v>8592.7652330000001</v>
      </c>
      <c r="G20" s="276">
        <f>SUM(G21:G22)</f>
        <v>6197.9174434999995</v>
      </c>
      <c r="H20" s="276">
        <f>SUM(H21:H22)</f>
        <v>628.09201347350006</v>
      </c>
      <c r="I20" s="276">
        <f>SUM(I21:I22)</f>
        <v>0</v>
      </c>
      <c r="J20" s="276">
        <f>SUM(J21:J22)</f>
        <v>6197.9174434999995</v>
      </c>
      <c r="K20" s="276">
        <f>IF(J20&lt;&gt;0,(J20/F20))*100</f>
        <v>72.129486555704659</v>
      </c>
      <c r="L20" s="276"/>
      <c r="M20" s="277"/>
      <c r="N20" s="276"/>
      <c r="O20" s="277"/>
      <c r="P20" s="18"/>
      <c r="R20" s="11"/>
    </row>
    <row r="21" spans="1:255" s="20" customFormat="1" ht="12.75" customHeight="1">
      <c r="A21" s="16"/>
      <c r="B21" s="11">
        <v>9</v>
      </c>
      <c r="C21" s="283">
        <v>209</v>
      </c>
      <c r="D21" s="284" t="s">
        <v>32</v>
      </c>
      <c r="E21" s="285" t="s">
        <v>29</v>
      </c>
      <c r="F21" s="277">
        <v>3055.0027565</v>
      </c>
      <c r="G21" s="277">
        <v>1435.71875</v>
      </c>
      <c r="H21" s="287">
        <v>170.269582015</v>
      </c>
      <c r="I21" s="277">
        <v>0</v>
      </c>
      <c r="J21" s="277">
        <f t="shared" ref="J21:J22" si="2">+G21+I21</f>
        <v>1435.71875</v>
      </c>
      <c r="K21" s="277">
        <f t="shared" ref="K21:K22" si="3">ROUND(IF(J21&lt;&gt;0,(J21/F21))*100,1)</f>
        <v>47</v>
      </c>
      <c r="L21" s="277">
        <v>67.8</v>
      </c>
      <c r="M21" s="286">
        <v>5.57</v>
      </c>
      <c r="N21" s="277">
        <v>0</v>
      </c>
      <c r="O21" s="277">
        <f t="shared" ref="O21:O22" si="4">+L21+N21</f>
        <v>67.8</v>
      </c>
      <c r="P21" s="18"/>
      <c r="Q21" s="19"/>
      <c r="R21" s="19"/>
      <c r="IU21" s="21"/>
    </row>
    <row r="22" spans="1:255" s="20" customFormat="1" ht="12.75" customHeight="1">
      <c r="A22" s="16"/>
      <c r="B22" s="11">
        <v>12</v>
      </c>
      <c r="C22" s="283">
        <v>214</v>
      </c>
      <c r="D22" s="284" t="s">
        <v>33</v>
      </c>
      <c r="E22" s="285" t="s">
        <v>29</v>
      </c>
      <c r="F22" s="277">
        <v>5537.7624765</v>
      </c>
      <c r="G22" s="277">
        <v>4762.1986934999995</v>
      </c>
      <c r="H22" s="287">
        <v>457.82243145850003</v>
      </c>
      <c r="I22" s="277">
        <v>0</v>
      </c>
      <c r="J22" s="277">
        <f t="shared" si="2"/>
        <v>4762.1986934999995</v>
      </c>
      <c r="K22" s="277">
        <f t="shared" si="3"/>
        <v>86</v>
      </c>
      <c r="L22" s="277">
        <v>99.93</v>
      </c>
      <c r="M22" s="286">
        <v>8.27</v>
      </c>
      <c r="N22" s="277">
        <v>0</v>
      </c>
      <c r="O22" s="277">
        <f t="shared" si="4"/>
        <v>99.93</v>
      </c>
      <c r="P22" s="18"/>
      <c r="Q22" s="19"/>
      <c r="R22" s="19"/>
      <c r="IU22" s="21"/>
    </row>
    <row r="23" spans="1:255" s="10" customFormat="1" ht="12.75" customHeight="1">
      <c r="A23" s="14"/>
      <c r="B23" s="11">
        <v>16</v>
      </c>
      <c r="C23" s="278"/>
      <c r="D23" s="281" t="s">
        <v>34</v>
      </c>
      <c r="E23" s="285"/>
      <c r="F23" s="276">
        <f>SUM(F24:F24)</f>
        <v>1318.3150659685</v>
      </c>
      <c r="G23" s="276">
        <f>SUM(G24:G24)</f>
        <v>1029.1232</v>
      </c>
      <c r="H23" s="276">
        <f>SUM(H24:H24)</f>
        <v>22.971499999999999</v>
      </c>
      <c r="I23" s="276">
        <f>SUM(I24:I24)</f>
        <v>0</v>
      </c>
      <c r="J23" s="276">
        <f>SUM(J24:J24)</f>
        <v>1029.1232</v>
      </c>
      <c r="K23" s="276">
        <f>IF(J23&lt;&gt;0,(J23/F23))*100</f>
        <v>78.063524157933728</v>
      </c>
      <c r="L23" s="276"/>
      <c r="M23" s="277"/>
      <c r="N23" s="276"/>
      <c r="O23" s="277"/>
      <c r="P23" s="18"/>
      <c r="Q23" s="19"/>
      <c r="R23" s="19"/>
    </row>
    <row r="24" spans="1:255" s="20" customFormat="1" ht="12.75" customHeight="1">
      <c r="A24" s="16"/>
      <c r="B24" s="11">
        <v>17</v>
      </c>
      <c r="C24" s="283">
        <v>249</v>
      </c>
      <c r="D24" s="284" t="s">
        <v>35</v>
      </c>
      <c r="E24" s="285" t="s">
        <v>29</v>
      </c>
      <c r="F24" s="277">
        <v>1318.3150659685</v>
      </c>
      <c r="G24" s="277">
        <v>1029.1232</v>
      </c>
      <c r="H24" s="287">
        <v>22.971499999999999</v>
      </c>
      <c r="I24" s="277">
        <v>0</v>
      </c>
      <c r="J24" s="277">
        <f t="shared" ref="J24" si="5">+G24+I24</f>
        <v>1029.1232</v>
      </c>
      <c r="K24" s="277">
        <f t="shared" ref="K24" si="6">ROUND(IF(J24&lt;&gt;0,(J24/F24))*100,1)</f>
        <v>78.099999999999994</v>
      </c>
      <c r="L24" s="277">
        <v>100</v>
      </c>
      <c r="M24" s="286">
        <v>1</v>
      </c>
      <c r="N24" s="277">
        <v>0</v>
      </c>
      <c r="O24" s="277">
        <f t="shared" ref="O24" si="7">+L24+N24</f>
        <v>100</v>
      </c>
      <c r="P24" s="18"/>
      <c r="Q24" s="19"/>
      <c r="R24" s="19"/>
      <c r="IU24" s="21"/>
    </row>
    <row r="25" spans="1:255" s="10" customFormat="1" ht="12.75" customHeight="1">
      <c r="A25" s="14"/>
      <c r="B25" s="11">
        <v>20</v>
      </c>
      <c r="C25" s="278"/>
      <c r="D25" s="281" t="s">
        <v>36</v>
      </c>
      <c r="E25" s="285"/>
      <c r="F25" s="276">
        <f>SUM(F26:F26)</f>
        <v>11606.582111492</v>
      </c>
      <c r="G25" s="276">
        <f>SUM(G26:G26)</f>
        <v>8658.6027177897504</v>
      </c>
      <c r="H25" s="276">
        <f>SUM(H26:H26)</f>
        <v>22.971499999999999</v>
      </c>
      <c r="I25" s="276">
        <f>SUM(I26:I26)</f>
        <v>0</v>
      </c>
      <c r="J25" s="276">
        <f>SUM(J26:J26)</f>
        <v>8658.6027177897504</v>
      </c>
      <c r="K25" s="276">
        <f>IF(J25&lt;&gt;0,(J25/F25))*100</f>
        <v>74.600796639491534</v>
      </c>
      <c r="L25" s="276"/>
      <c r="M25" s="277"/>
      <c r="N25" s="276"/>
      <c r="O25" s="277"/>
      <c r="P25" s="18"/>
      <c r="Q25" s="19"/>
      <c r="R25" s="19"/>
    </row>
    <row r="26" spans="1:255" s="20" customFormat="1" ht="12.75" customHeight="1">
      <c r="A26" s="16"/>
      <c r="B26" s="11">
        <v>22</v>
      </c>
      <c r="C26" s="283">
        <v>261</v>
      </c>
      <c r="D26" s="284" t="s">
        <v>37</v>
      </c>
      <c r="E26" s="285" t="s">
        <v>29</v>
      </c>
      <c r="F26" s="277">
        <v>11606.582111492</v>
      </c>
      <c r="G26" s="277">
        <v>8658.6027177897504</v>
      </c>
      <c r="H26" s="287">
        <v>22.971499999999999</v>
      </c>
      <c r="I26" s="277">
        <v>0</v>
      </c>
      <c r="J26" s="277">
        <f t="shared" ref="J26" si="8">+G26+I26</f>
        <v>8658.6027177897504</v>
      </c>
      <c r="K26" s="277">
        <f t="shared" ref="K26" si="9">ROUND(IF(J26&lt;&gt;0,(J26/F26))*100,1)</f>
        <v>74.599999999999994</v>
      </c>
      <c r="L26" s="277">
        <v>99.940000000000012</v>
      </c>
      <c r="M26" s="286">
        <v>0.1</v>
      </c>
      <c r="N26" s="277">
        <v>0</v>
      </c>
      <c r="O26" s="277">
        <f t="shared" ref="O26" si="10">+L26+N26</f>
        <v>99.940000000000012</v>
      </c>
      <c r="P26" s="18"/>
      <c r="Q26" s="19"/>
      <c r="R26" s="19"/>
      <c r="IU26" s="21"/>
    </row>
    <row r="27" spans="1:255" s="10" customFormat="1" ht="12.75" customHeight="1">
      <c r="A27" s="14"/>
      <c r="B27" s="11">
        <v>23</v>
      </c>
      <c r="C27" s="278"/>
      <c r="D27" s="281" t="s">
        <v>38</v>
      </c>
      <c r="E27" s="285"/>
      <c r="F27" s="276">
        <f>SUM(F28:F32)</f>
        <v>30511.008060242497</v>
      </c>
      <c r="G27" s="276">
        <f>SUM(G28:G32)</f>
        <v>19945.327485379516</v>
      </c>
      <c r="H27" s="276">
        <f>SUM(H28:H32)</f>
        <v>2436.5675481394996</v>
      </c>
      <c r="I27" s="276">
        <f>SUM(I28:I32)</f>
        <v>242.60413662821287</v>
      </c>
      <c r="J27" s="276">
        <f>SUM(J28:J32)</f>
        <v>20187.931622007727</v>
      </c>
      <c r="K27" s="276">
        <f>IF(J27&lt;&gt;0,(J27/F27))*100</f>
        <v>66.166059089714906</v>
      </c>
      <c r="L27" s="276"/>
      <c r="M27" s="277"/>
      <c r="N27" s="276"/>
      <c r="O27" s="277"/>
      <c r="P27" s="18"/>
      <c r="Q27" s="19"/>
      <c r="R27" s="19"/>
    </row>
    <row r="28" spans="1:255" s="20" customFormat="1" ht="12.75" customHeight="1">
      <c r="A28" s="16"/>
      <c r="B28" s="11">
        <v>24</v>
      </c>
      <c r="C28" s="283">
        <v>264</v>
      </c>
      <c r="D28" s="284" t="s">
        <v>39</v>
      </c>
      <c r="E28" s="285" t="s">
        <v>29</v>
      </c>
      <c r="F28" s="277">
        <v>16909.347682082498</v>
      </c>
      <c r="G28" s="277">
        <v>13723.20785009744</v>
      </c>
      <c r="H28" s="287">
        <v>11.485749999999999</v>
      </c>
      <c r="I28" s="277">
        <v>135.24358381560148</v>
      </c>
      <c r="J28" s="277">
        <f t="shared" ref="J28:J32" si="11">+G28+I28</f>
        <v>13858.451433913042</v>
      </c>
      <c r="K28" s="277">
        <f t="shared" ref="K28:K32" si="12">ROUND(IF(J28&lt;&gt;0,(J28/F28))*100,1)</f>
        <v>82</v>
      </c>
      <c r="L28" s="277">
        <v>99.88</v>
      </c>
      <c r="M28" s="286">
        <v>0.3</v>
      </c>
      <c r="N28" s="277">
        <v>0</v>
      </c>
      <c r="O28" s="277">
        <f t="shared" ref="O28:O32" si="13">+L28+N28</f>
        <v>99.88</v>
      </c>
      <c r="P28" s="18"/>
      <c r="Q28" s="19"/>
      <c r="R28" s="19"/>
      <c r="IU28" s="21"/>
    </row>
    <row r="29" spans="1:255" s="20" customFormat="1" ht="12.75" customHeight="1">
      <c r="A29" s="16"/>
      <c r="B29" s="11">
        <v>25</v>
      </c>
      <c r="C29" s="283">
        <v>266</v>
      </c>
      <c r="D29" s="284" t="s">
        <v>40</v>
      </c>
      <c r="E29" s="285" t="s">
        <v>29</v>
      </c>
      <c r="F29" s="277">
        <v>4083.7813839999999</v>
      </c>
      <c r="G29" s="277">
        <v>1939.928321305603</v>
      </c>
      <c r="H29" s="287">
        <v>22.971499999999999</v>
      </c>
      <c r="I29" s="277">
        <v>0</v>
      </c>
      <c r="J29" s="277">
        <f t="shared" si="11"/>
        <v>1939.928321305603</v>
      </c>
      <c r="K29" s="277">
        <f t="shared" si="12"/>
        <v>47.5</v>
      </c>
      <c r="L29" s="277">
        <v>92.59</v>
      </c>
      <c r="M29" s="286">
        <v>4.82</v>
      </c>
      <c r="N29" s="277">
        <v>0</v>
      </c>
      <c r="O29" s="277">
        <f t="shared" si="13"/>
        <v>92.59</v>
      </c>
      <c r="P29" s="18"/>
      <c r="Q29" s="19"/>
      <c r="R29" s="19"/>
      <c r="IU29" s="21"/>
    </row>
    <row r="30" spans="1:255" s="20" customFormat="1" ht="12.75" customHeight="1">
      <c r="A30" s="16"/>
      <c r="B30" s="11">
        <v>26</v>
      </c>
      <c r="C30" s="283">
        <v>268</v>
      </c>
      <c r="D30" s="284" t="s">
        <v>41</v>
      </c>
      <c r="E30" s="285" t="s">
        <v>42</v>
      </c>
      <c r="F30" s="277">
        <v>473.99944415999994</v>
      </c>
      <c r="G30" s="277">
        <v>431.06317666234924</v>
      </c>
      <c r="H30" s="287">
        <v>22.971499999999999</v>
      </c>
      <c r="I30" s="277">
        <v>0.483534462618885</v>
      </c>
      <c r="J30" s="277">
        <f t="shared" si="11"/>
        <v>431.54671112496811</v>
      </c>
      <c r="K30" s="277">
        <f t="shared" si="12"/>
        <v>91</v>
      </c>
      <c r="L30" s="277">
        <v>90.830000000000013</v>
      </c>
      <c r="M30" s="286">
        <v>8</v>
      </c>
      <c r="N30" s="277">
        <v>7.9999999999998295E-2</v>
      </c>
      <c r="O30" s="277">
        <f t="shared" si="13"/>
        <v>90.910000000000011</v>
      </c>
      <c r="P30" s="18"/>
      <c r="Q30" s="19"/>
      <c r="R30" s="19"/>
      <c r="IU30" s="21"/>
    </row>
    <row r="31" spans="1:255" s="20" customFormat="1" ht="12.75" customHeight="1">
      <c r="A31" s="16"/>
      <c r="B31" s="11">
        <v>27</v>
      </c>
      <c r="C31" s="283">
        <v>273</v>
      </c>
      <c r="D31" s="284" t="s">
        <v>43</v>
      </c>
      <c r="E31" s="285" t="s">
        <v>29</v>
      </c>
      <c r="F31" s="277">
        <v>2370.6588000000002</v>
      </c>
      <c r="G31" s="277">
        <v>801.05701332075432</v>
      </c>
      <c r="H31" s="287">
        <v>262.12893507499996</v>
      </c>
      <c r="I31" s="277">
        <v>90.079305808437766</v>
      </c>
      <c r="J31" s="277">
        <f t="shared" si="11"/>
        <v>891.13631912919209</v>
      </c>
      <c r="K31" s="277">
        <f t="shared" si="12"/>
        <v>37.6</v>
      </c>
      <c r="L31" s="277">
        <v>33.78313843123356</v>
      </c>
      <c r="M31" s="286">
        <v>11.06</v>
      </c>
      <c r="N31" s="277">
        <v>3.9646033327672399</v>
      </c>
      <c r="O31" s="277">
        <f t="shared" si="13"/>
        <v>37.7477417640008</v>
      </c>
      <c r="P31" s="18"/>
      <c r="Q31" s="19"/>
      <c r="R31" s="19"/>
      <c r="IU31" s="21"/>
    </row>
    <row r="32" spans="1:255" s="20" customFormat="1" ht="12.75" customHeight="1">
      <c r="A32" s="16"/>
      <c r="B32" s="11">
        <v>28</v>
      </c>
      <c r="C32" s="283">
        <v>274</v>
      </c>
      <c r="D32" s="284" t="s">
        <v>44</v>
      </c>
      <c r="E32" s="285" t="s">
        <v>29</v>
      </c>
      <c r="F32" s="277">
        <v>6673.2207499999995</v>
      </c>
      <c r="G32" s="277">
        <v>3050.0711239933685</v>
      </c>
      <c r="H32" s="287">
        <v>2117.0098630644998</v>
      </c>
      <c r="I32" s="277">
        <v>16.797712541554752</v>
      </c>
      <c r="J32" s="277">
        <f t="shared" si="11"/>
        <v>3066.868836534923</v>
      </c>
      <c r="K32" s="277">
        <f t="shared" si="12"/>
        <v>46</v>
      </c>
      <c r="L32" s="277">
        <v>62.3</v>
      </c>
      <c r="M32" s="286">
        <v>31.72</v>
      </c>
      <c r="N32" s="277">
        <v>0</v>
      </c>
      <c r="O32" s="277">
        <f t="shared" si="13"/>
        <v>62.3</v>
      </c>
      <c r="P32" s="18"/>
      <c r="Q32" s="19"/>
      <c r="R32" s="19"/>
      <c r="IU32" s="21"/>
    </row>
    <row r="33" spans="1:255" s="10" customFormat="1" ht="12.75" customHeight="1">
      <c r="A33" s="14"/>
      <c r="B33" s="11">
        <v>29</v>
      </c>
      <c r="C33" s="278"/>
      <c r="D33" s="281" t="s">
        <v>45</v>
      </c>
      <c r="E33" s="285"/>
      <c r="F33" s="276">
        <f>SUM(F34:F36)</f>
        <v>7478.6808605895003</v>
      </c>
      <c r="G33" s="276">
        <f>SUM(G34:G36)</f>
        <v>3444.1902279614524</v>
      </c>
      <c r="H33" s="276">
        <f>SUM(H34:H36)</f>
        <v>489.38249290699991</v>
      </c>
      <c r="I33" s="276">
        <f>SUM(I34:I36)</f>
        <v>63.291942805959167</v>
      </c>
      <c r="J33" s="276">
        <f>SUM(J34:J36)</f>
        <v>3507.4821707674114</v>
      </c>
      <c r="K33" s="276">
        <f>IF(J33&lt;&gt;0,(J33/F33))*100</f>
        <v>46.899743900703598</v>
      </c>
      <c r="L33" s="276"/>
      <c r="M33" s="277"/>
      <c r="N33" s="276"/>
      <c r="O33" s="277"/>
      <c r="P33" s="18"/>
      <c r="Q33" s="19"/>
      <c r="R33" s="19"/>
    </row>
    <row r="34" spans="1:255" s="20" customFormat="1" ht="12.75" customHeight="1">
      <c r="A34" s="16"/>
      <c r="B34" s="11">
        <v>31</v>
      </c>
      <c r="C34" s="283">
        <v>280</v>
      </c>
      <c r="D34" s="284" t="s">
        <v>46</v>
      </c>
      <c r="E34" s="285" t="s">
        <v>29</v>
      </c>
      <c r="F34" s="277">
        <v>2333.9043999999999</v>
      </c>
      <c r="G34" s="277">
        <v>474.50334058329844</v>
      </c>
      <c r="H34" s="287">
        <v>284.36392284199997</v>
      </c>
      <c r="I34" s="277">
        <v>63.291942805959167</v>
      </c>
      <c r="J34" s="277">
        <f t="shared" ref="J34:J35" si="14">+G34+I34</f>
        <v>537.79528338925763</v>
      </c>
      <c r="K34" s="277">
        <f t="shared" ref="K34:K35" si="15">ROUND(IF(J34&lt;&gt;0,(J34/F34))*100,1)</f>
        <v>23</v>
      </c>
      <c r="L34" s="277">
        <v>20.294658011811027</v>
      </c>
      <c r="M34" s="286">
        <v>12.18</v>
      </c>
      <c r="N34" s="277">
        <v>2.667851631296795</v>
      </c>
      <c r="O34" s="277">
        <f t="shared" ref="O34:O35" si="16">+L34+N34</f>
        <v>22.962509643107822</v>
      </c>
      <c r="P34" s="18"/>
      <c r="Q34" s="19"/>
      <c r="R34" s="19"/>
      <c r="IU34" s="21"/>
    </row>
    <row r="35" spans="1:255" s="20" customFormat="1" ht="12.75" customHeight="1">
      <c r="A35" s="16"/>
      <c r="B35" s="11">
        <v>32</v>
      </c>
      <c r="C35" s="283">
        <v>281</v>
      </c>
      <c r="D35" s="284" t="s">
        <v>47</v>
      </c>
      <c r="E35" s="285" t="s">
        <v>29</v>
      </c>
      <c r="F35" s="277">
        <v>2160.4361055244999</v>
      </c>
      <c r="G35" s="277">
        <v>1981.9123873781539</v>
      </c>
      <c r="H35" s="287">
        <v>45.942999999999998</v>
      </c>
      <c r="I35" s="277">
        <v>0</v>
      </c>
      <c r="J35" s="277">
        <f t="shared" si="14"/>
        <v>1981.9123873781539</v>
      </c>
      <c r="K35" s="277">
        <f t="shared" si="15"/>
        <v>91.7</v>
      </c>
      <c r="L35" s="277">
        <v>99.899999999999991</v>
      </c>
      <c r="M35" s="286">
        <v>2.1</v>
      </c>
      <c r="N35" s="277">
        <v>0</v>
      </c>
      <c r="O35" s="277">
        <f t="shared" si="16"/>
        <v>99.899999999999991</v>
      </c>
      <c r="P35" s="18"/>
      <c r="Q35" s="19"/>
      <c r="R35" s="19"/>
      <c r="IU35" s="21"/>
    </row>
    <row r="36" spans="1:255" s="20" customFormat="1" ht="12.75" customHeight="1">
      <c r="A36" s="16"/>
      <c r="B36" s="11">
        <v>34</v>
      </c>
      <c r="C36" s="283">
        <v>284</v>
      </c>
      <c r="D36" s="284" t="s">
        <v>48</v>
      </c>
      <c r="E36" s="285" t="s">
        <v>29</v>
      </c>
      <c r="F36" s="277">
        <v>2984.3403550649996</v>
      </c>
      <c r="G36" s="277">
        <v>987.77449999999999</v>
      </c>
      <c r="H36" s="287">
        <v>159.07557006499999</v>
      </c>
      <c r="I36" s="277">
        <v>0</v>
      </c>
      <c r="J36" s="277">
        <f>+G36+I36</f>
        <v>987.77449999999999</v>
      </c>
      <c r="K36" s="277">
        <f>ROUND(IF(J36&lt;&gt;0,(J36/F36))*100,1)</f>
        <v>33.1</v>
      </c>
      <c r="L36" s="277">
        <v>36.299999999999997</v>
      </c>
      <c r="M36" s="286">
        <v>22</v>
      </c>
      <c r="N36" s="277">
        <v>0</v>
      </c>
      <c r="O36" s="277">
        <f>+L36+N36</f>
        <v>36.299999999999997</v>
      </c>
      <c r="P36" s="18"/>
      <c r="Q36" s="19"/>
      <c r="R36" s="19"/>
      <c r="IU36" s="21"/>
    </row>
    <row r="37" spans="1:255" s="10" customFormat="1" ht="12.75" customHeight="1">
      <c r="A37" s="14"/>
      <c r="B37" s="11">
        <v>39</v>
      </c>
      <c r="C37" s="278"/>
      <c r="D37" s="281" t="s">
        <v>49</v>
      </c>
      <c r="E37" s="285"/>
      <c r="F37" s="276">
        <f>SUM(F38:F43)</f>
        <v>52847.719624803998</v>
      </c>
      <c r="G37" s="276">
        <f t="shared" ref="G37:J37" si="17">SUM(G38:G43)</f>
        <v>32318.067343614195</v>
      </c>
      <c r="H37" s="276">
        <f t="shared" si="17"/>
        <v>3535.8775016954996</v>
      </c>
      <c r="I37" s="276">
        <f t="shared" si="17"/>
        <v>142.00210519278198</v>
      </c>
      <c r="J37" s="276">
        <f t="shared" si="17"/>
        <v>32460.069448806975</v>
      </c>
      <c r="K37" s="276">
        <f>IF(J37&lt;&gt;0,(J37/F37))*100</f>
        <v>61.421892333783667</v>
      </c>
      <c r="L37" s="276"/>
      <c r="M37" s="277"/>
      <c r="N37" s="276"/>
      <c r="O37" s="277"/>
      <c r="P37" s="18"/>
      <c r="Q37" s="19"/>
      <c r="R37" s="19"/>
    </row>
    <row r="38" spans="1:255" s="20" customFormat="1" ht="12.75" customHeight="1">
      <c r="A38" s="16"/>
      <c r="B38" s="11">
        <v>40</v>
      </c>
      <c r="C38" s="283">
        <v>296</v>
      </c>
      <c r="D38" s="284" t="s">
        <v>50</v>
      </c>
      <c r="E38" s="285" t="s">
        <v>29</v>
      </c>
      <c r="F38" s="277">
        <v>16959.261190999998</v>
      </c>
      <c r="G38" s="277">
        <v>11147.143177411443</v>
      </c>
      <c r="H38" s="287">
        <v>22.971499999999999</v>
      </c>
      <c r="I38" s="277">
        <v>0</v>
      </c>
      <c r="J38" s="277">
        <f t="shared" ref="J38:J43" si="18">+G38+I38</f>
        <v>11147.143177411443</v>
      </c>
      <c r="K38" s="277">
        <f t="shared" ref="K38:K43" si="19">ROUND(IF(J38&lt;&gt;0,(J38/F38))*100,1)</f>
        <v>65.7</v>
      </c>
      <c r="L38" s="277">
        <v>99.899999999999991</v>
      </c>
      <c r="M38" s="286">
        <v>1</v>
      </c>
      <c r="N38" s="277">
        <v>0</v>
      </c>
      <c r="O38" s="277">
        <f t="shared" ref="O38:O42" si="20">+L38+N38</f>
        <v>99.899999999999991</v>
      </c>
      <c r="P38" s="18"/>
      <c r="Q38" s="19"/>
      <c r="R38" s="19"/>
      <c r="IU38" s="21"/>
    </row>
    <row r="39" spans="1:255" s="20" customFormat="1" ht="12.75" customHeight="1">
      <c r="A39" s="16"/>
      <c r="B39" s="11">
        <v>41</v>
      </c>
      <c r="C39" s="283">
        <v>297</v>
      </c>
      <c r="D39" s="284" t="s">
        <v>51</v>
      </c>
      <c r="E39" s="285" t="s">
        <v>29</v>
      </c>
      <c r="F39" s="277">
        <v>3304.8935100924996</v>
      </c>
      <c r="G39" s="277">
        <v>2175.1140528053006</v>
      </c>
      <c r="H39" s="287">
        <v>11.485749999999999</v>
      </c>
      <c r="I39" s="277">
        <v>0</v>
      </c>
      <c r="J39" s="277">
        <f t="shared" si="18"/>
        <v>2175.1140528053006</v>
      </c>
      <c r="K39" s="277">
        <f t="shared" si="19"/>
        <v>65.8</v>
      </c>
      <c r="L39" s="277">
        <v>99.929999999999978</v>
      </c>
      <c r="M39" s="286">
        <v>1</v>
      </c>
      <c r="N39" s="277">
        <v>0</v>
      </c>
      <c r="O39" s="277">
        <f t="shared" si="20"/>
        <v>99.929999999999978</v>
      </c>
      <c r="P39" s="18"/>
      <c r="Q39" s="19"/>
      <c r="R39" s="19"/>
      <c r="IU39" s="21"/>
    </row>
    <row r="40" spans="1:255" s="20" customFormat="1" ht="12.75" customHeight="1">
      <c r="A40" s="16"/>
      <c r="B40" s="11">
        <v>42</v>
      </c>
      <c r="C40" s="283">
        <v>298</v>
      </c>
      <c r="D40" s="284" t="s">
        <v>52</v>
      </c>
      <c r="E40" s="285" t="s">
        <v>42</v>
      </c>
      <c r="F40" s="277">
        <v>16051.439226465</v>
      </c>
      <c r="G40" s="277">
        <v>9656.7285026975969</v>
      </c>
      <c r="H40" s="287">
        <v>22.971499999999999</v>
      </c>
      <c r="I40" s="277">
        <v>46.203525220216932</v>
      </c>
      <c r="J40" s="277">
        <f t="shared" si="18"/>
        <v>9702.9320279178137</v>
      </c>
      <c r="K40" s="277">
        <f t="shared" si="19"/>
        <v>60.4</v>
      </c>
      <c r="L40" s="277">
        <v>98.85</v>
      </c>
      <c r="M40" s="286">
        <v>1</v>
      </c>
      <c r="N40" s="277">
        <v>0.51000000000000512</v>
      </c>
      <c r="O40" s="277">
        <f t="shared" si="20"/>
        <v>99.36</v>
      </c>
      <c r="P40" s="18"/>
      <c r="Q40" s="19"/>
      <c r="R40" s="19"/>
      <c r="IU40" s="21"/>
    </row>
    <row r="41" spans="1:255" s="20" customFormat="1" ht="12.75" customHeight="1">
      <c r="A41" s="16"/>
      <c r="B41" s="11">
        <v>44</v>
      </c>
      <c r="C41" s="283">
        <v>304</v>
      </c>
      <c r="D41" s="284" t="s">
        <v>53</v>
      </c>
      <c r="E41" s="285" t="s">
        <v>42</v>
      </c>
      <c r="F41" s="277">
        <v>5724.4977999999992</v>
      </c>
      <c r="G41" s="277">
        <v>1295.2849511169361</v>
      </c>
      <c r="H41" s="287">
        <v>3204.5738684399998</v>
      </c>
      <c r="I41" s="277">
        <v>0</v>
      </c>
      <c r="J41" s="277">
        <f t="shared" si="18"/>
        <v>1295.2849511169361</v>
      </c>
      <c r="K41" s="277">
        <f t="shared" si="19"/>
        <v>22.6</v>
      </c>
      <c r="L41" s="277">
        <v>44.019999999999996</v>
      </c>
      <c r="M41" s="286">
        <v>35.65</v>
      </c>
      <c r="N41" s="277">
        <v>0</v>
      </c>
      <c r="O41" s="277">
        <f t="shared" si="20"/>
        <v>44.019999999999996</v>
      </c>
      <c r="P41" s="18"/>
      <c r="Q41" s="19"/>
      <c r="R41" s="19"/>
      <c r="IU41" s="21"/>
    </row>
    <row r="42" spans="1:255" s="20" customFormat="1" ht="12.75" customHeight="1">
      <c r="A42" s="16"/>
      <c r="B42" s="11">
        <v>46</v>
      </c>
      <c r="C42" s="283">
        <v>310</v>
      </c>
      <c r="D42" s="284" t="s">
        <v>54</v>
      </c>
      <c r="E42" s="285" t="s">
        <v>29</v>
      </c>
      <c r="F42" s="277">
        <v>2688.2168160000001</v>
      </c>
      <c r="G42" s="277">
        <v>636.31488358291665</v>
      </c>
      <c r="H42" s="287">
        <v>273.87488325549998</v>
      </c>
      <c r="I42" s="277">
        <v>86.2460009725649</v>
      </c>
      <c r="J42" s="277">
        <f t="shared" si="18"/>
        <v>722.56088455548161</v>
      </c>
      <c r="K42" s="277">
        <f t="shared" si="19"/>
        <v>26.9</v>
      </c>
      <c r="L42" s="277">
        <v>23.633397447788504</v>
      </c>
      <c r="M42" s="286">
        <v>10.19</v>
      </c>
      <c r="N42" s="277">
        <v>3.3423937926912544</v>
      </c>
      <c r="O42" s="277">
        <f t="shared" si="20"/>
        <v>26.975791240479758</v>
      </c>
      <c r="P42" s="18"/>
      <c r="Q42" s="19"/>
      <c r="R42" s="19"/>
      <c r="IU42" s="21"/>
    </row>
    <row r="43" spans="1:255" s="20" customFormat="1" ht="12.75" customHeight="1">
      <c r="A43" s="16"/>
      <c r="B43" s="11">
        <v>46</v>
      </c>
      <c r="C43" s="283">
        <v>311</v>
      </c>
      <c r="D43" s="284" t="s">
        <v>55</v>
      </c>
      <c r="E43" s="285" t="s">
        <v>29</v>
      </c>
      <c r="F43" s="277">
        <v>8119.4110812464996</v>
      </c>
      <c r="G43" s="277">
        <v>7407.4817759999996</v>
      </c>
      <c r="H43" s="287">
        <v>0</v>
      </c>
      <c r="I43" s="277">
        <v>9.5525790000001507</v>
      </c>
      <c r="J43" s="277">
        <f t="shared" si="18"/>
        <v>7417.0343549999998</v>
      </c>
      <c r="K43" s="277">
        <f t="shared" si="19"/>
        <v>91.3</v>
      </c>
      <c r="L43" s="277">
        <v>99.816399999999987</v>
      </c>
      <c r="M43" s="286">
        <v>0</v>
      </c>
      <c r="N43" s="277">
        <v>9.9999999999994316E-2</v>
      </c>
      <c r="O43" s="277">
        <f t="shared" ref="O43" si="21">L43+N43</f>
        <v>99.916399999999982</v>
      </c>
      <c r="P43" s="18"/>
      <c r="Q43" s="19"/>
      <c r="R43" s="19"/>
      <c r="IU43" s="21"/>
    </row>
    <row r="44" spans="1:255" s="10" customFormat="1" ht="12.75" customHeight="1">
      <c r="A44" s="14"/>
      <c r="B44" s="11">
        <v>49</v>
      </c>
      <c r="C44" s="278"/>
      <c r="D44" s="281" t="s">
        <v>56</v>
      </c>
      <c r="E44" s="285"/>
      <c r="F44" s="276">
        <f>SUM(F45:F46)</f>
        <v>18009.701943</v>
      </c>
      <c r="G44" s="276">
        <f>SUM(G45:G46)</f>
        <v>9768.586989543197</v>
      </c>
      <c r="H44" s="276">
        <f>SUM(H45:H46)</f>
        <v>22.971499999999999</v>
      </c>
      <c r="I44" s="276">
        <f>SUM(I45:I46)</f>
        <v>64.647536649864435</v>
      </c>
      <c r="J44" s="276">
        <f>SUM(J45:J46)</f>
        <v>9833.2345261930604</v>
      </c>
      <c r="K44" s="276">
        <f>IF(J44&lt;&gt;0,(J44/F44))*100</f>
        <v>54.599651661725787</v>
      </c>
      <c r="L44" s="276"/>
      <c r="M44" s="277"/>
      <c r="N44" s="276"/>
      <c r="O44" s="277"/>
      <c r="P44" s="18"/>
      <c r="Q44" s="19"/>
      <c r="R44" s="19"/>
    </row>
    <row r="45" spans="1:255" s="20" customFormat="1" ht="12.75" customHeight="1">
      <c r="A45" s="16"/>
      <c r="B45" s="11">
        <v>50</v>
      </c>
      <c r="C45" s="283">
        <v>313</v>
      </c>
      <c r="D45" s="284" t="s">
        <v>57</v>
      </c>
      <c r="E45" s="285" t="s">
        <v>29</v>
      </c>
      <c r="F45" s="277">
        <v>16660.493861999999</v>
      </c>
      <c r="G45" s="277">
        <v>9119.4560156568332</v>
      </c>
      <c r="H45" s="287">
        <v>22.971499999999999</v>
      </c>
      <c r="I45" s="277">
        <v>63.451853301944467</v>
      </c>
      <c r="J45" s="277">
        <f t="shared" ref="J45:J46" si="22">+G45+I45</f>
        <v>9182.9078689587768</v>
      </c>
      <c r="K45" s="277">
        <f t="shared" ref="K45:K46" si="23">ROUND(IF(J45&lt;&gt;0,(J45/F45))*100,1)</f>
        <v>55.1</v>
      </c>
      <c r="L45" s="277">
        <v>99.929999999999993</v>
      </c>
      <c r="M45" s="286">
        <v>1</v>
      </c>
      <c r="N45" s="277">
        <v>0</v>
      </c>
      <c r="O45" s="277">
        <f t="shared" ref="O45:O46" si="24">+L45+N45</f>
        <v>99.929999999999993</v>
      </c>
      <c r="P45" s="18"/>
      <c r="Q45" s="19"/>
      <c r="R45" s="19"/>
      <c r="IU45" s="21"/>
    </row>
    <row r="46" spans="1:255" s="10" customFormat="1" ht="12.75" customHeight="1">
      <c r="A46" s="16"/>
      <c r="B46" s="11">
        <v>51</v>
      </c>
      <c r="C46" s="283">
        <v>321</v>
      </c>
      <c r="D46" s="284" t="s">
        <v>58</v>
      </c>
      <c r="E46" s="285" t="s">
        <v>29</v>
      </c>
      <c r="F46" s="277">
        <v>1349.208081</v>
      </c>
      <c r="G46" s="277">
        <v>649.13097388636425</v>
      </c>
      <c r="H46" s="287">
        <v>0</v>
      </c>
      <c r="I46" s="277">
        <v>1.195683347919962</v>
      </c>
      <c r="J46" s="277">
        <f t="shared" si="22"/>
        <v>650.3266572342842</v>
      </c>
      <c r="K46" s="277">
        <f t="shared" si="23"/>
        <v>48.2</v>
      </c>
      <c r="L46" s="277">
        <v>48.13783875638844</v>
      </c>
      <c r="M46" s="286">
        <v>0</v>
      </c>
      <c r="N46" s="277">
        <v>0.2167283518750267</v>
      </c>
      <c r="O46" s="277">
        <f t="shared" si="24"/>
        <v>48.354567108263467</v>
      </c>
      <c r="P46" s="18"/>
      <c r="Q46" s="19"/>
      <c r="R46" s="19"/>
      <c r="IU46" s="21"/>
    </row>
    <row r="47" spans="1:255" s="10" customFormat="1" ht="12.75" customHeight="1">
      <c r="A47" s="14"/>
      <c r="B47" s="11">
        <v>53</v>
      </c>
      <c r="C47" s="278"/>
      <c r="D47" s="281" t="s">
        <v>59</v>
      </c>
      <c r="E47" s="285"/>
      <c r="F47" s="276">
        <f>SUM(F48:F54)</f>
        <v>46752.578670824492</v>
      </c>
      <c r="G47" s="276">
        <f>SUM(G48:G54)</f>
        <v>3271.6214035810513</v>
      </c>
      <c r="H47" s="276">
        <f>SUM(H48:H54)</f>
        <v>13472.116049634997</v>
      </c>
      <c r="I47" s="276">
        <f>SUM(I48:I54)</f>
        <v>293.10452004861753</v>
      </c>
      <c r="J47" s="276">
        <f>SUM(J48:J54)</f>
        <v>3564.7259236296691</v>
      </c>
      <c r="K47" s="276">
        <f>IF(J47&lt;&gt;0,(J47/F47))*100</f>
        <v>7.6246616228982527</v>
      </c>
      <c r="L47" s="276"/>
      <c r="M47" s="277"/>
      <c r="N47" s="276"/>
      <c r="O47" s="277"/>
      <c r="P47" s="18"/>
      <c r="Q47" s="19"/>
      <c r="R47" s="19"/>
    </row>
    <row r="48" spans="1:255" s="20" customFormat="1" ht="12.75" customHeight="1">
      <c r="A48" s="16"/>
      <c r="B48" s="11">
        <v>54</v>
      </c>
      <c r="C48" s="283">
        <v>323</v>
      </c>
      <c r="D48" s="284" t="s">
        <v>60</v>
      </c>
      <c r="E48" s="285" t="s">
        <v>61</v>
      </c>
      <c r="F48" s="277">
        <v>11695.767857609999</v>
      </c>
      <c r="G48" s="277">
        <v>0</v>
      </c>
      <c r="H48" s="287">
        <v>5169.5294004144998</v>
      </c>
      <c r="I48" s="277">
        <v>0</v>
      </c>
      <c r="J48" s="277">
        <f t="shared" ref="J48:J54" si="25">+G48+I48</f>
        <v>0</v>
      </c>
      <c r="K48" s="277">
        <f t="shared" ref="K48:K54" si="26">ROUND(IF(J48&lt;&gt;0,(J48/F48))*100,1)</f>
        <v>0</v>
      </c>
      <c r="L48" s="277">
        <v>0</v>
      </c>
      <c r="M48" s="286">
        <v>23.14</v>
      </c>
      <c r="N48" s="277">
        <v>0</v>
      </c>
      <c r="O48" s="277">
        <f t="shared" ref="O48:O54" si="27">+L48+N48</f>
        <v>0</v>
      </c>
      <c r="P48" s="18"/>
      <c r="Q48" s="19"/>
      <c r="R48" s="19"/>
      <c r="IU48" s="21"/>
    </row>
    <row r="49" spans="1:255" s="20" customFormat="1" ht="12.75" customHeight="1">
      <c r="A49" s="16"/>
      <c r="B49" s="11">
        <v>56</v>
      </c>
      <c r="C49" s="283">
        <v>325</v>
      </c>
      <c r="D49" s="284" t="s">
        <v>62</v>
      </c>
      <c r="E49" s="285" t="s">
        <v>63</v>
      </c>
      <c r="F49" s="277">
        <v>12357.300861923499</v>
      </c>
      <c r="G49" s="277">
        <v>0</v>
      </c>
      <c r="H49" s="287">
        <v>1396.37500252</v>
      </c>
      <c r="I49" s="277">
        <v>0</v>
      </c>
      <c r="J49" s="277">
        <f t="shared" si="25"/>
        <v>0</v>
      </c>
      <c r="K49" s="277">
        <f t="shared" si="26"/>
        <v>0</v>
      </c>
      <c r="L49" s="277">
        <v>0</v>
      </c>
      <c r="M49" s="286">
        <v>11.3</v>
      </c>
      <c r="N49" s="277">
        <v>0</v>
      </c>
      <c r="O49" s="277">
        <f t="shared" si="27"/>
        <v>0</v>
      </c>
      <c r="P49" s="18"/>
      <c r="Q49" s="19"/>
      <c r="R49" s="19"/>
      <c r="IU49" s="21"/>
    </row>
    <row r="50" spans="1:255" s="20" customFormat="1" ht="12.75" customHeight="1">
      <c r="A50" s="16"/>
      <c r="B50" s="11">
        <v>58</v>
      </c>
      <c r="C50" s="283">
        <v>327</v>
      </c>
      <c r="D50" s="284" t="s">
        <v>64</v>
      </c>
      <c r="E50" s="285" t="s">
        <v>29</v>
      </c>
      <c r="F50" s="277">
        <v>1448.5368469999999</v>
      </c>
      <c r="G50" s="277">
        <v>1178.0933774999999</v>
      </c>
      <c r="H50" s="287">
        <v>11.485749999999999</v>
      </c>
      <c r="I50" s="277">
        <v>0</v>
      </c>
      <c r="J50" s="277">
        <f t="shared" si="25"/>
        <v>1178.0933774999999</v>
      </c>
      <c r="K50" s="277">
        <f t="shared" si="26"/>
        <v>81.3</v>
      </c>
      <c r="L50" s="277">
        <v>99.9</v>
      </c>
      <c r="M50" s="286">
        <v>1</v>
      </c>
      <c r="N50" s="277">
        <v>0</v>
      </c>
      <c r="O50" s="277">
        <f t="shared" si="27"/>
        <v>99.9</v>
      </c>
      <c r="P50" s="18"/>
      <c r="Q50" s="19"/>
      <c r="R50" s="19"/>
      <c r="IU50" s="21"/>
    </row>
    <row r="51" spans="1:255" s="20" customFormat="1" ht="12.75" customHeight="1">
      <c r="A51" s="16"/>
      <c r="B51" s="11">
        <v>60</v>
      </c>
      <c r="C51" s="283">
        <v>330</v>
      </c>
      <c r="D51" s="284" t="s">
        <v>65</v>
      </c>
      <c r="E51" s="285" t="s">
        <v>63</v>
      </c>
      <c r="F51" s="277">
        <v>13466.896557291</v>
      </c>
      <c r="G51" s="277">
        <v>0</v>
      </c>
      <c r="H51" s="287">
        <v>6521.4013943834989</v>
      </c>
      <c r="I51" s="277">
        <v>0</v>
      </c>
      <c r="J51" s="277">
        <f t="shared" si="25"/>
        <v>0</v>
      </c>
      <c r="K51" s="277">
        <f t="shared" si="26"/>
        <v>0</v>
      </c>
      <c r="L51" s="277">
        <v>0</v>
      </c>
      <c r="M51" s="286">
        <v>25.87</v>
      </c>
      <c r="N51" s="277">
        <v>0</v>
      </c>
      <c r="O51" s="277">
        <f t="shared" si="27"/>
        <v>0</v>
      </c>
      <c r="P51" s="18"/>
      <c r="Q51" s="19"/>
      <c r="R51" s="19"/>
      <c r="IU51" s="21"/>
    </row>
    <row r="52" spans="1:255" s="20" customFormat="1" ht="12.75" customHeight="1">
      <c r="A52" s="16"/>
      <c r="B52" s="11">
        <v>62</v>
      </c>
      <c r="C52" s="283">
        <v>331</v>
      </c>
      <c r="D52" s="284" t="s">
        <v>66</v>
      </c>
      <c r="E52" s="285" t="s">
        <v>63</v>
      </c>
      <c r="F52" s="277">
        <v>618.39278000000002</v>
      </c>
      <c r="G52" s="277">
        <v>0</v>
      </c>
      <c r="H52" s="287">
        <v>4.9618440000000001</v>
      </c>
      <c r="I52" s="277">
        <v>0</v>
      </c>
      <c r="J52" s="277">
        <f>+G52+I52</f>
        <v>0</v>
      </c>
      <c r="K52" s="277">
        <f>ROUND(IF(J52&lt;&gt;0,(J52/F52))*100,1)</f>
        <v>0</v>
      </c>
      <c r="L52" s="277">
        <v>0</v>
      </c>
      <c r="M52" s="286">
        <v>89.96</v>
      </c>
      <c r="N52" s="277">
        <v>0</v>
      </c>
      <c r="O52" s="277">
        <f>+L52+N52</f>
        <v>0</v>
      </c>
      <c r="P52" s="18"/>
      <c r="Q52" s="19"/>
      <c r="R52" s="19"/>
      <c r="IU52" s="21"/>
    </row>
    <row r="53" spans="1:255" s="20" customFormat="1" ht="12.75" customHeight="1">
      <c r="A53" s="16"/>
      <c r="B53" s="11">
        <v>65</v>
      </c>
      <c r="C53" s="283">
        <v>337</v>
      </c>
      <c r="D53" s="284" t="s">
        <v>67</v>
      </c>
      <c r="E53" s="285" t="s">
        <v>29</v>
      </c>
      <c r="F53" s="277">
        <v>3338.861582</v>
      </c>
      <c r="G53" s="277">
        <v>1537.7441302687189</v>
      </c>
      <c r="H53" s="287">
        <v>22.971499999999999</v>
      </c>
      <c r="I53" s="277">
        <v>186.98047279744461</v>
      </c>
      <c r="J53" s="277">
        <f t="shared" si="25"/>
        <v>1724.7246030661636</v>
      </c>
      <c r="K53" s="277">
        <f t="shared" si="26"/>
        <v>51.7</v>
      </c>
      <c r="L53" s="277">
        <v>99.899999999999991</v>
      </c>
      <c r="M53" s="286">
        <v>1</v>
      </c>
      <c r="N53" s="277">
        <v>0</v>
      </c>
      <c r="O53" s="277">
        <f t="shared" si="27"/>
        <v>99.899999999999991</v>
      </c>
      <c r="P53" s="18"/>
      <c r="Q53" s="19"/>
      <c r="R53" s="19"/>
      <c r="IU53" s="21"/>
    </row>
    <row r="54" spans="1:255" s="10" customFormat="1" ht="12.75" customHeight="1">
      <c r="A54" s="16"/>
      <c r="B54" s="11">
        <v>66</v>
      </c>
      <c r="C54" s="283">
        <v>338</v>
      </c>
      <c r="D54" s="284" t="s">
        <v>68</v>
      </c>
      <c r="E54" s="285" t="s">
        <v>29</v>
      </c>
      <c r="F54" s="277">
        <v>3826.822185</v>
      </c>
      <c r="G54" s="277">
        <v>555.78389581233262</v>
      </c>
      <c r="H54" s="287">
        <v>345.39115831700002</v>
      </c>
      <c r="I54" s="277">
        <v>106.12404725117291</v>
      </c>
      <c r="J54" s="277">
        <f t="shared" si="25"/>
        <v>661.90794306350551</v>
      </c>
      <c r="K54" s="277">
        <f t="shared" si="26"/>
        <v>17.3</v>
      </c>
      <c r="L54" s="277">
        <v>14.474651429150342</v>
      </c>
      <c r="M54" s="286">
        <v>9.0299999999999994</v>
      </c>
      <c r="N54" s="277">
        <v>2.8208088238446578</v>
      </c>
      <c r="O54" s="277">
        <f t="shared" si="27"/>
        <v>17.295460252994999</v>
      </c>
      <c r="P54" s="18"/>
      <c r="Q54" s="19"/>
      <c r="R54" s="19"/>
      <c r="IU54" s="21"/>
    </row>
    <row r="55" spans="1:255" s="10" customFormat="1" ht="12.75" customHeight="1">
      <c r="A55" s="14"/>
      <c r="B55" s="11">
        <v>68</v>
      </c>
      <c r="C55" s="278"/>
      <c r="D55" s="281" t="s">
        <v>69</v>
      </c>
      <c r="E55" s="285"/>
      <c r="F55" s="276">
        <f>SUM(F56:F62)</f>
        <v>73373.707365079987</v>
      </c>
      <c r="G55" s="276">
        <f>SUM(G56:G62)</f>
        <v>260.0524065135628</v>
      </c>
      <c r="H55" s="276">
        <f>SUM(H56:H62)</f>
        <v>26666.391140596501</v>
      </c>
      <c r="I55" s="276">
        <f>SUM(I56:I62)</f>
        <v>143.99517902288645</v>
      </c>
      <c r="J55" s="276">
        <f>SUM(J56:J62)</f>
        <v>404.04758553644928</v>
      </c>
      <c r="K55" s="276">
        <f>IF(J55&lt;&gt;0,(J55/F55))*100</f>
        <v>0.55067080572344584</v>
      </c>
      <c r="L55" s="276"/>
      <c r="M55" s="277"/>
      <c r="N55" s="276"/>
      <c r="O55" s="277"/>
      <c r="P55" s="18"/>
      <c r="Q55" s="19"/>
      <c r="R55" s="19"/>
    </row>
    <row r="56" spans="1:255" s="20" customFormat="1" ht="12.75" customHeight="1">
      <c r="A56" s="16"/>
      <c r="B56" s="11">
        <v>69</v>
      </c>
      <c r="C56" s="283">
        <v>340</v>
      </c>
      <c r="D56" s="284" t="s">
        <v>70</v>
      </c>
      <c r="E56" s="285" t="s">
        <v>71</v>
      </c>
      <c r="F56" s="277">
        <v>7455.3980278499994</v>
      </c>
      <c r="G56" s="277">
        <v>0</v>
      </c>
      <c r="H56" s="287">
        <v>1364.3378459879998</v>
      </c>
      <c r="I56" s="277">
        <v>0</v>
      </c>
      <c r="J56" s="277">
        <f t="shared" ref="J56:J62" si="28">+G56+I56</f>
        <v>0</v>
      </c>
      <c r="K56" s="277">
        <f t="shared" ref="K56:K62" si="29">ROUND(IF(J56&lt;&gt;0,(J56/F56))*100,1)</f>
        <v>0</v>
      </c>
      <c r="L56" s="277">
        <v>0</v>
      </c>
      <c r="M56" s="286">
        <v>18.3</v>
      </c>
      <c r="N56" s="277">
        <v>0</v>
      </c>
      <c r="O56" s="277">
        <f t="shared" ref="O56:O62" si="30">+L56+N56</f>
        <v>0</v>
      </c>
      <c r="P56" s="18"/>
      <c r="Q56" s="19"/>
      <c r="R56" s="19"/>
      <c r="IU56" s="21"/>
    </row>
    <row r="57" spans="1:255" s="20" customFormat="1" ht="12.75" customHeight="1">
      <c r="A57" s="16"/>
      <c r="B57" s="11">
        <v>71</v>
      </c>
      <c r="C57" s="283">
        <v>342</v>
      </c>
      <c r="D57" s="284" t="s">
        <v>72</v>
      </c>
      <c r="E57" s="285" t="s">
        <v>63</v>
      </c>
      <c r="F57" s="277">
        <v>20579.753362999996</v>
      </c>
      <c r="G57" s="277">
        <v>0</v>
      </c>
      <c r="H57" s="287">
        <v>10356.013628520499</v>
      </c>
      <c r="I57" s="277">
        <v>0</v>
      </c>
      <c r="J57" s="277">
        <f t="shared" si="28"/>
        <v>0</v>
      </c>
      <c r="K57" s="277">
        <f t="shared" si="29"/>
        <v>0</v>
      </c>
      <c r="L57" s="277">
        <v>0</v>
      </c>
      <c r="M57" s="286">
        <v>16</v>
      </c>
      <c r="N57" s="277">
        <v>0</v>
      </c>
      <c r="O57" s="277">
        <f t="shared" si="30"/>
        <v>0</v>
      </c>
      <c r="P57" s="18"/>
      <c r="Q57" s="19"/>
      <c r="R57" s="19"/>
      <c r="IU57" s="21"/>
    </row>
    <row r="58" spans="1:255" s="20" customFormat="1" ht="12.75" customHeight="1">
      <c r="A58" s="16"/>
      <c r="B58" s="11">
        <v>73</v>
      </c>
      <c r="C58" s="283">
        <v>344</v>
      </c>
      <c r="D58" s="284" t="s">
        <v>73</v>
      </c>
      <c r="E58" s="285" t="s">
        <v>63</v>
      </c>
      <c r="F58" s="277">
        <v>15565.4884</v>
      </c>
      <c r="G58" s="277">
        <v>0</v>
      </c>
      <c r="H58" s="287">
        <v>3606.4521520004996</v>
      </c>
      <c r="I58" s="277">
        <v>0</v>
      </c>
      <c r="J58" s="277">
        <f t="shared" si="28"/>
        <v>0</v>
      </c>
      <c r="K58" s="277">
        <f t="shared" si="29"/>
        <v>0</v>
      </c>
      <c r="L58" s="277">
        <v>0</v>
      </c>
      <c r="M58" s="286">
        <v>0</v>
      </c>
      <c r="N58" s="277">
        <v>0</v>
      </c>
      <c r="O58" s="277">
        <f t="shared" si="30"/>
        <v>0</v>
      </c>
      <c r="P58" s="18"/>
      <c r="Q58" s="19"/>
      <c r="R58" s="19"/>
      <c r="IU58" s="21"/>
    </row>
    <row r="59" spans="1:255" s="20" customFormat="1" ht="12.75" customHeight="1">
      <c r="A59" s="16"/>
      <c r="B59" s="11">
        <v>75</v>
      </c>
      <c r="C59" s="283">
        <v>346</v>
      </c>
      <c r="D59" s="284" t="s">
        <v>74</v>
      </c>
      <c r="E59" s="285" t="s">
        <v>63</v>
      </c>
      <c r="F59" s="277">
        <v>15441.028812999999</v>
      </c>
      <c r="G59" s="277">
        <v>0</v>
      </c>
      <c r="H59" s="287">
        <v>5301.8221999999996</v>
      </c>
      <c r="I59" s="277">
        <v>0</v>
      </c>
      <c r="J59" s="277">
        <f t="shared" si="28"/>
        <v>0</v>
      </c>
      <c r="K59" s="277">
        <f t="shared" si="29"/>
        <v>0</v>
      </c>
      <c r="L59" s="277">
        <v>0</v>
      </c>
      <c r="M59" s="286">
        <v>8.15</v>
      </c>
      <c r="N59" s="277">
        <v>0</v>
      </c>
      <c r="O59" s="277">
        <f t="shared" si="30"/>
        <v>0</v>
      </c>
      <c r="P59" s="18"/>
      <c r="Q59" s="19"/>
      <c r="R59" s="19"/>
      <c r="IU59" s="21"/>
    </row>
    <row r="60" spans="1:255" s="20" customFormat="1" ht="12.75" customHeight="1">
      <c r="A60" s="16"/>
      <c r="B60" s="11">
        <v>76</v>
      </c>
      <c r="C60" s="283">
        <v>347</v>
      </c>
      <c r="D60" s="284" t="s">
        <v>75</v>
      </c>
      <c r="E60" s="285" t="s">
        <v>61</v>
      </c>
      <c r="F60" s="277">
        <v>12171.385414229999</v>
      </c>
      <c r="G60" s="277">
        <v>0</v>
      </c>
      <c r="H60" s="287">
        <v>5459.0554787364999</v>
      </c>
      <c r="I60" s="277">
        <v>0</v>
      </c>
      <c r="J60" s="277">
        <f t="shared" si="28"/>
        <v>0</v>
      </c>
      <c r="K60" s="277">
        <f t="shared" si="29"/>
        <v>0</v>
      </c>
      <c r="L60" s="277">
        <v>0</v>
      </c>
      <c r="M60" s="286">
        <v>26.76</v>
      </c>
      <c r="N60" s="277">
        <v>0</v>
      </c>
      <c r="O60" s="277">
        <f t="shared" si="30"/>
        <v>0</v>
      </c>
      <c r="P60" s="18"/>
      <c r="Q60" s="19"/>
      <c r="R60" s="19"/>
      <c r="IU60" s="21"/>
    </row>
    <row r="61" spans="1:255" s="20" customFormat="1" ht="12.75" customHeight="1">
      <c r="A61" s="16"/>
      <c r="B61" s="11">
        <v>77</v>
      </c>
      <c r="C61" s="283">
        <v>348</v>
      </c>
      <c r="D61" s="284" t="s">
        <v>76</v>
      </c>
      <c r="E61" s="285" t="s">
        <v>42</v>
      </c>
      <c r="F61" s="277">
        <v>253.97290399999997</v>
      </c>
      <c r="G61" s="277">
        <v>41.088595709487713</v>
      </c>
      <c r="H61" s="287">
        <v>151.06308789349998</v>
      </c>
      <c r="I61" s="277">
        <v>82.542394987646901</v>
      </c>
      <c r="J61" s="277">
        <f t="shared" si="28"/>
        <v>123.63099069713462</v>
      </c>
      <c r="K61" s="277">
        <f t="shared" si="29"/>
        <v>48.7</v>
      </c>
      <c r="L61" s="277">
        <v>31.3</v>
      </c>
      <c r="M61" s="286">
        <v>59.48</v>
      </c>
      <c r="N61" s="277">
        <v>67.17</v>
      </c>
      <c r="O61" s="277">
        <f t="shared" si="30"/>
        <v>98.47</v>
      </c>
      <c r="P61" s="18"/>
      <c r="Q61" s="19"/>
      <c r="R61" s="19"/>
      <c r="IU61" s="21"/>
    </row>
    <row r="62" spans="1:255" s="20" customFormat="1" ht="12.75" customHeight="1">
      <c r="A62" s="16"/>
      <c r="B62" s="11">
        <v>78</v>
      </c>
      <c r="C62" s="283">
        <v>349</v>
      </c>
      <c r="D62" s="284" t="s">
        <v>77</v>
      </c>
      <c r="E62" s="285" t="s">
        <v>29</v>
      </c>
      <c r="F62" s="277">
        <v>1906.6804429999997</v>
      </c>
      <c r="G62" s="277">
        <v>218.96381080407511</v>
      </c>
      <c r="H62" s="287">
        <v>427.6467474575</v>
      </c>
      <c r="I62" s="277">
        <v>61.452784035239539</v>
      </c>
      <c r="J62" s="277">
        <f t="shared" si="28"/>
        <v>280.41659483931466</v>
      </c>
      <c r="K62" s="277">
        <f t="shared" si="29"/>
        <v>14.7</v>
      </c>
      <c r="L62" s="277">
        <v>11.476120074471723</v>
      </c>
      <c r="M62" s="286">
        <v>22.43</v>
      </c>
      <c r="N62" s="277">
        <v>3.4539308986506363</v>
      </c>
      <c r="O62" s="277">
        <f t="shared" si="30"/>
        <v>14.930050973122359</v>
      </c>
      <c r="P62" s="18"/>
      <c r="Q62" s="19"/>
      <c r="R62" s="19"/>
      <c r="IU62" s="21"/>
    </row>
    <row r="63" spans="1:255" s="10" customFormat="1" ht="12.75" customHeight="1">
      <c r="A63" s="14"/>
      <c r="B63" s="11">
        <v>68</v>
      </c>
      <c r="C63" s="278"/>
      <c r="D63" s="281" t="s">
        <v>78</v>
      </c>
      <c r="E63" s="285"/>
      <c r="F63" s="276">
        <f>+F64</f>
        <v>3170.8985683000001</v>
      </c>
      <c r="G63" s="276">
        <f t="shared" ref="G63:J63" si="31">+G64</f>
        <v>0</v>
      </c>
      <c r="H63" s="276">
        <f t="shared" si="31"/>
        <v>580.27444718749996</v>
      </c>
      <c r="I63" s="276">
        <f t="shared" si="31"/>
        <v>0</v>
      </c>
      <c r="J63" s="276">
        <f t="shared" si="31"/>
        <v>0</v>
      </c>
      <c r="K63" s="276">
        <f>IF(J63&lt;&gt;0,(J63/F63))*100</f>
        <v>0</v>
      </c>
      <c r="L63" s="276"/>
      <c r="M63" s="277"/>
      <c r="N63" s="276"/>
      <c r="O63" s="277"/>
      <c r="P63" s="18"/>
    </row>
    <row r="64" spans="1:255" s="20" customFormat="1" ht="12.75" customHeight="1">
      <c r="A64" s="16"/>
      <c r="B64" s="11">
        <v>79</v>
      </c>
      <c r="C64" s="283">
        <v>351</v>
      </c>
      <c r="D64" s="284" t="s">
        <v>79</v>
      </c>
      <c r="E64" s="285" t="s">
        <v>61</v>
      </c>
      <c r="F64" s="277">
        <v>3170.8985683000001</v>
      </c>
      <c r="G64" s="277">
        <v>0</v>
      </c>
      <c r="H64" s="287">
        <v>580.27444718749996</v>
      </c>
      <c r="I64" s="277">
        <v>0</v>
      </c>
      <c r="J64" s="277">
        <f t="shared" ref="J64" si="32">+G64+I64</f>
        <v>0</v>
      </c>
      <c r="K64" s="277">
        <f t="shared" ref="K64" si="33">ROUND(IF(J64&lt;&gt;0,(J64/F64))*100,1)</f>
        <v>0</v>
      </c>
      <c r="L64" s="277">
        <v>0</v>
      </c>
      <c r="M64" s="286">
        <v>0</v>
      </c>
      <c r="N64" s="277">
        <v>0</v>
      </c>
      <c r="O64" s="277">
        <f t="shared" ref="O64" si="34">+L64+N64</f>
        <v>0</v>
      </c>
      <c r="P64" s="18"/>
      <c r="Q64" s="22"/>
      <c r="R64" s="23"/>
      <c r="IM64" s="21"/>
    </row>
    <row r="65" spans="1:255" s="14" customFormat="1" ht="12.75" customHeight="1">
      <c r="A65" s="24"/>
      <c r="B65" s="11">
        <v>81</v>
      </c>
      <c r="C65" s="278"/>
      <c r="D65" s="281" t="s">
        <v>80</v>
      </c>
      <c r="E65" s="285"/>
      <c r="F65" s="276">
        <f>+F66+F68+F71</f>
        <v>100023.73059981001</v>
      </c>
      <c r="G65" s="276">
        <f>+G66+G68+G71</f>
        <v>21335.774316820571</v>
      </c>
      <c r="H65" s="276">
        <f>+H66+H68+H71</f>
        <v>9993.3824053965</v>
      </c>
      <c r="I65" s="276">
        <f>+I66+I68+I71</f>
        <v>110.42914066932825</v>
      </c>
      <c r="J65" s="276">
        <f>+J66+J68+J71</f>
        <v>21446.203457489901</v>
      </c>
      <c r="K65" s="276">
        <f>IF(J65&lt;&gt;0,(J65/F65))*100</f>
        <v>21.441115352210865</v>
      </c>
      <c r="L65" s="288"/>
      <c r="M65" s="286"/>
      <c r="N65" s="277"/>
      <c r="O65" s="277"/>
      <c r="P65" s="18"/>
      <c r="Q65" s="19"/>
      <c r="R65" s="19"/>
      <c r="IU65" s="21"/>
    </row>
    <row r="66" spans="1:255" s="10" customFormat="1" ht="12.75" customHeight="1">
      <c r="A66" s="14"/>
      <c r="B66" s="11">
        <v>83</v>
      </c>
      <c r="C66" s="278"/>
      <c r="D66" s="281" t="s">
        <v>38</v>
      </c>
      <c r="E66" s="285"/>
      <c r="F66" s="276">
        <f>SUM(F67:F67)</f>
        <v>23633.734301237</v>
      </c>
      <c r="G66" s="276">
        <f>SUM(G67:G67)</f>
        <v>12800.928953726127</v>
      </c>
      <c r="H66" s="276">
        <f>SUM(H67:H67)</f>
        <v>22.971499999999999</v>
      </c>
      <c r="I66" s="276">
        <f>SUM(I67:I67)</f>
        <v>106.91159455896577</v>
      </c>
      <c r="J66" s="276">
        <f>SUM(J67:J67)</f>
        <v>12907.840548285092</v>
      </c>
      <c r="K66" s="276">
        <f>IF(J66&lt;&gt;0,(J66/F66))*100</f>
        <v>54.616170190292316</v>
      </c>
      <c r="L66" s="276"/>
      <c r="M66" s="277"/>
      <c r="N66" s="276"/>
      <c r="O66" s="277"/>
      <c r="P66" s="18"/>
      <c r="Q66" s="19"/>
      <c r="R66" s="19"/>
    </row>
    <row r="67" spans="1:255" s="10" customFormat="1" ht="12.75" customHeight="1">
      <c r="A67" s="25"/>
      <c r="B67" s="11">
        <v>84</v>
      </c>
      <c r="C67" s="289">
        <v>38</v>
      </c>
      <c r="D67" s="290" t="s">
        <v>81</v>
      </c>
      <c r="E67" s="285" t="s">
        <v>82</v>
      </c>
      <c r="F67" s="277">
        <v>23633.734301237</v>
      </c>
      <c r="G67" s="277">
        <v>12800.928953726127</v>
      </c>
      <c r="H67" s="277">
        <v>22.971499999999999</v>
      </c>
      <c r="I67" s="277">
        <v>106.91159455896577</v>
      </c>
      <c r="J67" s="277">
        <f t="shared" ref="J67" si="35">+G67+I67</f>
        <v>12907.840548285092</v>
      </c>
      <c r="K67" s="277">
        <f t="shared" ref="K67" si="36">ROUND(IF(J67&lt;&gt;0,(J67/F67))*100,1)</f>
        <v>54.6</v>
      </c>
      <c r="L67" s="277">
        <v>99.11</v>
      </c>
      <c r="M67" s="286">
        <v>1</v>
      </c>
      <c r="N67" s="277">
        <v>0.89000000000000057</v>
      </c>
      <c r="O67" s="277">
        <f t="shared" ref="O67" si="37">+L67+N67</f>
        <v>100</v>
      </c>
      <c r="P67" s="18"/>
      <c r="Q67" s="19"/>
      <c r="R67" s="19"/>
      <c r="S67" s="26"/>
      <c r="T67" s="17"/>
    </row>
    <row r="68" spans="1:255" s="10" customFormat="1" ht="12.75" customHeight="1">
      <c r="A68" s="14"/>
      <c r="B68" s="11">
        <v>89</v>
      </c>
      <c r="C68" s="278"/>
      <c r="D68" s="281" t="s">
        <v>49</v>
      </c>
      <c r="E68" s="285"/>
      <c r="F68" s="276">
        <f>SUM(F69:F70)</f>
        <v>51943.660552769499</v>
      </c>
      <c r="G68" s="276">
        <f>SUM(G69:G70)</f>
        <v>8534.8453630944459</v>
      </c>
      <c r="H68" s="276">
        <f>SUM(H69:H70)</f>
        <v>6865.7262616134994</v>
      </c>
      <c r="I68" s="276">
        <f>SUM(I69:I70)</f>
        <v>3.5175461103624674</v>
      </c>
      <c r="J68" s="276">
        <f>SUM(J69:J70)</f>
        <v>8538.3629092048086</v>
      </c>
      <c r="K68" s="276">
        <f>IF(J68&lt;&gt;0,(J68/F68))*100</f>
        <v>16.437738153880581</v>
      </c>
      <c r="L68" s="276"/>
      <c r="M68" s="277"/>
      <c r="N68" s="276"/>
      <c r="O68" s="277"/>
      <c r="P68" s="18"/>
      <c r="Q68" s="19"/>
      <c r="R68" s="19"/>
      <c r="S68" s="27"/>
      <c r="T68" s="17"/>
    </row>
    <row r="69" spans="1:255" s="10" customFormat="1" ht="12.75" customHeight="1">
      <c r="A69" s="25"/>
      <c r="B69" s="11">
        <v>90</v>
      </c>
      <c r="C69" s="289">
        <v>45</v>
      </c>
      <c r="D69" s="290" t="s">
        <v>83</v>
      </c>
      <c r="E69" s="285" t="s">
        <v>42</v>
      </c>
      <c r="F69" s="277">
        <v>14492.110697136</v>
      </c>
      <c r="G69" s="277">
        <v>8534.8453630944459</v>
      </c>
      <c r="H69" s="277">
        <v>6087.2987825089995</v>
      </c>
      <c r="I69" s="277">
        <v>3.5175461103624674</v>
      </c>
      <c r="J69" s="277">
        <f t="shared" ref="J69:J70" si="38">+G69+I69</f>
        <v>8538.3629092048086</v>
      </c>
      <c r="K69" s="277">
        <f t="shared" ref="K69:K70" si="39">ROUND(IF(J69&lt;&gt;0,(J69/F69))*100,1)</f>
        <v>58.9</v>
      </c>
      <c r="L69" s="277">
        <v>99.11</v>
      </c>
      <c r="M69" s="277">
        <v>2.4</v>
      </c>
      <c r="N69" s="277">
        <v>4.9999999999997158E-2</v>
      </c>
      <c r="O69" s="277">
        <f t="shared" ref="O69:O70" si="40">+L69+N69</f>
        <v>99.16</v>
      </c>
      <c r="P69" s="18"/>
      <c r="Q69" s="19"/>
      <c r="R69" s="19"/>
      <c r="S69" s="28"/>
      <c r="T69" s="17"/>
    </row>
    <row r="70" spans="1:255" s="10" customFormat="1" ht="12.75" customHeight="1">
      <c r="A70" s="25"/>
      <c r="B70" s="11">
        <v>91</v>
      </c>
      <c r="C70" s="289">
        <v>303</v>
      </c>
      <c r="D70" s="290" t="s">
        <v>84</v>
      </c>
      <c r="E70" s="285" t="s">
        <v>63</v>
      </c>
      <c r="F70" s="277">
        <v>37451.549855633501</v>
      </c>
      <c r="G70" s="277">
        <v>0</v>
      </c>
      <c r="H70" s="277">
        <v>778.42747910449998</v>
      </c>
      <c r="I70" s="277">
        <v>0</v>
      </c>
      <c r="J70" s="277">
        <f t="shared" si="38"/>
        <v>0</v>
      </c>
      <c r="K70" s="277">
        <f t="shared" si="39"/>
        <v>0</v>
      </c>
      <c r="L70" s="277">
        <v>0</v>
      </c>
      <c r="M70" s="286">
        <v>6.6</v>
      </c>
      <c r="N70" s="277">
        <v>0</v>
      </c>
      <c r="O70" s="277">
        <f t="shared" si="40"/>
        <v>0</v>
      </c>
      <c r="P70" s="18"/>
      <c r="Q70" s="19"/>
      <c r="R70" s="19"/>
      <c r="S70" s="26"/>
      <c r="T70" s="17"/>
    </row>
    <row r="71" spans="1:255" s="10" customFormat="1" ht="12.75" customHeight="1">
      <c r="A71" s="14"/>
      <c r="B71" s="11">
        <v>92</v>
      </c>
      <c r="C71" s="278"/>
      <c r="D71" s="281" t="s">
        <v>59</v>
      </c>
      <c r="E71" s="285"/>
      <c r="F71" s="276">
        <f>SUM(F72)</f>
        <v>24446.335745803499</v>
      </c>
      <c r="G71" s="276">
        <f>SUM(G72)</f>
        <v>0</v>
      </c>
      <c r="H71" s="276">
        <f>SUM(H72)</f>
        <v>3104.684643783</v>
      </c>
      <c r="I71" s="276">
        <f>SUM(I72)</f>
        <v>0</v>
      </c>
      <c r="J71" s="276">
        <f>SUM(J72)</f>
        <v>0</v>
      </c>
      <c r="K71" s="276">
        <f>IF(J71&lt;&gt;0,(J71/F71))*100</f>
        <v>0</v>
      </c>
      <c r="L71" s="276"/>
      <c r="M71" s="277"/>
      <c r="N71" s="276"/>
      <c r="O71" s="277"/>
      <c r="P71" s="18"/>
      <c r="Q71" s="19"/>
      <c r="R71" s="19"/>
      <c r="S71" s="28"/>
      <c r="T71" s="12"/>
    </row>
    <row r="72" spans="1:255" s="10" customFormat="1" ht="12.75" customHeight="1" thickBot="1">
      <c r="A72" s="25"/>
      <c r="B72" s="11">
        <v>93</v>
      </c>
      <c r="C72" s="291">
        <v>49</v>
      </c>
      <c r="D72" s="292" t="s">
        <v>85</v>
      </c>
      <c r="E72" s="293" t="s">
        <v>63</v>
      </c>
      <c r="F72" s="294">
        <v>24446.335745803499</v>
      </c>
      <c r="G72" s="294">
        <v>0</v>
      </c>
      <c r="H72" s="294">
        <v>3104.684643783</v>
      </c>
      <c r="I72" s="294">
        <v>0</v>
      </c>
      <c r="J72" s="294">
        <f>+G72+I72</f>
        <v>0</v>
      </c>
      <c r="K72" s="294">
        <f>ROUND(IF(J72&lt;&gt;0,(J72/F72))*100,1)</f>
        <v>0</v>
      </c>
      <c r="L72" s="294">
        <v>0</v>
      </c>
      <c r="M72" s="294">
        <v>74</v>
      </c>
      <c r="N72" s="294">
        <v>0</v>
      </c>
      <c r="O72" s="294">
        <f>+L72+N72</f>
        <v>0</v>
      </c>
      <c r="P72" s="18"/>
      <c r="Q72" s="19"/>
      <c r="R72" s="19"/>
      <c r="S72" s="26"/>
      <c r="T72" s="17"/>
    </row>
    <row r="73" spans="1:255" s="30" customFormat="1" ht="13.5">
      <c r="A73" s="25"/>
      <c r="B73" s="11">
        <v>86</v>
      </c>
      <c r="C73" s="430" t="s">
        <v>922</v>
      </c>
      <c r="D73" s="430"/>
      <c r="E73" s="430"/>
      <c r="F73" s="430"/>
      <c r="G73" s="430"/>
      <c r="H73" s="430"/>
      <c r="I73" s="430"/>
      <c r="J73" s="430"/>
      <c r="K73" s="430"/>
      <c r="L73" s="430"/>
      <c r="M73" s="430"/>
      <c r="N73" s="430"/>
      <c r="O73" s="430"/>
      <c r="P73" s="29"/>
    </row>
    <row r="74" spans="1:255" s="30" customFormat="1" ht="13.5">
      <c r="A74" s="25"/>
      <c r="B74" s="11"/>
      <c r="C74" s="169" t="s">
        <v>86</v>
      </c>
      <c r="D74" s="169"/>
      <c r="E74" s="169"/>
      <c r="F74" s="169"/>
      <c r="G74" s="169"/>
      <c r="H74" s="169"/>
      <c r="I74" s="169"/>
      <c r="J74" s="169"/>
      <c r="K74" s="169"/>
      <c r="L74" s="169"/>
      <c r="M74" s="169"/>
      <c r="N74" s="169"/>
      <c r="O74" s="169"/>
      <c r="P74" s="29"/>
    </row>
    <row r="75" spans="1:255" ht="24.75" customHeight="1">
      <c r="A75" s="14"/>
      <c r="B75" s="11">
        <v>87</v>
      </c>
      <c r="C75" s="431" t="s">
        <v>905</v>
      </c>
      <c r="D75" s="431"/>
      <c r="E75" s="431"/>
      <c r="F75" s="431"/>
      <c r="G75" s="431"/>
      <c r="H75" s="431"/>
      <c r="I75" s="431"/>
      <c r="J75" s="431"/>
      <c r="K75" s="431"/>
      <c r="L75" s="431"/>
      <c r="M75" s="431"/>
      <c r="N75" s="431"/>
      <c r="O75" s="431"/>
      <c r="R75" s="1"/>
    </row>
    <row r="76" spans="1:255" ht="15.75" customHeight="1">
      <c r="A76" s="25"/>
      <c r="B76" s="11">
        <v>88</v>
      </c>
      <c r="C76" s="425" t="s">
        <v>921</v>
      </c>
      <c r="D76" s="425"/>
      <c r="E76" s="425"/>
      <c r="F76" s="425"/>
      <c r="G76" s="425"/>
      <c r="H76" s="425"/>
      <c r="I76" s="425"/>
      <c r="J76" s="425"/>
      <c r="K76" s="425"/>
      <c r="L76" s="425"/>
      <c r="M76" s="425"/>
      <c r="N76" s="425"/>
      <c r="O76" s="425"/>
      <c r="R76" s="1"/>
    </row>
    <row r="77" spans="1:255" ht="12.75" customHeight="1">
      <c r="A77" s="25"/>
      <c r="B77" s="11">
        <v>90</v>
      </c>
      <c r="C77" s="426" t="s">
        <v>406</v>
      </c>
      <c r="D77" s="426"/>
      <c r="E77" s="426"/>
      <c r="F77" s="426"/>
      <c r="G77" s="426"/>
      <c r="H77" s="426"/>
      <c r="I77" s="426"/>
      <c r="J77" s="426"/>
      <c r="K77" s="426"/>
      <c r="L77" s="426"/>
      <c r="M77" s="426"/>
      <c r="N77" s="426"/>
      <c r="O77" s="426"/>
      <c r="R77" s="1"/>
    </row>
    <row r="78" spans="1:255" s="30" customFormat="1" ht="13.5">
      <c r="B78" s="11">
        <v>95</v>
      </c>
      <c r="C78" s="426"/>
      <c r="D78" s="426"/>
      <c r="E78" s="426"/>
      <c r="F78" s="426"/>
      <c r="G78" s="426"/>
      <c r="H78" s="426"/>
      <c r="I78" s="426"/>
      <c r="J78" s="426"/>
      <c r="K78" s="426"/>
      <c r="L78" s="426"/>
      <c r="M78" s="426"/>
      <c r="N78" s="426"/>
      <c r="O78" s="426"/>
      <c r="P78" s="29"/>
    </row>
    <row r="79" spans="1:255" s="30" customFormat="1" ht="13.5">
      <c r="B79" s="11">
        <v>96</v>
      </c>
      <c r="C79" s="149"/>
      <c r="D79" s="147"/>
      <c r="E79" s="147"/>
      <c r="F79" s="149"/>
      <c r="G79" s="149"/>
      <c r="H79" s="149"/>
      <c r="I79" s="149"/>
      <c r="J79" s="149"/>
      <c r="K79" s="149"/>
      <c r="L79" s="149"/>
      <c r="M79" s="149"/>
      <c r="N79" s="149"/>
      <c r="O79" s="149"/>
      <c r="P79" s="29"/>
    </row>
    <row r="80" spans="1:255" ht="12.75" customHeight="1">
      <c r="C80" s="144"/>
      <c r="D80" s="145"/>
      <c r="E80" s="146"/>
      <c r="F80" s="143"/>
      <c r="G80" s="143"/>
      <c r="H80" s="150"/>
      <c r="I80" s="143"/>
      <c r="J80" s="143"/>
      <c r="K80" s="143"/>
      <c r="L80" s="143"/>
      <c r="M80" s="143"/>
      <c r="N80" s="143"/>
      <c r="O80" s="143"/>
      <c r="P80" s="13"/>
    </row>
    <row r="81" spans="3:15" ht="12.75" customHeight="1">
      <c r="C81" s="151"/>
      <c r="D81" s="152"/>
      <c r="E81" s="152"/>
      <c r="F81" s="152"/>
      <c r="G81" s="152"/>
      <c r="H81" s="152"/>
      <c r="I81" s="152"/>
      <c r="J81" s="152"/>
      <c r="K81" s="152"/>
      <c r="L81" s="152"/>
      <c r="M81" s="152"/>
      <c r="N81" s="152"/>
      <c r="O81" s="152"/>
    </row>
    <row r="82" spans="3:15" ht="12.75" customHeight="1">
      <c r="C82" s="151"/>
      <c r="D82" s="152"/>
      <c r="E82" s="152"/>
      <c r="F82" s="152"/>
      <c r="G82" s="152"/>
      <c r="H82" s="152"/>
      <c r="I82" s="152"/>
      <c r="J82" s="152"/>
      <c r="K82" s="152"/>
      <c r="L82" s="152"/>
      <c r="M82" s="152"/>
      <c r="N82" s="152"/>
      <c r="O82" s="152"/>
    </row>
  </sheetData>
  <sheetProtection sort="0"/>
  <mergeCells count="21">
    <mergeCell ref="C76:O76"/>
    <mergeCell ref="C77:O77"/>
    <mergeCell ref="C78:O78"/>
    <mergeCell ref="L9:L11"/>
    <mergeCell ref="M9:O9"/>
    <mergeCell ref="H10:K10"/>
    <mergeCell ref="M10:O10"/>
    <mergeCell ref="C73:O73"/>
    <mergeCell ref="C75:O75"/>
    <mergeCell ref="C9:C11"/>
    <mergeCell ref="D9:D11"/>
    <mergeCell ref="E9:E11"/>
    <mergeCell ref="F9:F11"/>
    <mergeCell ref="G9:G11"/>
    <mergeCell ref="H9:K9"/>
    <mergeCell ref="O3:Q3"/>
    <mergeCell ref="A1:D1"/>
    <mergeCell ref="A2:L2"/>
    <mergeCell ref="A3:F3"/>
    <mergeCell ref="G3:K3"/>
    <mergeCell ref="L3:N3"/>
  </mergeCells>
  <conditionalFormatting sqref="K80 O17:O42 K14:K42 K44:K72 O44:O72 K75:K77 O75:O121">
    <cfRule type="cellIs" dxfId="18" priority="16" stopIfTrue="1" operator="greaterThan">
      <formula>100</formula>
    </cfRule>
  </conditionalFormatting>
  <conditionalFormatting sqref="K18:K42 K44:K72">
    <cfRule type="cellIs" dxfId="17" priority="14" stopIfTrue="1" operator="greaterThan">
      <formula>100</formula>
    </cfRule>
    <cfRule type="cellIs" dxfId="16" priority="15" stopIfTrue="1" operator="greaterThan">
      <formula>100</formula>
    </cfRule>
  </conditionalFormatting>
  <conditionalFormatting sqref="K63:K64 O63:O64">
    <cfRule type="cellIs" dxfId="15" priority="13" stopIfTrue="1" operator="greaterThan">
      <formula>100</formula>
    </cfRule>
  </conditionalFormatting>
  <conditionalFormatting sqref="K63:K64">
    <cfRule type="cellIs" dxfId="14" priority="11" stopIfTrue="1" operator="greaterThan">
      <formula>100</formula>
    </cfRule>
    <cfRule type="cellIs" dxfId="13" priority="12" stopIfTrue="1" operator="greaterThan">
      <formula>100</formula>
    </cfRule>
  </conditionalFormatting>
  <conditionalFormatting sqref="A63:A64">
    <cfRule type="duplicateValues" dxfId="12" priority="10" stopIfTrue="1"/>
  </conditionalFormatting>
  <conditionalFormatting sqref="O73:O74">
    <cfRule type="cellIs" dxfId="11" priority="9" stopIfTrue="1" operator="greaterThan">
      <formula>100</formula>
    </cfRule>
  </conditionalFormatting>
  <conditionalFormatting sqref="A67:A72">
    <cfRule type="duplicateValues" dxfId="10" priority="17"/>
  </conditionalFormatting>
  <conditionalFormatting sqref="C44:C1048576 C4:C12 C14:C42">
    <cfRule type="duplicateValues" dxfId="9" priority="8"/>
  </conditionalFormatting>
  <conditionalFormatting sqref="O43 K43">
    <cfRule type="cellIs" dxfId="8" priority="6" stopIfTrue="1" operator="greaterThan">
      <formula>100</formula>
    </cfRule>
  </conditionalFormatting>
  <conditionalFormatting sqref="K43">
    <cfRule type="cellIs" dxfId="7" priority="4" stopIfTrue="1" operator="greaterThan">
      <formula>100</formula>
    </cfRule>
    <cfRule type="cellIs" dxfId="6" priority="5" stopIfTrue="1" operator="greaterThan">
      <formula>100</formula>
    </cfRule>
  </conditionalFormatting>
  <conditionalFormatting sqref="A43">
    <cfRule type="duplicateValues" dxfId="5" priority="7" stopIfTrue="1"/>
  </conditionalFormatting>
  <conditionalFormatting sqref="C43">
    <cfRule type="duplicateValues" dxfId="4" priority="3"/>
  </conditionalFormatting>
  <conditionalFormatting sqref="P18:P19 P21:P22 P24 P26 P28:P32 P34:P36 P38:P43 P45:P46 P48:P54 P56:P62 P64 P67 P69:P70 P72">
    <cfRule type="cellIs" dxfId="3" priority="2" operator="equal">
      <formula>100</formula>
    </cfRule>
  </conditionalFormatting>
  <conditionalFormatting sqref="C13">
    <cfRule type="duplicateValues" dxfId="2" priority="1"/>
  </conditionalFormatting>
  <conditionalFormatting sqref="A18:A42 A44:A72">
    <cfRule type="duplicateValues" dxfId="1" priority="42" stopIfTrue="1"/>
  </conditionalFormatting>
  <conditionalFormatting sqref="A73:A77">
    <cfRule type="duplicateValues" dxfId="0" priority="47"/>
  </conditionalFormatting>
  <printOptions horizontalCentered="1"/>
  <pageMargins left="0.31496062992125984" right="0.31496062992125984" top="0.35433070866141736" bottom="0.35433070866141736" header="0" footer="0"/>
  <pageSetup scale="64" fitToHeight="0" orientation="landscape" r:id="rId1"/>
  <headerFooter scaleWithDoc="0" alignWithMargins="0"/>
  <ignoredErrors>
    <ignoredError sqref="J20:K48 J55:K64 J68:K71 K67 J65:K65" formula="1"/>
    <ignoredError sqref="L14:P14 E12:P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5"/>
  <sheetViews>
    <sheetView showGridLines="0" zoomScale="80" zoomScaleNormal="80" workbookViewId="0">
      <selection sqref="A1:D1"/>
    </sheetView>
  </sheetViews>
  <sheetFormatPr baseColWidth="10" defaultRowHeight="15"/>
  <cols>
    <col min="1" max="1" width="6.5703125" customWidth="1"/>
    <col min="2" max="2" width="5.7109375" customWidth="1"/>
    <col min="3" max="3" width="51" customWidth="1"/>
    <col min="4" max="4" width="20.42578125" customWidth="1"/>
    <col min="5" max="5" width="17.7109375" bestFit="1" customWidth="1"/>
    <col min="6" max="6" width="13.28515625" bestFit="1" customWidth="1"/>
    <col min="7" max="7" width="14.85546875" bestFit="1" customWidth="1"/>
    <col min="8" max="8" width="13.42578125" customWidth="1"/>
    <col min="9" max="9" width="1.42578125" customWidth="1"/>
    <col min="10" max="10" width="14" customWidth="1"/>
    <col min="11" max="11" width="17.5703125" customWidth="1"/>
    <col min="12" max="12" width="13.140625" customWidth="1"/>
    <col min="13" max="13" width="13.28515625" customWidth="1"/>
    <col min="14" max="14" width="14.140625" customWidth="1"/>
    <col min="15" max="15" width="11.5703125" bestFit="1" customWidth="1"/>
    <col min="16" max="21" width="0" hidden="1" customWidth="1"/>
  </cols>
  <sheetData>
    <row r="1" spans="1:24" s="1" customFormat="1" ht="42.75" customHeight="1">
      <c r="A1" s="423" t="s">
        <v>892</v>
      </c>
      <c r="B1" s="423"/>
      <c r="C1" s="423"/>
      <c r="D1" s="423"/>
      <c r="E1" s="435" t="s">
        <v>894</v>
      </c>
      <c r="F1" s="435"/>
      <c r="G1" s="435"/>
      <c r="H1" s="435"/>
      <c r="I1" s="435"/>
      <c r="J1" s="435"/>
      <c r="K1" s="435"/>
      <c r="L1" s="435"/>
      <c r="M1" s="435"/>
      <c r="N1" s="435"/>
      <c r="O1" s="435"/>
    </row>
    <row r="2" spans="1:24" s="1" customFormat="1" ht="36" customHeight="1" thickBot="1">
      <c r="A2" s="436" t="s">
        <v>893</v>
      </c>
      <c r="B2" s="436"/>
      <c r="C2" s="436"/>
      <c r="D2" s="436"/>
      <c r="E2" s="436"/>
      <c r="F2" s="436"/>
      <c r="G2" s="436"/>
      <c r="H2" s="436"/>
      <c r="I2" s="436"/>
      <c r="J2" s="436"/>
      <c r="K2" s="436"/>
      <c r="L2" s="436"/>
      <c r="M2" s="436"/>
      <c r="N2" s="436"/>
      <c r="O2" s="436"/>
      <c r="P2" s="154"/>
    </row>
    <row r="3" spans="1:24" ht="6" customHeight="1">
      <c r="A3" s="421"/>
      <c r="B3" s="421"/>
      <c r="C3" s="421"/>
      <c r="D3" s="421"/>
      <c r="E3" s="421"/>
      <c r="F3" s="421"/>
      <c r="G3" s="421"/>
      <c r="H3" s="421"/>
      <c r="I3" s="421"/>
      <c r="J3" s="421"/>
      <c r="K3" s="421"/>
      <c r="L3" s="421"/>
      <c r="M3" s="421"/>
      <c r="N3" s="421"/>
      <c r="O3" s="421"/>
    </row>
    <row r="4" spans="1:24" s="33" customFormat="1" ht="15" customHeight="1">
      <c r="A4" s="443" t="s">
        <v>911</v>
      </c>
      <c r="B4" s="443"/>
      <c r="C4" s="443"/>
      <c r="D4" s="443"/>
      <c r="E4" s="443"/>
      <c r="F4" s="443"/>
      <c r="G4" s="443"/>
      <c r="H4" s="443"/>
      <c r="I4" s="443"/>
      <c r="J4" s="443"/>
      <c r="K4" s="443"/>
      <c r="L4" s="443"/>
      <c r="M4" s="443"/>
      <c r="N4" s="407"/>
      <c r="O4" s="407"/>
      <c r="P4" s="32"/>
    </row>
    <row r="5" spans="1:24" s="33" customFormat="1" ht="15" customHeight="1">
      <c r="A5" s="443" t="s">
        <v>87</v>
      </c>
      <c r="B5" s="443"/>
      <c r="C5" s="443"/>
      <c r="D5" s="443"/>
      <c r="E5" s="443"/>
      <c r="F5" s="443"/>
      <c r="G5" s="443"/>
      <c r="H5" s="443"/>
      <c r="I5" s="443"/>
      <c r="J5" s="443"/>
      <c r="K5" s="443"/>
      <c r="L5" s="443"/>
      <c r="M5" s="443"/>
      <c r="N5" s="407"/>
      <c r="O5" s="407"/>
      <c r="P5" s="32"/>
      <c r="S5" s="34"/>
    </row>
    <row r="6" spans="1:24" s="33" customFormat="1" ht="15" customHeight="1">
      <c r="A6" s="443" t="s">
        <v>1</v>
      </c>
      <c r="B6" s="443"/>
      <c r="C6" s="443"/>
      <c r="D6" s="443"/>
      <c r="E6" s="443"/>
      <c r="F6" s="443"/>
      <c r="G6" s="443"/>
      <c r="H6" s="443"/>
      <c r="I6" s="443"/>
      <c r="J6" s="443"/>
      <c r="K6" s="443"/>
      <c r="L6" s="443"/>
      <c r="M6" s="443"/>
      <c r="N6" s="407"/>
      <c r="O6" s="407"/>
      <c r="P6" s="35"/>
      <c r="S6" s="34"/>
    </row>
    <row r="7" spans="1:24" s="33" customFormat="1" ht="15" customHeight="1">
      <c r="A7" s="444" t="s">
        <v>2</v>
      </c>
      <c r="B7" s="443"/>
      <c r="C7" s="443"/>
      <c r="D7" s="443"/>
      <c r="E7" s="443"/>
      <c r="F7" s="443"/>
      <c r="G7" s="443"/>
      <c r="H7" s="443"/>
      <c r="I7" s="443"/>
      <c r="J7" s="443"/>
      <c r="K7" s="443"/>
      <c r="L7" s="443"/>
      <c r="M7" s="443"/>
      <c r="N7" s="407"/>
      <c r="O7" s="407"/>
      <c r="P7" s="35"/>
      <c r="Q7" s="36"/>
    </row>
    <row r="8" spans="1:24" s="33" customFormat="1" ht="21" customHeight="1">
      <c r="A8" s="443" t="s">
        <v>910</v>
      </c>
      <c r="B8" s="443"/>
      <c r="C8" s="443"/>
      <c r="D8" s="443"/>
      <c r="E8" s="443"/>
      <c r="F8" s="443"/>
      <c r="G8" s="443"/>
      <c r="H8" s="443"/>
      <c r="I8" s="443"/>
      <c r="J8" s="443"/>
      <c r="K8" s="443"/>
      <c r="L8" s="443"/>
      <c r="M8" s="443"/>
      <c r="N8" s="407"/>
      <c r="O8" s="407"/>
      <c r="P8" s="35"/>
    </row>
    <row r="9" spans="1:24" s="38" customFormat="1" ht="15" customHeight="1">
      <c r="A9" s="437" t="s">
        <v>4</v>
      </c>
      <c r="B9" s="437"/>
      <c r="C9" s="437"/>
      <c r="D9" s="438" t="s">
        <v>88</v>
      </c>
      <c r="E9" s="438"/>
      <c r="F9" s="438"/>
      <c r="G9" s="438"/>
      <c r="H9" s="438"/>
      <c r="I9" s="157"/>
      <c r="J9" s="438" t="s">
        <v>89</v>
      </c>
      <c r="K9" s="438"/>
      <c r="L9" s="438"/>
      <c r="M9" s="438"/>
      <c r="N9" s="438"/>
      <c r="O9" s="155"/>
      <c r="P9" s="37" t="s">
        <v>90</v>
      </c>
      <c r="Q9" s="37"/>
      <c r="R9" s="37"/>
      <c r="S9" s="37" t="s">
        <v>89</v>
      </c>
      <c r="T9" s="37"/>
      <c r="U9" s="37"/>
    </row>
    <row r="10" spans="1:24" s="38" customFormat="1" ht="15" customHeight="1">
      <c r="A10" s="437"/>
      <c r="B10" s="437"/>
      <c r="C10" s="437"/>
      <c r="D10" s="155"/>
      <c r="E10" s="439" t="s">
        <v>91</v>
      </c>
      <c r="F10" s="439"/>
      <c r="G10" s="439"/>
      <c r="H10" s="155"/>
      <c r="I10" s="155"/>
      <c r="J10" s="155"/>
      <c r="K10" s="439" t="s">
        <v>92</v>
      </c>
      <c r="L10" s="439"/>
      <c r="M10" s="439"/>
      <c r="N10" s="155"/>
      <c r="O10" s="155"/>
      <c r="P10" s="449" t="s">
        <v>93</v>
      </c>
      <c r="Q10" s="449"/>
      <c r="R10" s="449"/>
      <c r="S10" s="450" t="s">
        <v>93</v>
      </c>
      <c r="T10" s="449"/>
      <c r="U10" s="449"/>
    </row>
    <row r="11" spans="1:24" s="38" customFormat="1" ht="15" customHeight="1">
      <c r="A11" s="437"/>
      <c r="B11" s="437"/>
      <c r="C11" s="437"/>
      <c r="D11" s="440" t="s">
        <v>94</v>
      </c>
      <c r="E11" s="156" t="s">
        <v>95</v>
      </c>
      <c r="F11" s="157"/>
      <c r="G11" s="157"/>
      <c r="H11" s="440" t="s">
        <v>96</v>
      </c>
      <c r="I11" s="158"/>
      <c r="J11" s="441" t="s">
        <v>94</v>
      </c>
      <c r="K11" s="159" t="s">
        <v>95</v>
      </c>
      <c r="L11" s="148"/>
      <c r="M11" s="148"/>
      <c r="N11" s="442" t="s">
        <v>96</v>
      </c>
      <c r="O11" s="437" t="s">
        <v>97</v>
      </c>
      <c r="P11" s="451" t="s">
        <v>98</v>
      </c>
      <c r="Q11" s="447" t="s">
        <v>99</v>
      </c>
      <c r="R11" s="447" t="s">
        <v>100</v>
      </c>
      <c r="S11" s="445" t="s">
        <v>98</v>
      </c>
      <c r="T11" s="447" t="s">
        <v>99</v>
      </c>
      <c r="U11" s="447" t="s">
        <v>100</v>
      </c>
    </row>
    <row r="12" spans="1:24" s="38" customFormat="1" ht="15" customHeight="1">
      <c r="A12" s="437"/>
      <c r="B12" s="437"/>
      <c r="C12" s="437"/>
      <c r="D12" s="440"/>
      <c r="E12" s="157" t="s">
        <v>101</v>
      </c>
      <c r="F12" s="160" t="s">
        <v>98</v>
      </c>
      <c r="G12" s="157" t="s">
        <v>102</v>
      </c>
      <c r="H12" s="440"/>
      <c r="I12" s="158"/>
      <c r="J12" s="441"/>
      <c r="K12" s="148" t="s">
        <v>101</v>
      </c>
      <c r="L12" s="144" t="s">
        <v>98</v>
      </c>
      <c r="M12" s="148" t="s">
        <v>102</v>
      </c>
      <c r="N12" s="442"/>
      <c r="O12" s="437"/>
      <c r="P12" s="452"/>
      <c r="Q12" s="448"/>
      <c r="R12" s="448"/>
      <c r="S12" s="446"/>
      <c r="T12" s="448"/>
      <c r="U12" s="448"/>
    </row>
    <row r="13" spans="1:24" s="38" customFormat="1" ht="15" customHeight="1">
      <c r="A13" s="437"/>
      <c r="B13" s="437"/>
      <c r="C13" s="437"/>
      <c r="D13" s="440"/>
      <c r="E13" s="157" t="s">
        <v>103</v>
      </c>
      <c r="F13" s="160" t="s">
        <v>104</v>
      </c>
      <c r="G13" s="157" t="s">
        <v>95</v>
      </c>
      <c r="H13" s="440"/>
      <c r="I13" s="158"/>
      <c r="J13" s="441"/>
      <c r="K13" s="148" t="s">
        <v>103</v>
      </c>
      <c r="L13" s="144" t="s">
        <v>104</v>
      </c>
      <c r="M13" s="148" t="s">
        <v>95</v>
      </c>
      <c r="N13" s="442"/>
      <c r="O13" s="437"/>
      <c r="P13" s="452"/>
      <c r="Q13" s="448"/>
      <c r="R13" s="448"/>
      <c r="S13" s="446"/>
      <c r="T13" s="448"/>
      <c r="U13" s="448"/>
    </row>
    <row r="14" spans="1:24" s="38" customFormat="1" ht="15" customHeight="1">
      <c r="A14" s="437"/>
      <c r="B14" s="437"/>
      <c r="C14" s="437"/>
      <c r="D14" s="440"/>
      <c r="E14" s="157" t="s">
        <v>105</v>
      </c>
      <c r="F14" s="160" t="s">
        <v>106</v>
      </c>
      <c r="G14" s="157"/>
      <c r="H14" s="440"/>
      <c r="I14" s="158"/>
      <c r="J14" s="441"/>
      <c r="K14" s="148" t="s">
        <v>105</v>
      </c>
      <c r="L14" s="144" t="s">
        <v>106</v>
      </c>
      <c r="M14" s="148"/>
      <c r="N14" s="442"/>
      <c r="O14" s="437"/>
      <c r="P14" s="452"/>
      <c r="Q14" s="448"/>
      <c r="R14" s="448"/>
      <c r="S14" s="446"/>
      <c r="T14" s="448"/>
      <c r="U14" s="448"/>
    </row>
    <row r="15" spans="1:24" s="38" customFormat="1" ht="15" customHeight="1" thickBot="1">
      <c r="A15" s="437"/>
      <c r="B15" s="437"/>
      <c r="C15" s="437"/>
      <c r="D15" s="188" t="s">
        <v>107</v>
      </c>
      <c r="E15" s="188" t="s">
        <v>108</v>
      </c>
      <c r="F15" s="189" t="s">
        <v>109</v>
      </c>
      <c r="G15" s="188" t="s">
        <v>110</v>
      </c>
      <c r="H15" s="157" t="s">
        <v>111</v>
      </c>
      <c r="I15" s="157"/>
      <c r="J15" s="190" t="s">
        <v>112</v>
      </c>
      <c r="K15" s="190" t="s">
        <v>113</v>
      </c>
      <c r="L15" s="189" t="s">
        <v>737</v>
      </c>
      <c r="M15" s="190" t="s">
        <v>114</v>
      </c>
      <c r="N15" s="157" t="s">
        <v>115</v>
      </c>
      <c r="O15" s="157" t="s">
        <v>116</v>
      </c>
      <c r="P15" s="39" t="s">
        <v>117</v>
      </c>
      <c r="Q15" s="39" t="s">
        <v>118</v>
      </c>
      <c r="R15" s="39" t="s">
        <v>119</v>
      </c>
      <c r="S15" s="40" t="s">
        <v>120</v>
      </c>
      <c r="T15" s="39" t="s">
        <v>121</v>
      </c>
      <c r="U15" s="39" t="s">
        <v>122</v>
      </c>
      <c r="X15" s="38" t="s">
        <v>123</v>
      </c>
    </row>
    <row r="16" spans="1:24" s="205" customFormat="1" ht="6.75" customHeight="1" thickBot="1">
      <c r="A16" s="197"/>
      <c r="B16" s="197"/>
      <c r="C16" s="197"/>
      <c r="D16" s="198"/>
      <c r="E16" s="198"/>
      <c r="F16" s="198"/>
      <c r="G16" s="198"/>
      <c r="H16" s="199"/>
      <c r="I16" s="199"/>
      <c r="J16" s="200"/>
      <c r="K16" s="200"/>
      <c r="L16" s="198"/>
      <c r="M16" s="200"/>
      <c r="N16" s="199"/>
      <c r="O16" s="199"/>
      <c r="P16" s="201"/>
      <c r="Q16" s="201"/>
      <c r="R16" s="202"/>
      <c r="S16" s="203"/>
      <c r="T16" s="201"/>
      <c r="U16" s="202"/>
      <c r="V16" s="204"/>
    </row>
    <row r="17" spans="1:33" s="38" customFormat="1" ht="15" customHeight="1">
      <c r="A17" s="295"/>
      <c r="B17" s="295"/>
      <c r="C17" s="295" t="s">
        <v>100</v>
      </c>
      <c r="D17" s="419">
        <f>SUM(D18:D280)</f>
        <v>50172.057849999983</v>
      </c>
      <c r="E17" s="419">
        <f t="shared" ref="E17:U17" si="0">SUM(E18:E280)</f>
        <v>14795.899897000001</v>
      </c>
      <c r="F17" s="420">
        <f t="shared" si="0"/>
        <v>0</v>
      </c>
      <c r="G17" s="420">
        <f t="shared" si="0"/>
        <v>4197.265982240001</v>
      </c>
      <c r="H17" s="419">
        <f t="shared" si="0"/>
        <v>31178.891970760003</v>
      </c>
      <c r="I17" s="419"/>
      <c r="J17" s="419">
        <f t="shared" si="0"/>
        <v>42177.604354856703</v>
      </c>
      <c r="K17" s="419">
        <f t="shared" si="0"/>
        <v>9511.7359035798418</v>
      </c>
      <c r="L17" s="420">
        <f t="shared" si="0"/>
        <v>0</v>
      </c>
      <c r="M17" s="419">
        <f t="shared" si="0"/>
        <v>4320.6135798300002</v>
      </c>
      <c r="N17" s="419">
        <f>SUM(N18:N280)</f>
        <v>28345.254871446858</v>
      </c>
      <c r="O17" s="418">
        <f>IF(OR(H17=0,N17=0),"N.A.",IF((((N17-H17)/H17))*100&gt;=500,"500&lt;",IF((((N17-H17)/H17))*100&lt;=-500,"&lt;-500",(((N17-H17)/H17))*100)))</f>
        <v>-9.0883187958397293</v>
      </c>
      <c r="P17" s="42">
        <f t="shared" si="0"/>
        <v>6980.1239370000012</v>
      </c>
      <c r="Q17" s="42">
        <f t="shared" si="0"/>
        <v>7815.7759599999999</v>
      </c>
      <c r="R17" s="42">
        <f t="shared" si="0"/>
        <v>14795.899897000001</v>
      </c>
      <c r="S17" s="42">
        <f t="shared" si="0"/>
        <v>6268.8182219600012</v>
      </c>
      <c r="T17" s="42">
        <f t="shared" si="0"/>
        <v>3242.9176816198437</v>
      </c>
      <c r="U17" s="42">
        <f t="shared" si="0"/>
        <v>9511.7359035798418</v>
      </c>
      <c r="V17" s="41"/>
      <c r="W17" s="41"/>
      <c r="X17" s="43">
        <f>COUNTIF(N18:N280,"&lt;0")</f>
        <v>6</v>
      </c>
      <c r="Y17" s="41"/>
      <c r="Z17" s="41"/>
      <c r="AA17" s="41"/>
      <c r="AB17" s="41"/>
      <c r="AC17" s="41"/>
      <c r="AD17" s="41"/>
      <c r="AE17" s="41"/>
      <c r="AF17" s="41"/>
      <c r="AG17" s="41"/>
    </row>
    <row r="18" spans="1:33" s="44" customFormat="1" ht="18" customHeight="1">
      <c r="A18" s="297">
        <v>1</v>
      </c>
      <c r="B18" s="298" t="s">
        <v>124</v>
      </c>
      <c r="C18" s="297" t="s">
        <v>125</v>
      </c>
      <c r="D18" s="299">
        <v>0</v>
      </c>
      <c r="E18" s="300">
        <v>0</v>
      </c>
      <c r="F18" s="299">
        <v>0</v>
      </c>
      <c r="G18" s="299">
        <v>0</v>
      </c>
      <c r="H18" s="296">
        <f>D18-E18-G18</f>
        <v>0</v>
      </c>
      <c r="I18" s="296"/>
      <c r="J18" s="299">
        <v>0</v>
      </c>
      <c r="K18" s="301">
        <v>0</v>
      </c>
      <c r="L18" s="299">
        <v>0</v>
      </c>
      <c r="M18" s="299">
        <v>0</v>
      </c>
      <c r="N18" s="301">
        <f t="shared" ref="N18:N81" si="1">J18-K18-M18</f>
        <v>0</v>
      </c>
      <c r="O18" s="296" t="str">
        <f t="shared" ref="O18:O81" si="2">IF(OR(H18=0,N18=0),"N.A.",IF((((N18-H18)/H18))*100&gt;=500,"500&lt;",IF((((N18-H18)/H18))*100&lt;=-500,"&lt;-500",(((N18-H18)/H18))*100)))</f>
        <v>N.A.</v>
      </c>
      <c r="P18" s="45">
        <f>[16]ENERO!O15+[16]FEBRERO!O15+[16]MARZO!O15+[16]ABRIL!O15+[16]MAYO!O15+[16]JUNIO!O15+[16]JULIO!O15+[16]AGOSTO!O15+[16]SEPTIEMBRE!O15+[16]OCTUBRE!O15+[16]NOVIEMBRE!O15+[16]DICIEMBRE!O15</f>
        <v>0</v>
      </c>
      <c r="Q18" s="45">
        <f>[16]ENERO!P15+[16]FEBRERO!P15+[16]MARZO!P15+[16]ABRIL!P15+[16]MAYO!P15+[16]JUNIO!P15+[16]JULIO!P15+[16]AGOSTO!P15+[16]SEPTIEMBRE!P15+[16]OCTUBRE!P15+[16]NOVIEMBRE!P15+[16]DICIEMBRE!P15</f>
        <v>0</v>
      </c>
      <c r="R18" s="46">
        <f t="shared" ref="R18:R81" si="3">P18+Q18</f>
        <v>0</v>
      </c>
      <c r="S18" s="45">
        <f>[16]ENERO!R15+[16]FEBRERO!R15+[16]MARZO!R15+[16]ABRIL!R15+[16]MAYO!R15+[16]JUNIO!R15+[16]JULIO!R15+[16]AGOSTO!R15+[16]SEPTIEMBRE!R15+[16]OCTUBRE!R15+[16]NOVIEMBRE!R15+[16]DICIEMBRE!R15</f>
        <v>0</v>
      </c>
      <c r="T18" s="45">
        <f>[16]ENERO!S15+[16]FEBRERO!S15+[16]MARZO!S15+[16]ABRIL!S15+[16]MAYO!S15+[16]JUNIO!S15+[16]JULIO!S15+[16]AGOSTO!S15+[16]SEPTIEMBRE!S15+[16]OCTUBRE!S15+[16]NOVIEMBRE!S15+[16]DICIEMBRE!S15</f>
        <v>0</v>
      </c>
      <c r="U18" s="46">
        <f>S18+T18</f>
        <v>0</v>
      </c>
    </row>
    <row r="19" spans="1:33" s="44" customFormat="1" ht="18" customHeight="1">
      <c r="A19" s="297">
        <v>2</v>
      </c>
      <c r="B19" s="298" t="s">
        <v>126</v>
      </c>
      <c r="C19" s="297" t="s">
        <v>742</v>
      </c>
      <c r="D19" s="299">
        <v>0</v>
      </c>
      <c r="E19" s="300">
        <v>0</v>
      </c>
      <c r="F19" s="299">
        <v>0</v>
      </c>
      <c r="G19" s="299">
        <v>0</v>
      </c>
      <c r="H19" s="296">
        <f t="shared" ref="H19:H82" si="4">D19-E19-G19</f>
        <v>0</v>
      </c>
      <c r="I19" s="296"/>
      <c r="J19" s="299">
        <v>0</v>
      </c>
      <c r="K19" s="301">
        <v>0</v>
      </c>
      <c r="L19" s="299">
        <v>0</v>
      </c>
      <c r="M19" s="299">
        <v>0</v>
      </c>
      <c r="N19" s="301">
        <f t="shared" si="1"/>
        <v>0</v>
      </c>
      <c r="O19" s="296" t="str">
        <f t="shared" si="2"/>
        <v>N.A.</v>
      </c>
      <c r="P19" s="45">
        <f>[16]ENERO!O16+[16]FEBRERO!O16+[16]MARZO!O16+[16]ABRIL!O16+[16]MAYO!O16+[16]JUNIO!O16+[16]JULIO!O16+[16]AGOSTO!O16+[16]SEPTIEMBRE!O16+[16]OCTUBRE!O16+[16]NOVIEMBRE!O16+[16]DICIEMBRE!O16</f>
        <v>0</v>
      </c>
      <c r="Q19" s="45">
        <f>[16]ENERO!P16+[16]FEBRERO!P16+[16]MARZO!P16+[16]ABRIL!P16+[16]MAYO!P16+[16]JUNIO!P16+[16]JULIO!P16+[16]AGOSTO!P16+[16]SEPTIEMBRE!P16+[16]OCTUBRE!P16+[16]NOVIEMBRE!P16+[16]DICIEMBRE!P16</f>
        <v>0</v>
      </c>
      <c r="R19" s="46">
        <f t="shared" si="3"/>
        <v>0</v>
      </c>
      <c r="S19" s="45">
        <f>[16]ENERO!R16+[16]FEBRERO!R16+[16]MARZO!R16+[16]ABRIL!R16+[16]MAYO!R16+[16]JUNIO!R16+[16]JULIO!R16+[16]AGOSTO!R16+[16]SEPTIEMBRE!R16+[16]OCTUBRE!R16+[16]NOVIEMBRE!R16+[16]DICIEMBRE!R16</f>
        <v>0</v>
      </c>
      <c r="T19" s="45">
        <f>[16]ENERO!S16+[16]FEBRERO!S16+[16]MARZO!S16+[16]ABRIL!S16+[16]MAYO!S16+[16]JUNIO!S16+[16]JULIO!S16+[16]AGOSTO!S16+[16]SEPTIEMBRE!S16+[16]OCTUBRE!S16+[16]NOVIEMBRE!S16+[16]DICIEMBRE!S16</f>
        <v>0</v>
      </c>
      <c r="U19" s="46">
        <f t="shared" ref="U19:U82" si="5">S19+T19</f>
        <v>0</v>
      </c>
    </row>
    <row r="20" spans="1:33" s="44" customFormat="1" ht="18" customHeight="1">
      <c r="A20" s="297">
        <v>3</v>
      </c>
      <c r="B20" s="298" t="s">
        <v>127</v>
      </c>
      <c r="C20" s="297" t="s">
        <v>128</v>
      </c>
      <c r="D20" s="299">
        <v>0</v>
      </c>
      <c r="E20" s="300">
        <v>0</v>
      </c>
      <c r="F20" s="299">
        <v>0</v>
      </c>
      <c r="G20" s="299">
        <v>0</v>
      </c>
      <c r="H20" s="296">
        <f t="shared" si="4"/>
        <v>0</v>
      </c>
      <c r="I20" s="296"/>
      <c r="J20" s="299">
        <v>0</v>
      </c>
      <c r="K20" s="301">
        <v>0</v>
      </c>
      <c r="L20" s="299">
        <v>0</v>
      </c>
      <c r="M20" s="299">
        <v>0</v>
      </c>
      <c r="N20" s="301">
        <f t="shared" si="1"/>
        <v>0</v>
      </c>
      <c r="O20" s="296" t="str">
        <f t="shared" si="2"/>
        <v>N.A.</v>
      </c>
      <c r="P20" s="45">
        <f>[16]ENERO!O17+[16]FEBRERO!O17+[16]MARZO!O17+[16]ABRIL!O17+[16]MAYO!O17+[16]JUNIO!O17+[16]JULIO!O17+[16]AGOSTO!O17+[16]SEPTIEMBRE!O17+[16]OCTUBRE!O17+[16]NOVIEMBRE!O17+[16]DICIEMBRE!O17</f>
        <v>0</v>
      </c>
      <c r="Q20" s="45">
        <f>[16]ENERO!P17+[16]FEBRERO!P17+[16]MARZO!P17+[16]ABRIL!P17+[16]MAYO!P17+[16]JUNIO!P17+[16]JULIO!P17+[16]AGOSTO!P17+[16]SEPTIEMBRE!P17+[16]OCTUBRE!P17+[16]NOVIEMBRE!P17+[16]DICIEMBRE!P17</f>
        <v>0</v>
      </c>
      <c r="R20" s="46">
        <f t="shared" si="3"/>
        <v>0</v>
      </c>
      <c r="S20" s="45">
        <f>[16]ENERO!R17+[16]FEBRERO!R17+[16]MARZO!R17+[16]ABRIL!R17+[16]MAYO!R17+[16]JUNIO!R17+[16]JULIO!R17+[16]AGOSTO!R17+[16]SEPTIEMBRE!R17+[16]OCTUBRE!R17+[16]NOVIEMBRE!R17+[16]DICIEMBRE!R17</f>
        <v>0</v>
      </c>
      <c r="T20" s="45">
        <f>[16]ENERO!S17+[16]FEBRERO!S17+[16]MARZO!S17+[16]ABRIL!S17+[16]MAYO!S17+[16]JUNIO!S17+[16]JULIO!S17+[16]AGOSTO!S17+[16]SEPTIEMBRE!S17+[16]OCTUBRE!S17+[16]NOVIEMBRE!S17+[16]DICIEMBRE!S17</f>
        <v>0</v>
      </c>
      <c r="U20" s="46">
        <f t="shared" si="5"/>
        <v>0</v>
      </c>
    </row>
    <row r="21" spans="1:33" s="44" customFormat="1" ht="18" customHeight="1">
      <c r="A21" s="297">
        <v>4</v>
      </c>
      <c r="B21" s="298" t="s">
        <v>126</v>
      </c>
      <c r="C21" s="297" t="s">
        <v>129</v>
      </c>
      <c r="D21" s="299">
        <v>0</v>
      </c>
      <c r="E21" s="300">
        <v>0</v>
      </c>
      <c r="F21" s="299">
        <v>0</v>
      </c>
      <c r="G21" s="299">
        <v>0</v>
      </c>
      <c r="H21" s="296">
        <f t="shared" si="4"/>
        <v>0</v>
      </c>
      <c r="I21" s="296"/>
      <c r="J21" s="299">
        <v>0</v>
      </c>
      <c r="K21" s="301">
        <v>0</v>
      </c>
      <c r="L21" s="299">
        <v>0</v>
      </c>
      <c r="M21" s="299">
        <v>0</v>
      </c>
      <c r="N21" s="301">
        <f t="shared" si="1"/>
        <v>0</v>
      </c>
      <c r="O21" s="296" t="str">
        <f t="shared" si="2"/>
        <v>N.A.</v>
      </c>
      <c r="P21" s="45">
        <f>[16]ENERO!O18+[16]FEBRERO!O18+[16]MARZO!O18+[16]ABRIL!O18+[16]MAYO!O18+[16]JUNIO!O18+[16]JULIO!O18+[16]AGOSTO!O18+[16]SEPTIEMBRE!O18+[16]OCTUBRE!O18+[16]NOVIEMBRE!O18+[16]DICIEMBRE!O18</f>
        <v>0</v>
      </c>
      <c r="Q21" s="45">
        <f>[16]ENERO!P18+[16]FEBRERO!P18+[16]MARZO!P18+[16]ABRIL!P18+[16]MAYO!P18+[16]JUNIO!P18+[16]JULIO!P18+[16]AGOSTO!P18+[16]SEPTIEMBRE!P18+[16]OCTUBRE!P18+[16]NOVIEMBRE!P18+[16]DICIEMBRE!P18</f>
        <v>0</v>
      </c>
      <c r="R21" s="46">
        <f t="shared" si="3"/>
        <v>0</v>
      </c>
      <c r="S21" s="45">
        <f>[16]ENERO!R18+[16]FEBRERO!R18+[16]MARZO!R18+[16]ABRIL!R18+[16]MAYO!R18+[16]JUNIO!R18+[16]JULIO!R18+[16]AGOSTO!R18+[16]SEPTIEMBRE!R18+[16]OCTUBRE!R18+[16]NOVIEMBRE!R18+[16]DICIEMBRE!R18</f>
        <v>0</v>
      </c>
      <c r="T21" s="45">
        <f>[16]ENERO!S18+[16]FEBRERO!S18+[16]MARZO!S18+[16]ABRIL!S18+[16]MAYO!S18+[16]JUNIO!S18+[16]JULIO!S18+[16]AGOSTO!S18+[16]SEPTIEMBRE!S18+[16]OCTUBRE!S18+[16]NOVIEMBRE!S18+[16]DICIEMBRE!S18</f>
        <v>0</v>
      </c>
      <c r="U21" s="46">
        <f t="shared" si="5"/>
        <v>0</v>
      </c>
    </row>
    <row r="22" spans="1:33" s="44" customFormat="1" ht="18" customHeight="1">
      <c r="A22" s="297">
        <v>5</v>
      </c>
      <c r="B22" s="298" t="s">
        <v>130</v>
      </c>
      <c r="C22" s="297" t="s">
        <v>131</v>
      </c>
      <c r="D22" s="299">
        <v>0</v>
      </c>
      <c r="E22" s="300">
        <v>0</v>
      </c>
      <c r="F22" s="299">
        <v>0</v>
      </c>
      <c r="G22" s="299">
        <v>0</v>
      </c>
      <c r="H22" s="296">
        <f t="shared" si="4"/>
        <v>0</v>
      </c>
      <c r="I22" s="296"/>
      <c r="J22" s="299">
        <v>0</v>
      </c>
      <c r="K22" s="301">
        <v>0</v>
      </c>
      <c r="L22" s="299">
        <v>0</v>
      </c>
      <c r="M22" s="299">
        <v>0</v>
      </c>
      <c r="N22" s="301">
        <f t="shared" si="1"/>
        <v>0</v>
      </c>
      <c r="O22" s="296" t="str">
        <f t="shared" si="2"/>
        <v>N.A.</v>
      </c>
      <c r="P22" s="45">
        <f>[16]ENERO!O19+[16]FEBRERO!O19+[16]MARZO!O19+[16]ABRIL!O19+[16]MAYO!O19+[16]JUNIO!O19+[16]JULIO!O19+[16]AGOSTO!O19+[16]SEPTIEMBRE!O19+[16]OCTUBRE!O19+[16]NOVIEMBRE!O19+[16]DICIEMBRE!O19</f>
        <v>0</v>
      </c>
      <c r="Q22" s="45">
        <f>[16]ENERO!P19+[16]FEBRERO!P19+[16]MARZO!P19+[16]ABRIL!P19+[16]MAYO!P19+[16]JUNIO!P19+[16]JULIO!P19+[16]AGOSTO!P19+[16]SEPTIEMBRE!P19+[16]OCTUBRE!P19+[16]NOVIEMBRE!P19+[16]DICIEMBRE!P19</f>
        <v>0</v>
      </c>
      <c r="R22" s="46">
        <f t="shared" si="3"/>
        <v>0</v>
      </c>
      <c r="S22" s="45">
        <f>[16]ENERO!R19+[16]FEBRERO!R19+[16]MARZO!R19+[16]ABRIL!R19+[16]MAYO!R19+[16]JUNIO!R19+[16]JULIO!R19+[16]AGOSTO!R19+[16]SEPTIEMBRE!R19+[16]OCTUBRE!R19+[16]NOVIEMBRE!R19+[16]DICIEMBRE!R19</f>
        <v>0</v>
      </c>
      <c r="T22" s="45">
        <f>[16]ENERO!S19+[16]FEBRERO!S19+[16]MARZO!S19+[16]ABRIL!S19+[16]MAYO!S19+[16]JUNIO!S19+[16]JULIO!S19+[16]AGOSTO!S19+[16]SEPTIEMBRE!S19+[16]OCTUBRE!S19+[16]NOVIEMBRE!S19+[16]DICIEMBRE!S19</f>
        <v>0</v>
      </c>
      <c r="U22" s="46">
        <f t="shared" si="5"/>
        <v>0</v>
      </c>
    </row>
    <row r="23" spans="1:33" s="44" customFormat="1" ht="18" customHeight="1">
      <c r="A23" s="297">
        <v>6</v>
      </c>
      <c r="B23" s="298" t="s">
        <v>126</v>
      </c>
      <c r="C23" s="297" t="s">
        <v>132</v>
      </c>
      <c r="D23" s="299">
        <v>0</v>
      </c>
      <c r="E23" s="300">
        <v>0</v>
      </c>
      <c r="F23" s="299">
        <v>0</v>
      </c>
      <c r="G23" s="299">
        <v>0</v>
      </c>
      <c r="H23" s="296">
        <f t="shared" si="4"/>
        <v>0</v>
      </c>
      <c r="I23" s="296"/>
      <c r="J23" s="299">
        <v>0</v>
      </c>
      <c r="K23" s="301">
        <v>0</v>
      </c>
      <c r="L23" s="299">
        <v>0</v>
      </c>
      <c r="M23" s="299">
        <v>0</v>
      </c>
      <c r="N23" s="301">
        <f t="shared" si="1"/>
        <v>0</v>
      </c>
      <c r="O23" s="296" t="str">
        <f t="shared" si="2"/>
        <v>N.A.</v>
      </c>
      <c r="P23" s="45">
        <f>[16]ENERO!O20+[16]FEBRERO!O20+[16]MARZO!O20+[16]ABRIL!O20+[16]MAYO!O20+[16]JUNIO!O20+[16]JULIO!O20+[16]AGOSTO!O20+[16]SEPTIEMBRE!O20+[16]OCTUBRE!O20+[16]NOVIEMBRE!O20+[16]DICIEMBRE!O20</f>
        <v>0</v>
      </c>
      <c r="Q23" s="45">
        <f>[16]ENERO!P20+[16]FEBRERO!P20+[16]MARZO!P20+[16]ABRIL!P20+[16]MAYO!P20+[16]JUNIO!P20+[16]JULIO!P20+[16]AGOSTO!P20+[16]SEPTIEMBRE!P20+[16]OCTUBRE!P20+[16]NOVIEMBRE!P20+[16]DICIEMBRE!P20</f>
        <v>0</v>
      </c>
      <c r="R23" s="46">
        <f t="shared" si="3"/>
        <v>0</v>
      </c>
      <c r="S23" s="45">
        <f>[16]ENERO!R20+[16]FEBRERO!R20+[16]MARZO!R20+[16]ABRIL!R20+[16]MAYO!R20+[16]JUNIO!R20+[16]JULIO!R20+[16]AGOSTO!R20+[16]SEPTIEMBRE!R20+[16]OCTUBRE!R20+[16]NOVIEMBRE!R20+[16]DICIEMBRE!R20</f>
        <v>0</v>
      </c>
      <c r="T23" s="45">
        <f>[16]ENERO!S20+[16]FEBRERO!S20+[16]MARZO!S20+[16]ABRIL!S20+[16]MAYO!S20+[16]JUNIO!S20+[16]JULIO!S20+[16]AGOSTO!S20+[16]SEPTIEMBRE!S20+[16]OCTUBRE!S20+[16]NOVIEMBRE!S20+[16]DICIEMBRE!S20</f>
        <v>0</v>
      </c>
      <c r="U23" s="46">
        <f t="shared" si="5"/>
        <v>0</v>
      </c>
    </row>
    <row r="24" spans="1:33" s="44" customFormat="1" ht="18" customHeight="1">
      <c r="A24" s="297">
        <v>7</v>
      </c>
      <c r="B24" s="298" t="s">
        <v>133</v>
      </c>
      <c r="C24" s="297" t="s">
        <v>134</v>
      </c>
      <c r="D24" s="299">
        <v>0</v>
      </c>
      <c r="E24" s="300">
        <v>0</v>
      </c>
      <c r="F24" s="299">
        <v>0</v>
      </c>
      <c r="G24" s="299">
        <v>0</v>
      </c>
      <c r="H24" s="296">
        <f t="shared" si="4"/>
        <v>0</v>
      </c>
      <c r="I24" s="296"/>
      <c r="J24" s="299">
        <v>0</v>
      </c>
      <c r="K24" s="301">
        <v>0</v>
      </c>
      <c r="L24" s="299">
        <v>0</v>
      </c>
      <c r="M24" s="299">
        <v>0</v>
      </c>
      <c r="N24" s="301">
        <f t="shared" si="1"/>
        <v>0</v>
      </c>
      <c r="O24" s="296" t="str">
        <f t="shared" si="2"/>
        <v>N.A.</v>
      </c>
      <c r="P24" s="45">
        <f>[16]ENERO!O21+[16]FEBRERO!O21+[16]MARZO!O21+[16]ABRIL!O21+[16]MAYO!O21+[16]JUNIO!O21+[16]JULIO!O21+[16]AGOSTO!O21+[16]SEPTIEMBRE!O21+[16]OCTUBRE!O21+[16]NOVIEMBRE!O21+[16]DICIEMBRE!O21</f>
        <v>0</v>
      </c>
      <c r="Q24" s="45">
        <f>[16]ENERO!P21+[16]FEBRERO!P21+[16]MARZO!P21+[16]ABRIL!P21+[16]MAYO!P21+[16]JUNIO!P21+[16]JULIO!P21+[16]AGOSTO!P21+[16]SEPTIEMBRE!P21+[16]OCTUBRE!P21+[16]NOVIEMBRE!P21+[16]DICIEMBRE!P21</f>
        <v>0</v>
      </c>
      <c r="R24" s="46">
        <f t="shared" si="3"/>
        <v>0</v>
      </c>
      <c r="S24" s="45">
        <f>[16]ENERO!R21+[16]FEBRERO!R21+[16]MARZO!R21+[16]ABRIL!R21+[16]MAYO!R21+[16]JUNIO!R21+[16]JULIO!R21+[16]AGOSTO!R21+[16]SEPTIEMBRE!R21+[16]OCTUBRE!R21+[16]NOVIEMBRE!R21+[16]DICIEMBRE!R21</f>
        <v>0</v>
      </c>
      <c r="T24" s="45">
        <f>[16]ENERO!S21+[16]FEBRERO!S21+[16]MARZO!S21+[16]ABRIL!S21+[16]MAYO!S21+[16]JUNIO!S21+[16]JULIO!S21+[16]AGOSTO!S21+[16]SEPTIEMBRE!S21+[16]OCTUBRE!S21+[16]NOVIEMBRE!S21+[16]DICIEMBRE!S21</f>
        <v>0</v>
      </c>
      <c r="U24" s="46">
        <f t="shared" si="5"/>
        <v>0</v>
      </c>
    </row>
    <row r="25" spans="1:33" s="44" customFormat="1" ht="18" customHeight="1">
      <c r="A25" s="297">
        <v>9</v>
      </c>
      <c r="B25" s="298" t="s">
        <v>135</v>
      </c>
      <c r="C25" s="297" t="s">
        <v>136</v>
      </c>
      <c r="D25" s="299">
        <v>0</v>
      </c>
      <c r="E25" s="300">
        <v>0</v>
      </c>
      <c r="F25" s="299">
        <v>0</v>
      </c>
      <c r="G25" s="299">
        <v>0</v>
      </c>
      <c r="H25" s="296">
        <f t="shared" si="4"/>
        <v>0</v>
      </c>
      <c r="I25" s="296"/>
      <c r="J25" s="299">
        <v>0</v>
      </c>
      <c r="K25" s="301">
        <v>0</v>
      </c>
      <c r="L25" s="299">
        <v>0</v>
      </c>
      <c r="M25" s="299">
        <v>0</v>
      </c>
      <c r="N25" s="301">
        <f t="shared" si="1"/>
        <v>0</v>
      </c>
      <c r="O25" s="296" t="str">
        <f t="shared" si="2"/>
        <v>N.A.</v>
      </c>
      <c r="P25" s="45">
        <f>[16]ENERO!O22+[16]FEBRERO!O22+[16]MARZO!O22+[16]ABRIL!O22+[16]MAYO!O22+[16]JUNIO!O22+[16]JULIO!O22+[16]AGOSTO!O22+[16]SEPTIEMBRE!O22+[16]OCTUBRE!O22+[16]NOVIEMBRE!O22+[16]DICIEMBRE!O22</f>
        <v>0</v>
      </c>
      <c r="Q25" s="45">
        <f>[16]ENERO!P22+[16]FEBRERO!P22+[16]MARZO!P22+[16]ABRIL!P22+[16]MAYO!P22+[16]JUNIO!P22+[16]JULIO!P22+[16]AGOSTO!P22+[16]SEPTIEMBRE!P22+[16]OCTUBRE!P22+[16]NOVIEMBRE!P22+[16]DICIEMBRE!P22</f>
        <v>0</v>
      </c>
      <c r="R25" s="46">
        <f t="shared" si="3"/>
        <v>0</v>
      </c>
      <c r="S25" s="45">
        <f>[16]ENERO!R22+[16]FEBRERO!R22+[16]MARZO!R22+[16]ABRIL!R22+[16]MAYO!R22+[16]JUNIO!R22+[16]JULIO!R22+[16]AGOSTO!R22+[16]SEPTIEMBRE!R22+[16]OCTUBRE!R22+[16]NOVIEMBRE!R22+[16]DICIEMBRE!R22</f>
        <v>0</v>
      </c>
      <c r="T25" s="45">
        <f>[16]ENERO!S22+[16]FEBRERO!S22+[16]MARZO!S22+[16]ABRIL!S22+[16]MAYO!S22+[16]JUNIO!S22+[16]JULIO!S22+[16]AGOSTO!S22+[16]SEPTIEMBRE!S22+[16]OCTUBRE!S22+[16]NOVIEMBRE!S22+[16]DICIEMBRE!S22</f>
        <v>0</v>
      </c>
      <c r="U25" s="46">
        <f t="shared" si="5"/>
        <v>0</v>
      </c>
    </row>
    <row r="26" spans="1:33" s="44" customFormat="1" ht="18" customHeight="1">
      <c r="A26" s="297">
        <v>10</v>
      </c>
      <c r="B26" s="298" t="s">
        <v>135</v>
      </c>
      <c r="C26" s="297" t="s">
        <v>137</v>
      </c>
      <c r="D26" s="299">
        <v>0</v>
      </c>
      <c r="E26" s="300">
        <v>0</v>
      </c>
      <c r="F26" s="299">
        <v>0</v>
      </c>
      <c r="G26" s="299">
        <v>0</v>
      </c>
      <c r="H26" s="296">
        <f t="shared" si="4"/>
        <v>0</v>
      </c>
      <c r="I26" s="296"/>
      <c r="J26" s="299">
        <v>0</v>
      </c>
      <c r="K26" s="301">
        <v>0</v>
      </c>
      <c r="L26" s="299">
        <v>0</v>
      </c>
      <c r="M26" s="299">
        <v>0</v>
      </c>
      <c r="N26" s="301">
        <f t="shared" si="1"/>
        <v>0</v>
      </c>
      <c r="O26" s="296" t="str">
        <f t="shared" si="2"/>
        <v>N.A.</v>
      </c>
      <c r="P26" s="45">
        <f>[16]ENERO!O23+[16]FEBRERO!O23+[16]MARZO!O23+[16]ABRIL!O23+[16]MAYO!O23+[16]JUNIO!O23+[16]JULIO!O23+[16]AGOSTO!O23+[16]SEPTIEMBRE!O23+[16]OCTUBRE!O23+[16]NOVIEMBRE!O23+[16]DICIEMBRE!O23</f>
        <v>0</v>
      </c>
      <c r="Q26" s="45">
        <f>[16]ENERO!P23+[16]FEBRERO!P23+[16]MARZO!P23+[16]ABRIL!P23+[16]MAYO!P23+[16]JUNIO!P23+[16]JULIO!P23+[16]AGOSTO!P23+[16]SEPTIEMBRE!P23+[16]OCTUBRE!P23+[16]NOVIEMBRE!P23+[16]DICIEMBRE!P23</f>
        <v>0</v>
      </c>
      <c r="R26" s="46">
        <f t="shared" si="3"/>
        <v>0</v>
      </c>
      <c r="S26" s="45">
        <f>[16]ENERO!R23+[16]FEBRERO!R23+[16]MARZO!R23+[16]ABRIL!R23+[16]MAYO!R23+[16]JUNIO!R23+[16]JULIO!R23+[16]AGOSTO!R23+[16]SEPTIEMBRE!R23+[16]OCTUBRE!R23+[16]NOVIEMBRE!R23+[16]DICIEMBRE!R23</f>
        <v>0</v>
      </c>
      <c r="T26" s="45">
        <f>[16]ENERO!S23+[16]FEBRERO!S23+[16]MARZO!S23+[16]ABRIL!S23+[16]MAYO!S23+[16]JUNIO!S23+[16]JULIO!S23+[16]AGOSTO!S23+[16]SEPTIEMBRE!S23+[16]OCTUBRE!S23+[16]NOVIEMBRE!S23+[16]DICIEMBRE!S23</f>
        <v>0</v>
      </c>
      <c r="U26" s="46">
        <f t="shared" si="5"/>
        <v>0</v>
      </c>
    </row>
    <row r="27" spans="1:33" s="44" customFormat="1" ht="18" customHeight="1">
      <c r="A27" s="297">
        <v>11</v>
      </c>
      <c r="B27" s="298" t="s">
        <v>135</v>
      </c>
      <c r="C27" s="297" t="s">
        <v>138</v>
      </c>
      <c r="D27" s="299">
        <v>0</v>
      </c>
      <c r="E27" s="300">
        <v>0</v>
      </c>
      <c r="F27" s="299">
        <v>0</v>
      </c>
      <c r="G27" s="299">
        <v>0</v>
      </c>
      <c r="H27" s="296">
        <f t="shared" si="4"/>
        <v>0</v>
      </c>
      <c r="I27" s="296"/>
      <c r="J27" s="299">
        <v>0</v>
      </c>
      <c r="K27" s="301">
        <v>0</v>
      </c>
      <c r="L27" s="299">
        <v>0</v>
      </c>
      <c r="M27" s="299">
        <v>0</v>
      </c>
      <c r="N27" s="301">
        <f t="shared" si="1"/>
        <v>0</v>
      </c>
      <c r="O27" s="296" t="str">
        <f t="shared" si="2"/>
        <v>N.A.</v>
      </c>
      <c r="P27" s="45">
        <f>[16]ENERO!O24+[16]FEBRERO!O24+[16]MARZO!O24+[16]ABRIL!O24+[16]MAYO!O24+[16]JUNIO!O24+[16]JULIO!O24+[16]AGOSTO!O24+[16]SEPTIEMBRE!O24+[16]OCTUBRE!O24+[16]NOVIEMBRE!O24+[16]DICIEMBRE!O24</f>
        <v>0</v>
      </c>
      <c r="Q27" s="45">
        <f>[16]ENERO!P24+[16]FEBRERO!P24+[16]MARZO!P24+[16]ABRIL!P24+[16]MAYO!P24+[16]JUNIO!P24+[16]JULIO!P24+[16]AGOSTO!P24+[16]SEPTIEMBRE!P24+[16]OCTUBRE!P24+[16]NOVIEMBRE!P24+[16]DICIEMBRE!P24</f>
        <v>0</v>
      </c>
      <c r="R27" s="46">
        <f t="shared" si="3"/>
        <v>0</v>
      </c>
      <c r="S27" s="45">
        <f>[16]ENERO!R24+[16]FEBRERO!R24+[16]MARZO!R24+[16]ABRIL!R24+[16]MAYO!R24+[16]JUNIO!R24+[16]JULIO!R24+[16]AGOSTO!R24+[16]SEPTIEMBRE!R24+[16]OCTUBRE!R24+[16]NOVIEMBRE!R24+[16]DICIEMBRE!R24</f>
        <v>0</v>
      </c>
      <c r="T27" s="45">
        <f>[16]ENERO!S24+[16]FEBRERO!S24+[16]MARZO!S24+[16]ABRIL!S24+[16]MAYO!S24+[16]JUNIO!S24+[16]JULIO!S24+[16]AGOSTO!S24+[16]SEPTIEMBRE!S24+[16]OCTUBRE!S24+[16]NOVIEMBRE!S24+[16]DICIEMBRE!S24</f>
        <v>0</v>
      </c>
      <c r="U27" s="46">
        <f t="shared" si="5"/>
        <v>0</v>
      </c>
    </row>
    <row r="28" spans="1:33" s="44" customFormat="1" ht="18" customHeight="1">
      <c r="A28" s="297">
        <v>12</v>
      </c>
      <c r="B28" s="298" t="s">
        <v>139</v>
      </c>
      <c r="C28" s="297" t="s">
        <v>140</v>
      </c>
      <c r="D28" s="299">
        <v>0</v>
      </c>
      <c r="E28" s="300">
        <v>0</v>
      </c>
      <c r="F28" s="299">
        <v>0</v>
      </c>
      <c r="G28" s="299">
        <v>0</v>
      </c>
      <c r="H28" s="296">
        <f t="shared" si="4"/>
        <v>0</v>
      </c>
      <c r="I28" s="296"/>
      <c r="J28" s="299">
        <v>0</v>
      </c>
      <c r="K28" s="301">
        <v>0</v>
      </c>
      <c r="L28" s="299">
        <v>0</v>
      </c>
      <c r="M28" s="299">
        <v>0</v>
      </c>
      <c r="N28" s="301">
        <f t="shared" si="1"/>
        <v>0</v>
      </c>
      <c r="O28" s="296" t="str">
        <f t="shared" si="2"/>
        <v>N.A.</v>
      </c>
      <c r="P28" s="45">
        <f>[16]ENERO!O25+[16]FEBRERO!O25+[16]MARZO!O25+[16]ABRIL!O25+[16]MAYO!O25+[16]JUNIO!O25+[16]JULIO!O25+[16]AGOSTO!O25+[16]SEPTIEMBRE!O25+[16]OCTUBRE!O25+[16]NOVIEMBRE!O25+[16]DICIEMBRE!O25</f>
        <v>0</v>
      </c>
      <c r="Q28" s="45">
        <f>[16]ENERO!P25+[16]FEBRERO!P25+[16]MARZO!P25+[16]ABRIL!P25+[16]MAYO!P25+[16]JUNIO!P25+[16]JULIO!P25+[16]AGOSTO!P25+[16]SEPTIEMBRE!P25+[16]OCTUBRE!P25+[16]NOVIEMBRE!P25+[16]DICIEMBRE!P25</f>
        <v>0</v>
      </c>
      <c r="R28" s="46">
        <f t="shared" si="3"/>
        <v>0</v>
      </c>
      <c r="S28" s="45">
        <f>[16]ENERO!R25+[16]FEBRERO!R25+[16]MARZO!R25+[16]ABRIL!R25+[16]MAYO!R25+[16]JUNIO!R25+[16]JULIO!R25+[16]AGOSTO!R25+[16]SEPTIEMBRE!R25+[16]OCTUBRE!R25+[16]NOVIEMBRE!R25+[16]DICIEMBRE!R25</f>
        <v>0</v>
      </c>
      <c r="T28" s="45">
        <f>[16]ENERO!S25+[16]FEBRERO!S25+[16]MARZO!S25+[16]ABRIL!S25+[16]MAYO!S25+[16]JUNIO!S25+[16]JULIO!S25+[16]AGOSTO!S25+[16]SEPTIEMBRE!S25+[16]OCTUBRE!S25+[16]NOVIEMBRE!S25+[16]DICIEMBRE!S25</f>
        <v>0</v>
      </c>
      <c r="U28" s="46">
        <f t="shared" si="5"/>
        <v>0</v>
      </c>
    </row>
    <row r="29" spans="1:33" s="44" customFormat="1" ht="18" customHeight="1">
      <c r="A29" s="297">
        <v>13</v>
      </c>
      <c r="B29" s="298" t="s">
        <v>139</v>
      </c>
      <c r="C29" s="297" t="s">
        <v>141</v>
      </c>
      <c r="D29" s="299">
        <v>0</v>
      </c>
      <c r="E29" s="300">
        <v>0</v>
      </c>
      <c r="F29" s="299">
        <v>0</v>
      </c>
      <c r="G29" s="299">
        <v>0</v>
      </c>
      <c r="H29" s="296">
        <f t="shared" si="4"/>
        <v>0</v>
      </c>
      <c r="I29" s="296"/>
      <c r="J29" s="299">
        <v>0</v>
      </c>
      <c r="K29" s="301">
        <v>0</v>
      </c>
      <c r="L29" s="299">
        <v>0</v>
      </c>
      <c r="M29" s="299">
        <v>0</v>
      </c>
      <c r="N29" s="301">
        <f t="shared" si="1"/>
        <v>0</v>
      </c>
      <c r="O29" s="296" t="str">
        <f t="shared" si="2"/>
        <v>N.A.</v>
      </c>
      <c r="P29" s="45">
        <f>[16]ENERO!O26+[16]FEBRERO!O26+[16]MARZO!O26+[16]ABRIL!O26+[16]MAYO!O26+[16]JUNIO!O26+[16]JULIO!O26+[16]AGOSTO!O26+[16]SEPTIEMBRE!O26+[16]OCTUBRE!O26+[16]NOVIEMBRE!O26+[16]DICIEMBRE!O26</f>
        <v>0</v>
      </c>
      <c r="Q29" s="45">
        <f>[16]ENERO!P26+[16]FEBRERO!P26+[16]MARZO!P26+[16]ABRIL!P26+[16]MAYO!P26+[16]JUNIO!P26+[16]JULIO!P26+[16]AGOSTO!P26+[16]SEPTIEMBRE!P26+[16]OCTUBRE!P26+[16]NOVIEMBRE!P26+[16]DICIEMBRE!P26</f>
        <v>0</v>
      </c>
      <c r="R29" s="46">
        <f t="shared" si="3"/>
        <v>0</v>
      </c>
      <c r="S29" s="45">
        <f>[16]ENERO!R26+[16]FEBRERO!R26+[16]MARZO!R26+[16]ABRIL!R26+[16]MAYO!R26+[16]JUNIO!R26+[16]JULIO!R26+[16]AGOSTO!R26+[16]SEPTIEMBRE!R26+[16]OCTUBRE!R26+[16]NOVIEMBRE!R26+[16]DICIEMBRE!R26</f>
        <v>0</v>
      </c>
      <c r="T29" s="45">
        <f>[16]ENERO!S26+[16]FEBRERO!S26+[16]MARZO!S26+[16]ABRIL!S26+[16]MAYO!S26+[16]JUNIO!S26+[16]JULIO!S26+[16]AGOSTO!S26+[16]SEPTIEMBRE!S26+[16]OCTUBRE!S26+[16]NOVIEMBRE!S26+[16]DICIEMBRE!S26</f>
        <v>0</v>
      </c>
      <c r="U29" s="46">
        <f t="shared" si="5"/>
        <v>0</v>
      </c>
    </row>
    <row r="30" spans="1:33" s="44" customFormat="1" ht="18" customHeight="1">
      <c r="A30" s="297">
        <v>14</v>
      </c>
      <c r="B30" s="298" t="s">
        <v>139</v>
      </c>
      <c r="C30" s="297" t="s">
        <v>142</v>
      </c>
      <c r="D30" s="299">
        <v>0</v>
      </c>
      <c r="E30" s="300">
        <v>0</v>
      </c>
      <c r="F30" s="299">
        <v>0</v>
      </c>
      <c r="G30" s="299">
        <v>0</v>
      </c>
      <c r="H30" s="296">
        <f t="shared" si="4"/>
        <v>0</v>
      </c>
      <c r="I30" s="296"/>
      <c r="J30" s="299">
        <v>0</v>
      </c>
      <c r="K30" s="301">
        <v>0</v>
      </c>
      <c r="L30" s="299">
        <v>0</v>
      </c>
      <c r="M30" s="299">
        <v>0</v>
      </c>
      <c r="N30" s="301">
        <f t="shared" si="1"/>
        <v>0</v>
      </c>
      <c r="O30" s="296" t="str">
        <f t="shared" si="2"/>
        <v>N.A.</v>
      </c>
      <c r="P30" s="45">
        <f>[16]ENERO!O27+[16]FEBRERO!O27+[16]MARZO!O27+[16]ABRIL!O27+[16]MAYO!O27+[16]JUNIO!O27+[16]JULIO!O27+[16]AGOSTO!O27+[16]SEPTIEMBRE!O27+[16]OCTUBRE!O27+[16]NOVIEMBRE!O27+[16]DICIEMBRE!O27</f>
        <v>0</v>
      </c>
      <c r="Q30" s="45">
        <f>[16]ENERO!P27+[16]FEBRERO!P27+[16]MARZO!P27+[16]ABRIL!P27+[16]MAYO!P27+[16]JUNIO!P27+[16]JULIO!P27+[16]AGOSTO!P27+[16]SEPTIEMBRE!P27+[16]OCTUBRE!P27+[16]NOVIEMBRE!P27+[16]DICIEMBRE!P27</f>
        <v>0</v>
      </c>
      <c r="R30" s="46">
        <f t="shared" si="3"/>
        <v>0</v>
      </c>
      <c r="S30" s="45">
        <f>[16]ENERO!R27+[16]FEBRERO!R27+[16]MARZO!R27+[16]ABRIL!R27+[16]MAYO!R27+[16]JUNIO!R27+[16]JULIO!R27+[16]AGOSTO!R27+[16]SEPTIEMBRE!R27+[16]OCTUBRE!R27+[16]NOVIEMBRE!R27+[16]DICIEMBRE!R27</f>
        <v>0</v>
      </c>
      <c r="T30" s="45">
        <f>[16]ENERO!S27+[16]FEBRERO!S27+[16]MARZO!S27+[16]ABRIL!S27+[16]MAYO!S27+[16]JUNIO!S27+[16]JULIO!S27+[16]AGOSTO!S27+[16]SEPTIEMBRE!S27+[16]OCTUBRE!S27+[16]NOVIEMBRE!S27+[16]DICIEMBRE!S27</f>
        <v>0</v>
      </c>
      <c r="U30" s="46">
        <f t="shared" si="5"/>
        <v>0</v>
      </c>
    </row>
    <row r="31" spans="1:33" s="44" customFormat="1" ht="18" customHeight="1">
      <c r="A31" s="297">
        <v>15</v>
      </c>
      <c r="B31" s="298" t="s">
        <v>139</v>
      </c>
      <c r="C31" s="297" t="s">
        <v>143</v>
      </c>
      <c r="D31" s="299">
        <v>0</v>
      </c>
      <c r="E31" s="300">
        <v>0</v>
      </c>
      <c r="F31" s="299">
        <v>0</v>
      </c>
      <c r="G31" s="299">
        <v>0</v>
      </c>
      <c r="H31" s="296">
        <f t="shared" si="4"/>
        <v>0</v>
      </c>
      <c r="I31" s="296"/>
      <c r="J31" s="299">
        <v>0</v>
      </c>
      <c r="K31" s="301">
        <v>0</v>
      </c>
      <c r="L31" s="299">
        <v>0</v>
      </c>
      <c r="M31" s="299">
        <v>0</v>
      </c>
      <c r="N31" s="301">
        <f t="shared" si="1"/>
        <v>0</v>
      </c>
      <c r="O31" s="296" t="str">
        <f t="shared" si="2"/>
        <v>N.A.</v>
      </c>
      <c r="P31" s="45">
        <f>[16]ENERO!O28+[16]FEBRERO!O28+[16]MARZO!O28+[16]ABRIL!O28+[16]MAYO!O28+[16]JUNIO!O28+[16]JULIO!O28+[16]AGOSTO!O28+[16]SEPTIEMBRE!O28+[16]OCTUBRE!O28+[16]NOVIEMBRE!O28+[16]DICIEMBRE!O28</f>
        <v>0</v>
      </c>
      <c r="Q31" s="45">
        <f>[16]ENERO!P28+[16]FEBRERO!P28+[16]MARZO!P28+[16]ABRIL!P28+[16]MAYO!P28+[16]JUNIO!P28+[16]JULIO!P28+[16]AGOSTO!P28+[16]SEPTIEMBRE!P28+[16]OCTUBRE!P28+[16]NOVIEMBRE!P28+[16]DICIEMBRE!P28</f>
        <v>0</v>
      </c>
      <c r="R31" s="46">
        <f t="shared" si="3"/>
        <v>0</v>
      </c>
      <c r="S31" s="45">
        <f>[16]ENERO!R28+[16]FEBRERO!R28+[16]MARZO!R28+[16]ABRIL!R28+[16]MAYO!R28+[16]JUNIO!R28+[16]JULIO!R28+[16]AGOSTO!R28+[16]SEPTIEMBRE!R28+[16]OCTUBRE!R28+[16]NOVIEMBRE!R28+[16]DICIEMBRE!R28</f>
        <v>0</v>
      </c>
      <c r="T31" s="45">
        <f>[16]ENERO!S28+[16]FEBRERO!S28+[16]MARZO!S28+[16]ABRIL!S28+[16]MAYO!S28+[16]JUNIO!S28+[16]JULIO!S28+[16]AGOSTO!S28+[16]SEPTIEMBRE!S28+[16]OCTUBRE!S28+[16]NOVIEMBRE!S28+[16]DICIEMBRE!S28</f>
        <v>0</v>
      </c>
      <c r="U31" s="46">
        <f t="shared" si="5"/>
        <v>0</v>
      </c>
    </row>
    <row r="32" spans="1:33" s="44" customFormat="1" ht="18" customHeight="1">
      <c r="A32" s="297">
        <v>16</v>
      </c>
      <c r="B32" s="298" t="s">
        <v>139</v>
      </c>
      <c r="C32" s="297" t="s">
        <v>144</v>
      </c>
      <c r="D32" s="299">
        <v>0</v>
      </c>
      <c r="E32" s="300">
        <v>0</v>
      </c>
      <c r="F32" s="299">
        <v>0</v>
      </c>
      <c r="G32" s="299">
        <v>0</v>
      </c>
      <c r="H32" s="296">
        <f t="shared" si="4"/>
        <v>0</v>
      </c>
      <c r="I32" s="296"/>
      <c r="J32" s="299">
        <v>0</v>
      </c>
      <c r="K32" s="301">
        <v>0</v>
      </c>
      <c r="L32" s="299">
        <v>0</v>
      </c>
      <c r="M32" s="299">
        <v>0</v>
      </c>
      <c r="N32" s="301">
        <f t="shared" si="1"/>
        <v>0</v>
      </c>
      <c r="O32" s="296" t="str">
        <f t="shared" si="2"/>
        <v>N.A.</v>
      </c>
      <c r="P32" s="45">
        <f>[16]ENERO!O29+[16]FEBRERO!O29+[16]MARZO!O29+[16]ABRIL!O29+[16]MAYO!O29+[16]JUNIO!O29+[16]JULIO!O29+[16]AGOSTO!O29+[16]SEPTIEMBRE!O29+[16]OCTUBRE!O29+[16]NOVIEMBRE!O29+[16]DICIEMBRE!O29</f>
        <v>0</v>
      </c>
      <c r="Q32" s="45">
        <f>[16]ENERO!P29+[16]FEBRERO!P29+[16]MARZO!P29+[16]ABRIL!P29+[16]MAYO!P29+[16]JUNIO!P29+[16]JULIO!P29+[16]AGOSTO!P29+[16]SEPTIEMBRE!P29+[16]OCTUBRE!P29+[16]NOVIEMBRE!P29+[16]DICIEMBRE!P29</f>
        <v>0</v>
      </c>
      <c r="R32" s="46">
        <f t="shared" si="3"/>
        <v>0</v>
      </c>
      <c r="S32" s="45">
        <f>[16]ENERO!R29+[16]FEBRERO!R29+[16]MARZO!R29+[16]ABRIL!R29+[16]MAYO!R29+[16]JUNIO!R29+[16]JULIO!R29+[16]AGOSTO!R29+[16]SEPTIEMBRE!R29+[16]OCTUBRE!R29+[16]NOVIEMBRE!R29+[16]DICIEMBRE!R29</f>
        <v>0</v>
      </c>
      <c r="T32" s="45">
        <f>[16]ENERO!S29+[16]FEBRERO!S29+[16]MARZO!S29+[16]ABRIL!S29+[16]MAYO!S29+[16]JUNIO!S29+[16]JULIO!S29+[16]AGOSTO!S29+[16]SEPTIEMBRE!S29+[16]OCTUBRE!S29+[16]NOVIEMBRE!S29+[16]DICIEMBRE!S29</f>
        <v>0</v>
      </c>
      <c r="U32" s="46">
        <f t="shared" si="5"/>
        <v>0</v>
      </c>
    </row>
    <row r="33" spans="1:21" s="44" customFormat="1" ht="18" customHeight="1">
      <c r="A33" s="297">
        <v>17</v>
      </c>
      <c r="B33" s="298" t="s">
        <v>135</v>
      </c>
      <c r="C33" s="297" t="s">
        <v>145</v>
      </c>
      <c r="D33" s="299">
        <v>0</v>
      </c>
      <c r="E33" s="300">
        <v>0</v>
      </c>
      <c r="F33" s="299">
        <v>0</v>
      </c>
      <c r="G33" s="299">
        <v>0</v>
      </c>
      <c r="H33" s="296">
        <f t="shared" si="4"/>
        <v>0</v>
      </c>
      <c r="I33" s="296"/>
      <c r="J33" s="299">
        <v>0</v>
      </c>
      <c r="K33" s="301">
        <v>0</v>
      </c>
      <c r="L33" s="299">
        <v>0</v>
      </c>
      <c r="M33" s="299">
        <v>0</v>
      </c>
      <c r="N33" s="301">
        <f t="shared" si="1"/>
        <v>0</v>
      </c>
      <c r="O33" s="296" t="str">
        <f t="shared" si="2"/>
        <v>N.A.</v>
      </c>
      <c r="P33" s="45">
        <f>[16]ENERO!O30+[16]FEBRERO!O30+[16]MARZO!O30+[16]ABRIL!O30+[16]MAYO!O30+[16]JUNIO!O30+[16]JULIO!O30+[16]AGOSTO!O30+[16]SEPTIEMBRE!O30+[16]OCTUBRE!O30+[16]NOVIEMBRE!O30+[16]DICIEMBRE!O30</f>
        <v>0</v>
      </c>
      <c r="Q33" s="45">
        <f>[16]ENERO!P30+[16]FEBRERO!P30+[16]MARZO!P30+[16]ABRIL!P30+[16]MAYO!P30+[16]JUNIO!P30+[16]JULIO!P30+[16]AGOSTO!P30+[16]SEPTIEMBRE!P30+[16]OCTUBRE!P30+[16]NOVIEMBRE!P30+[16]DICIEMBRE!P30</f>
        <v>0</v>
      </c>
      <c r="R33" s="46">
        <f t="shared" si="3"/>
        <v>0</v>
      </c>
      <c r="S33" s="45">
        <f>[16]ENERO!R30+[16]FEBRERO!R30+[16]MARZO!R30+[16]ABRIL!R30+[16]MAYO!R30+[16]JUNIO!R30+[16]JULIO!R30+[16]AGOSTO!R30+[16]SEPTIEMBRE!R30+[16]OCTUBRE!R30+[16]NOVIEMBRE!R30+[16]DICIEMBRE!R30</f>
        <v>0</v>
      </c>
      <c r="T33" s="45">
        <f>[16]ENERO!S30+[16]FEBRERO!S30+[16]MARZO!S30+[16]ABRIL!S30+[16]MAYO!S30+[16]JUNIO!S30+[16]JULIO!S30+[16]AGOSTO!S30+[16]SEPTIEMBRE!S30+[16]OCTUBRE!S30+[16]NOVIEMBRE!S30+[16]DICIEMBRE!S30</f>
        <v>0</v>
      </c>
      <c r="U33" s="46">
        <f t="shared" si="5"/>
        <v>0</v>
      </c>
    </row>
    <row r="34" spans="1:21" s="44" customFormat="1" ht="18" customHeight="1">
      <c r="A34" s="297">
        <v>18</v>
      </c>
      <c r="B34" s="298" t="s">
        <v>135</v>
      </c>
      <c r="C34" s="297" t="s">
        <v>146</v>
      </c>
      <c r="D34" s="299">
        <v>0</v>
      </c>
      <c r="E34" s="300">
        <v>0</v>
      </c>
      <c r="F34" s="299">
        <v>0</v>
      </c>
      <c r="G34" s="299">
        <v>0</v>
      </c>
      <c r="H34" s="296">
        <f t="shared" si="4"/>
        <v>0</v>
      </c>
      <c r="I34" s="296"/>
      <c r="J34" s="299">
        <v>0</v>
      </c>
      <c r="K34" s="301">
        <v>0</v>
      </c>
      <c r="L34" s="299">
        <v>0</v>
      </c>
      <c r="M34" s="299">
        <v>0</v>
      </c>
      <c r="N34" s="301">
        <f t="shared" si="1"/>
        <v>0</v>
      </c>
      <c r="O34" s="296" t="str">
        <f t="shared" si="2"/>
        <v>N.A.</v>
      </c>
      <c r="P34" s="45">
        <f>[16]ENERO!O31+[16]FEBRERO!O31+[16]MARZO!O31+[16]ABRIL!O31+[16]MAYO!O31+[16]JUNIO!O31+[16]JULIO!O31+[16]AGOSTO!O31+[16]SEPTIEMBRE!O31+[16]OCTUBRE!O31+[16]NOVIEMBRE!O31+[16]DICIEMBRE!O31</f>
        <v>0</v>
      </c>
      <c r="Q34" s="45">
        <f>[16]ENERO!P31+[16]FEBRERO!P31+[16]MARZO!P31+[16]ABRIL!P31+[16]MAYO!P31+[16]JUNIO!P31+[16]JULIO!P31+[16]AGOSTO!P31+[16]SEPTIEMBRE!P31+[16]OCTUBRE!P31+[16]NOVIEMBRE!P31+[16]DICIEMBRE!P31</f>
        <v>0</v>
      </c>
      <c r="R34" s="46">
        <f t="shared" si="3"/>
        <v>0</v>
      </c>
      <c r="S34" s="45">
        <f>[16]ENERO!R31+[16]FEBRERO!R31+[16]MARZO!R31+[16]ABRIL!R31+[16]MAYO!R31+[16]JUNIO!R31+[16]JULIO!R31+[16]AGOSTO!R31+[16]SEPTIEMBRE!R31+[16]OCTUBRE!R31+[16]NOVIEMBRE!R31+[16]DICIEMBRE!R31</f>
        <v>0</v>
      </c>
      <c r="T34" s="45">
        <f>[16]ENERO!S31+[16]FEBRERO!S31+[16]MARZO!S31+[16]ABRIL!S31+[16]MAYO!S31+[16]JUNIO!S31+[16]JULIO!S31+[16]AGOSTO!S31+[16]SEPTIEMBRE!S31+[16]OCTUBRE!S31+[16]NOVIEMBRE!S31+[16]DICIEMBRE!S31</f>
        <v>0</v>
      </c>
      <c r="U34" s="46">
        <f t="shared" si="5"/>
        <v>0</v>
      </c>
    </row>
    <row r="35" spans="1:21" s="44" customFormat="1" ht="18" customHeight="1">
      <c r="A35" s="297">
        <v>19</v>
      </c>
      <c r="B35" s="298" t="s">
        <v>135</v>
      </c>
      <c r="C35" s="297" t="s">
        <v>147</v>
      </c>
      <c r="D35" s="299">
        <v>0</v>
      </c>
      <c r="E35" s="300">
        <v>0</v>
      </c>
      <c r="F35" s="299">
        <v>0</v>
      </c>
      <c r="G35" s="299">
        <v>0</v>
      </c>
      <c r="H35" s="296">
        <f t="shared" si="4"/>
        <v>0</v>
      </c>
      <c r="I35" s="296"/>
      <c r="J35" s="299">
        <v>0</v>
      </c>
      <c r="K35" s="301">
        <v>0</v>
      </c>
      <c r="L35" s="299">
        <v>0</v>
      </c>
      <c r="M35" s="299">
        <v>0</v>
      </c>
      <c r="N35" s="301">
        <f t="shared" si="1"/>
        <v>0</v>
      </c>
      <c r="O35" s="296" t="str">
        <f t="shared" si="2"/>
        <v>N.A.</v>
      </c>
      <c r="P35" s="45">
        <f>[16]ENERO!O32+[16]FEBRERO!O32+[16]MARZO!O32+[16]ABRIL!O32+[16]MAYO!O32+[16]JUNIO!O32+[16]JULIO!O32+[16]AGOSTO!O32+[16]SEPTIEMBRE!O32+[16]OCTUBRE!O32+[16]NOVIEMBRE!O32+[16]DICIEMBRE!O32</f>
        <v>0</v>
      </c>
      <c r="Q35" s="45">
        <f>[16]ENERO!P32+[16]FEBRERO!P32+[16]MARZO!P32+[16]ABRIL!P32+[16]MAYO!P32+[16]JUNIO!P32+[16]JULIO!P32+[16]AGOSTO!P32+[16]SEPTIEMBRE!P32+[16]OCTUBRE!P32+[16]NOVIEMBRE!P32+[16]DICIEMBRE!P32</f>
        <v>0</v>
      </c>
      <c r="R35" s="46">
        <f t="shared" si="3"/>
        <v>0</v>
      </c>
      <c r="S35" s="45">
        <f>[16]ENERO!R32+[16]FEBRERO!R32+[16]MARZO!R32+[16]ABRIL!R32+[16]MAYO!R32+[16]JUNIO!R32+[16]JULIO!R32+[16]AGOSTO!R32+[16]SEPTIEMBRE!R32+[16]OCTUBRE!R32+[16]NOVIEMBRE!R32+[16]DICIEMBRE!R32</f>
        <v>0</v>
      </c>
      <c r="T35" s="45">
        <f>[16]ENERO!S32+[16]FEBRERO!S32+[16]MARZO!S32+[16]ABRIL!S32+[16]MAYO!S32+[16]JUNIO!S32+[16]JULIO!S32+[16]AGOSTO!S32+[16]SEPTIEMBRE!S32+[16]OCTUBRE!S32+[16]NOVIEMBRE!S32+[16]DICIEMBRE!S32</f>
        <v>0</v>
      </c>
      <c r="U35" s="46">
        <f t="shared" si="5"/>
        <v>0</v>
      </c>
    </row>
    <row r="36" spans="1:21" s="44" customFormat="1" ht="18" customHeight="1">
      <c r="A36" s="297">
        <v>20</v>
      </c>
      <c r="B36" s="298" t="s">
        <v>135</v>
      </c>
      <c r="C36" s="297" t="s">
        <v>148</v>
      </c>
      <c r="D36" s="299">
        <v>0</v>
      </c>
      <c r="E36" s="300">
        <v>0</v>
      </c>
      <c r="F36" s="299">
        <v>0</v>
      </c>
      <c r="G36" s="299">
        <v>0</v>
      </c>
      <c r="H36" s="296">
        <f t="shared" si="4"/>
        <v>0</v>
      </c>
      <c r="I36" s="296"/>
      <c r="J36" s="299">
        <v>0</v>
      </c>
      <c r="K36" s="301">
        <v>0</v>
      </c>
      <c r="L36" s="299">
        <v>0</v>
      </c>
      <c r="M36" s="299">
        <v>0</v>
      </c>
      <c r="N36" s="301">
        <f t="shared" si="1"/>
        <v>0</v>
      </c>
      <c r="O36" s="296" t="str">
        <f t="shared" si="2"/>
        <v>N.A.</v>
      </c>
      <c r="P36" s="45">
        <f>[16]ENERO!O33+[16]FEBRERO!O33+[16]MARZO!O33+[16]ABRIL!O33+[16]MAYO!O33+[16]JUNIO!O33+[16]JULIO!O33+[16]AGOSTO!O33+[16]SEPTIEMBRE!O33+[16]OCTUBRE!O33+[16]NOVIEMBRE!O33+[16]DICIEMBRE!O33</f>
        <v>0</v>
      </c>
      <c r="Q36" s="45">
        <f>[16]ENERO!P33+[16]FEBRERO!P33+[16]MARZO!P33+[16]ABRIL!P33+[16]MAYO!P33+[16]JUNIO!P33+[16]JULIO!P33+[16]AGOSTO!P33+[16]SEPTIEMBRE!P33+[16]OCTUBRE!P33+[16]NOVIEMBRE!P33+[16]DICIEMBRE!P33</f>
        <v>0</v>
      </c>
      <c r="R36" s="46">
        <f t="shared" si="3"/>
        <v>0</v>
      </c>
      <c r="S36" s="45">
        <f>[16]ENERO!R33+[16]FEBRERO!R33+[16]MARZO!R33+[16]ABRIL!R33+[16]MAYO!R33+[16]JUNIO!R33+[16]JULIO!R33+[16]AGOSTO!R33+[16]SEPTIEMBRE!R33+[16]OCTUBRE!R33+[16]NOVIEMBRE!R33+[16]DICIEMBRE!R33</f>
        <v>0</v>
      </c>
      <c r="T36" s="45">
        <f>[16]ENERO!S33+[16]FEBRERO!S33+[16]MARZO!S33+[16]ABRIL!S33+[16]MAYO!S33+[16]JUNIO!S33+[16]JULIO!S33+[16]AGOSTO!S33+[16]SEPTIEMBRE!S33+[16]OCTUBRE!S33+[16]NOVIEMBRE!S33+[16]DICIEMBRE!S33</f>
        <v>0</v>
      </c>
      <c r="U36" s="46">
        <f t="shared" si="5"/>
        <v>0</v>
      </c>
    </row>
    <row r="37" spans="1:21" s="44" customFormat="1" ht="18" customHeight="1">
      <c r="A37" s="297">
        <v>21</v>
      </c>
      <c r="B37" s="298" t="s">
        <v>139</v>
      </c>
      <c r="C37" s="297" t="s">
        <v>149</v>
      </c>
      <c r="D37" s="299">
        <v>0</v>
      </c>
      <c r="E37" s="300">
        <v>0</v>
      </c>
      <c r="F37" s="299">
        <v>0</v>
      </c>
      <c r="G37" s="299">
        <v>0</v>
      </c>
      <c r="H37" s="296">
        <f t="shared" si="4"/>
        <v>0</v>
      </c>
      <c r="I37" s="296"/>
      <c r="J37" s="299">
        <v>0</v>
      </c>
      <c r="K37" s="301">
        <v>0</v>
      </c>
      <c r="L37" s="299">
        <v>0</v>
      </c>
      <c r="M37" s="299">
        <v>0</v>
      </c>
      <c r="N37" s="301">
        <f t="shared" si="1"/>
        <v>0</v>
      </c>
      <c r="O37" s="296" t="str">
        <f t="shared" si="2"/>
        <v>N.A.</v>
      </c>
      <c r="P37" s="45">
        <f>[16]ENERO!O34+[16]FEBRERO!O34+[16]MARZO!O34+[16]ABRIL!O34+[16]MAYO!O34+[16]JUNIO!O34+[16]JULIO!O34+[16]AGOSTO!O34+[16]SEPTIEMBRE!O34+[16]OCTUBRE!O34+[16]NOVIEMBRE!O34+[16]DICIEMBRE!O34</f>
        <v>0</v>
      </c>
      <c r="Q37" s="45">
        <f>[16]ENERO!P34+[16]FEBRERO!P34+[16]MARZO!P34+[16]ABRIL!P34+[16]MAYO!P34+[16]JUNIO!P34+[16]JULIO!P34+[16]AGOSTO!P34+[16]SEPTIEMBRE!P34+[16]OCTUBRE!P34+[16]NOVIEMBRE!P34+[16]DICIEMBRE!P34</f>
        <v>0</v>
      </c>
      <c r="R37" s="46">
        <f t="shared" si="3"/>
        <v>0</v>
      </c>
      <c r="S37" s="45">
        <f>[16]ENERO!R34+[16]FEBRERO!R34+[16]MARZO!R34+[16]ABRIL!R34+[16]MAYO!R34+[16]JUNIO!R34+[16]JULIO!R34+[16]AGOSTO!R34+[16]SEPTIEMBRE!R34+[16]OCTUBRE!R34+[16]NOVIEMBRE!R34+[16]DICIEMBRE!R34</f>
        <v>0</v>
      </c>
      <c r="T37" s="45">
        <f>[16]ENERO!S34+[16]FEBRERO!S34+[16]MARZO!S34+[16]ABRIL!S34+[16]MAYO!S34+[16]JUNIO!S34+[16]JULIO!S34+[16]AGOSTO!S34+[16]SEPTIEMBRE!S34+[16]OCTUBRE!S34+[16]NOVIEMBRE!S34+[16]DICIEMBRE!S34</f>
        <v>0</v>
      </c>
      <c r="U37" s="46">
        <f t="shared" si="5"/>
        <v>0</v>
      </c>
    </row>
    <row r="38" spans="1:21" s="44" customFormat="1" ht="18" customHeight="1">
      <c r="A38" s="297">
        <v>22</v>
      </c>
      <c r="B38" s="298" t="s">
        <v>139</v>
      </c>
      <c r="C38" s="297" t="s">
        <v>150</v>
      </c>
      <c r="D38" s="299">
        <v>0</v>
      </c>
      <c r="E38" s="300">
        <v>0</v>
      </c>
      <c r="F38" s="299">
        <v>0</v>
      </c>
      <c r="G38" s="299">
        <v>0</v>
      </c>
      <c r="H38" s="296">
        <f t="shared" si="4"/>
        <v>0</v>
      </c>
      <c r="I38" s="296"/>
      <c r="J38" s="299">
        <v>0</v>
      </c>
      <c r="K38" s="301">
        <v>0</v>
      </c>
      <c r="L38" s="299">
        <v>0</v>
      </c>
      <c r="M38" s="299">
        <v>0</v>
      </c>
      <c r="N38" s="301">
        <f t="shared" si="1"/>
        <v>0</v>
      </c>
      <c r="O38" s="296" t="str">
        <f t="shared" si="2"/>
        <v>N.A.</v>
      </c>
      <c r="P38" s="45">
        <f>[16]ENERO!O35+[16]FEBRERO!O35+[16]MARZO!O35+[16]ABRIL!O35+[16]MAYO!O35+[16]JUNIO!O35+[16]JULIO!O35+[16]AGOSTO!O35+[16]SEPTIEMBRE!O35+[16]OCTUBRE!O35+[16]NOVIEMBRE!O35+[16]DICIEMBRE!O35</f>
        <v>0</v>
      </c>
      <c r="Q38" s="45">
        <f>[16]ENERO!P35+[16]FEBRERO!P35+[16]MARZO!P35+[16]ABRIL!P35+[16]MAYO!P35+[16]JUNIO!P35+[16]JULIO!P35+[16]AGOSTO!P35+[16]SEPTIEMBRE!P35+[16]OCTUBRE!P35+[16]NOVIEMBRE!P35+[16]DICIEMBRE!P35</f>
        <v>0</v>
      </c>
      <c r="R38" s="46">
        <f t="shared" si="3"/>
        <v>0</v>
      </c>
      <c r="S38" s="45">
        <f>[16]ENERO!R35+[16]FEBRERO!R35+[16]MARZO!R35+[16]ABRIL!R35+[16]MAYO!R35+[16]JUNIO!R35+[16]JULIO!R35+[16]AGOSTO!R35+[16]SEPTIEMBRE!R35+[16]OCTUBRE!R35+[16]NOVIEMBRE!R35+[16]DICIEMBRE!R35</f>
        <v>0</v>
      </c>
      <c r="T38" s="45">
        <f>[16]ENERO!S35+[16]FEBRERO!S35+[16]MARZO!S35+[16]ABRIL!S35+[16]MAYO!S35+[16]JUNIO!S35+[16]JULIO!S35+[16]AGOSTO!S35+[16]SEPTIEMBRE!S35+[16]OCTUBRE!S35+[16]NOVIEMBRE!S35+[16]DICIEMBRE!S35</f>
        <v>0</v>
      </c>
      <c r="U38" s="46">
        <f t="shared" si="5"/>
        <v>0</v>
      </c>
    </row>
    <row r="39" spans="1:21" s="44" customFormat="1" ht="18" customHeight="1">
      <c r="A39" s="297">
        <v>23</v>
      </c>
      <c r="B39" s="298" t="s">
        <v>139</v>
      </c>
      <c r="C39" s="297" t="s">
        <v>151</v>
      </c>
      <c r="D39" s="299">
        <v>0</v>
      </c>
      <c r="E39" s="300">
        <v>0</v>
      </c>
      <c r="F39" s="299">
        <v>0</v>
      </c>
      <c r="G39" s="299">
        <v>0</v>
      </c>
      <c r="H39" s="296">
        <f t="shared" si="4"/>
        <v>0</v>
      </c>
      <c r="I39" s="296"/>
      <c r="J39" s="299">
        <v>0</v>
      </c>
      <c r="K39" s="301">
        <v>0</v>
      </c>
      <c r="L39" s="299">
        <v>0</v>
      </c>
      <c r="M39" s="299">
        <v>0</v>
      </c>
      <c r="N39" s="301">
        <f t="shared" si="1"/>
        <v>0</v>
      </c>
      <c r="O39" s="296" t="str">
        <f t="shared" si="2"/>
        <v>N.A.</v>
      </c>
      <c r="P39" s="45">
        <f>[16]ENERO!O36+[16]FEBRERO!O36+[16]MARZO!O36+[16]ABRIL!O36+[16]MAYO!O36+[16]JUNIO!O36+[16]JULIO!O36+[16]AGOSTO!O36+[16]SEPTIEMBRE!O36+[16]OCTUBRE!O36+[16]NOVIEMBRE!O36+[16]DICIEMBRE!O36</f>
        <v>0</v>
      </c>
      <c r="Q39" s="45">
        <f>[16]ENERO!P36+[16]FEBRERO!P36+[16]MARZO!P36+[16]ABRIL!P36+[16]MAYO!P36+[16]JUNIO!P36+[16]JULIO!P36+[16]AGOSTO!P36+[16]SEPTIEMBRE!P36+[16]OCTUBRE!P36+[16]NOVIEMBRE!P36+[16]DICIEMBRE!P36</f>
        <v>0</v>
      </c>
      <c r="R39" s="46">
        <f t="shared" si="3"/>
        <v>0</v>
      </c>
      <c r="S39" s="45">
        <f>[16]ENERO!R36+[16]FEBRERO!R36+[16]MARZO!R36+[16]ABRIL!R36+[16]MAYO!R36+[16]JUNIO!R36+[16]JULIO!R36+[16]AGOSTO!R36+[16]SEPTIEMBRE!R36+[16]OCTUBRE!R36+[16]NOVIEMBRE!R36+[16]DICIEMBRE!R36</f>
        <v>0</v>
      </c>
      <c r="T39" s="45">
        <f>[16]ENERO!S36+[16]FEBRERO!S36+[16]MARZO!S36+[16]ABRIL!S36+[16]MAYO!S36+[16]JUNIO!S36+[16]JULIO!S36+[16]AGOSTO!S36+[16]SEPTIEMBRE!S36+[16]OCTUBRE!S36+[16]NOVIEMBRE!S36+[16]DICIEMBRE!S36</f>
        <v>0</v>
      </c>
      <c r="U39" s="46">
        <f t="shared" si="5"/>
        <v>0</v>
      </c>
    </row>
    <row r="40" spans="1:21" s="44" customFormat="1" ht="18" customHeight="1">
      <c r="A40" s="297">
        <v>24</v>
      </c>
      <c r="B40" s="298" t="s">
        <v>139</v>
      </c>
      <c r="C40" s="297" t="s">
        <v>152</v>
      </c>
      <c r="D40" s="299">
        <v>0</v>
      </c>
      <c r="E40" s="300">
        <v>0</v>
      </c>
      <c r="F40" s="299">
        <v>0</v>
      </c>
      <c r="G40" s="299">
        <v>0</v>
      </c>
      <c r="H40" s="296">
        <f t="shared" si="4"/>
        <v>0</v>
      </c>
      <c r="I40" s="296"/>
      <c r="J40" s="299">
        <v>0</v>
      </c>
      <c r="K40" s="301">
        <v>0</v>
      </c>
      <c r="L40" s="299">
        <v>0</v>
      </c>
      <c r="M40" s="299">
        <v>0</v>
      </c>
      <c r="N40" s="301">
        <f t="shared" si="1"/>
        <v>0</v>
      </c>
      <c r="O40" s="296" t="str">
        <f t="shared" si="2"/>
        <v>N.A.</v>
      </c>
      <c r="P40" s="45">
        <f>[16]ENERO!O37+[16]FEBRERO!O37+[16]MARZO!O37+[16]ABRIL!O37+[16]MAYO!O37+[16]JUNIO!O37+[16]JULIO!O37+[16]AGOSTO!O37+[16]SEPTIEMBRE!O37+[16]OCTUBRE!O37+[16]NOVIEMBRE!O37+[16]DICIEMBRE!O37</f>
        <v>0</v>
      </c>
      <c r="Q40" s="45">
        <f>[16]ENERO!P37+[16]FEBRERO!P37+[16]MARZO!P37+[16]ABRIL!P37+[16]MAYO!P37+[16]JUNIO!P37+[16]JULIO!P37+[16]AGOSTO!P37+[16]SEPTIEMBRE!P37+[16]OCTUBRE!P37+[16]NOVIEMBRE!P37+[16]DICIEMBRE!P37</f>
        <v>0</v>
      </c>
      <c r="R40" s="46">
        <f t="shared" si="3"/>
        <v>0</v>
      </c>
      <c r="S40" s="45">
        <f>[16]ENERO!R37+[16]FEBRERO!R37+[16]MARZO!R37+[16]ABRIL!R37+[16]MAYO!R37+[16]JUNIO!R37+[16]JULIO!R37+[16]AGOSTO!R37+[16]SEPTIEMBRE!R37+[16]OCTUBRE!R37+[16]NOVIEMBRE!R37+[16]DICIEMBRE!R37</f>
        <v>0</v>
      </c>
      <c r="T40" s="45">
        <f>[16]ENERO!S37+[16]FEBRERO!S37+[16]MARZO!S37+[16]ABRIL!S37+[16]MAYO!S37+[16]JUNIO!S37+[16]JULIO!S37+[16]AGOSTO!S37+[16]SEPTIEMBRE!S37+[16]OCTUBRE!S37+[16]NOVIEMBRE!S37+[16]DICIEMBRE!S37</f>
        <v>0</v>
      </c>
      <c r="U40" s="46">
        <f t="shared" si="5"/>
        <v>0</v>
      </c>
    </row>
    <row r="41" spans="1:21" s="44" customFormat="1" ht="18" customHeight="1">
      <c r="A41" s="297">
        <v>25</v>
      </c>
      <c r="B41" s="298" t="s">
        <v>124</v>
      </c>
      <c r="C41" s="297" t="s">
        <v>153</v>
      </c>
      <c r="D41" s="299">
        <v>0</v>
      </c>
      <c r="E41" s="300">
        <v>0</v>
      </c>
      <c r="F41" s="299">
        <v>0</v>
      </c>
      <c r="G41" s="299">
        <v>0</v>
      </c>
      <c r="H41" s="296">
        <f t="shared" si="4"/>
        <v>0</v>
      </c>
      <c r="I41" s="296"/>
      <c r="J41" s="299">
        <v>0</v>
      </c>
      <c r="K41" s="301">
        <v>0</v>
      </c>
      <c r="L41" s="299">
        <v>0</v>
      </c>
      <c r="M41" s="299">
        <v>0</v>
      </c>
      <c r="N41" s="301">
        <f t="shared" si="1"/>
        <v>0</v>
      </c>
      <c r="O41" s="296" t="str">
        <f t="shared" si="2"/>
        <v>N.A.</v>
      </c>
      <c r="P41" s="45">
        <f>[16]ENERO!O38+[16]FEBRERO!O38+[16]MARZO!O38+[16]ABRIL!O38+[16]MAYO!O38+[16]JUNIO!O38+[16]JULIO!O38+[16]AGOSTO!O38+[16]SEPTIEMBRE!O38+[16]OCTUBRE!O38+[16]NOVIEMBRE!O38+[16]DICIEMBRE!O38</f>
        <v>0</v>
      </c>
      <c r="Q41" s="45">
        <f>[16]ENERO!P38+[16]FEBRERO!P38+[16]MARZO!P38+[16]ABRIL!P38+[16]MAYO!P38+[16]JUNIO!P38+[16]JULIO!P38+[16]AGOSTO!P38+[16]SEPTIEMBRE!P38+[16]OCTUBRE!P38+[16]NOVIEMBRE!P38+[16]DICIEMBRE!P38</f>
        <v>0</v>
      </c>
      <c r="R41" s="46">
        <f t="shared" si="3"/>
        <v>0</v>
      </c>
      <c r="S41" s="45">
        <f>[16]ENERO!R38+[16]FEBRERO!R38+[16]MARZO!R38+[16]ABRIL!R38+[16]MAYO!R38+[16]JUNIO!R38+[16]JULIO!R38+[16]AGOSTO!R38+[16]SEPTIEMBRE!R38+[16]OCTUBRE!R38+[16]NOVIEMBRE!R38+[16]DICIEMBRE!R38</f>
        <v>0</v>
      </c>
      <c r="T41" s="45">
        <f>[16]ENERO!S38+[16]FEBRERO!S38+[16]MARZO!S38+[16]ABRIL!S38+[16]MAYO!S38+[16]JUNIO!S38+[16]JULIO!S38+[16]AGOSTO!S38+[16]SEPTIEMBRE!S38+[16]OCTUBRE!S38+[16]NOVIEMBRE!S38+[16]DICIEMBRE!S38</f>
        <v>0</v>
      </c>
      <c r="U41" s="46">
        <f t="shared" si="5"/>
        <v>0</v>
      </c>
    </row>
    <row r="42" spans="1:21" s="44" customFormat="1" ht="18" customHeight="1">
      <c r="A42" s="297">
        <v>26</v>
      </c>
      <c r="B42" s="298" t="s">
        <v>154</v>
      </c>
      <c r="C42" s="297" t="s">
        <v>155</v>
      </c>
      <c r="D42" s="299">
        <v>0</v>
      </c>
      <c r="E42" s="300">
        <v>0</v>
      </c>
      <c r="F42" s="299">
        <v>0</v>
      </c>
      <c r="G42" s="299">
        <v>0</v>
      </c>
      <c r="H42" s="296">
        <f t="shared" si="4"/>
        <v>0</v>
      </c>
      <c r="I42" s="296"/>
      <c r="J42" s="299">
        <v>0</v>
      </c>
      <c r="K42" s="301">
        <v>0</v>
      </c>
      <c r="L42" s="299">
        <v>0</v>
      </c>
      <c r="M42" s="299">
        <v>0</v>
      </c>
      <c r="N42" s="301">
        <f t="shared" si="1"/>
        <v>0</v>
      </c>
      <c r="O42" s="296" t="str">
        <f t="shared" si="2"/>
        <v>N.A.</v>
      </c>
      <c r="P42" s="45">
        <f>[16]ENERO!O39+[16]FEBRERO!O39+[16]MARZO!O39+[16]ABRIL!O39+[16]MAYO!O39+[16]JUNIO!O39+[16]JULIO!O39+[16]AGOSTO!O39+[16]SEPTIEMBRE!O39+[16]OCTUBRE!O39+[16]NOVIEMBRE!O39+[16]DICIEMBRE!O39</f>
        <v>0</v>
      </c>
      <c r="Q42" s="45">
        <f>[16]ENERO!P39+[16]FEBRERO!P39+[16]MARZO!P39+[16]ABRIL!P39+[16]MAYO!P39+[16]JUNIO!P39+[16]JULIO!P39+[16]AGOSTO!P39+[16]SEPTIEMBRE!P39+[16]OCTUBRE!P39+[16]NOVIEMBRE!P39+[16]DICIEMBRE!P39</f>
        <v>0</v>
      </c>
      <c r="R42" s="46">
        <f t="shared" si="3"/>
        <v>0</v>
      </c>
      <c r="S42" s="45">
        <f>[16]ENERO!R39+[16]FEBRERO!R39+[16]MARZO!R39+[16]ABRIL!R39+[16]MAYO!R39+[16]JUNIO!R39+[16]JULIO!R39+[16]AGOSTO!R39+[16]SEPTIEMBRE!R39+[16]OCTUBRE!R39+[16]NOVIEMBRE!R39+[16]DICIEMBRE!R39</f>
        <v>0</v>
      </c>
      <c r="T42" s="45">
        <f>[16]ENERO!S39+[16]FEBRERO!S39+[16]MARZO!S39+[16]ABRIL!S39+[16]MAYO!S39+[16]JUNIO!S39+[16]JULIO!S39+[16]AGOSTO!S39+[16]SEPTIEMBRE!S39+[16]OCTUBRE!S39+[16]NOVIEMBRE!S39+[16]DICIEMBRE!S39</f>
        <v>0</v>
      </c>
      <c r="U42" s="46">
        <f t="shared" si="5"/>
        <v>0</v>
      </c>
    </row>
    <row r="43" spans="1:21" s="44" customFormat="1" ht="18" customHeight="1">
      <c r="A43" s="297">
        <v>27</v>
      </c>
      <c r="B43" s="298" t="s">
        <v>135</v>
      </c>
      <c r="C43" s="297" t="s">
        <v>156</v>
      </c>
      <c r="D43" s="299">
        <v>0</v>
      </c>
      <c r="E43" s="300">
        <v>0</v>
      </c>
      <c r="F43" s="299">
        <v>0</v>
      </c>
      <c r="G43" s="299">
        <v>0</v>
      </c>
      <c r="H43" s="296">
        <f t="shared" si="4"/>
        <v>0</v>
      </c>
      <c r="I43" s="296"/>
      <c r="J43" s="299">
        <v>0</v>
      </c>
      <c r="K43" s="301">
        <v>0</v>
      </c>
      <c r="L43" s="299">
        <v>0</v>
      </c>
      <c r="M43" s="299">
        <v>0</v>
      </c>
      <c r="N43" s="301">
        <f t="shared" si="1"/>
        <v>0</v>
      </c>
      <c r="O43" s="296" t="str">
        <f t="shared" si="2"/>
        <v>N.A.</v>
      </c>
      <c r="P43" s="45">
        <f>[16]ENERO!O40+[16]FEBRERO!O40+[16]MARZO!O40+[16]ABRIL!O40+[16]MAYO!O40+[16]JUNIO!O40+[16]JULIO!O40+[16]AGOSTO!O40+[16]SEPTIEMBRE!O40+[16]OCTUBRE!O40+[16]NOVIEMBRE!O40+[16]DICIEMBRE!O40</f>
        <v>0</v>
      </c>
      <c r="Q43" s="45">
        <f>[16]ENERO!P40+[16]FEBRERO!P40+[16]MARZO!P40+[16]ABRIL!P40+[16]MAYO!P40+[16]JUNIO!P40+[16]JULIO!P40+[16]AGOSTO!P40+[16]SEPTIEMBRE!P40+[16]OCTUBRE!P40+[16]NOVIEMBRE!P40+[16]DICIEMBRE!P40</f>
        <v>0</v>
      </c>
      <c r="R43" s="46">
        <f t="shared" si="3"/>
        <v>0</v>
      </c>
      <c r="S43" s="45">
        <f>[16]ENERO!R40+[16]FEBRERO!R40+[16]MARZO!R40+[16]ABRIL!R40+[16]MAYO!R40+[16]JUNIO!R40+[16]JULIO!R40+[16]AGOSTO!R40+[16]SEPTIEMBRE!R40+[16]OCTUBRE!R40+[16]NOVIEMBRE!R40+[16]DICIEMBRE!R40</f>
        <v>0</v>
      </c>
      <c r="T43" s="45">
        <f>[16]ENERO!S40+[16]FEBRERO!S40+[16]MARZO!S40+[16]ABRIL!S40+[16]MAYO!S40+[16]JUNIO!S40+[16]JULIO!S40+[16]AGOSTO!S40+[16]SEPTIEMBRE!S40+[16]OCTUBRE!S40+[16]NOVIEMBRE!S40+[16]DICIEMBRE!S40</f>
        <v>0</v>
      </c>
      <c r="U43" s="46">
        <f t="shared" si="5"/>
        <v>0</v>
      </c>
    </row>
    <row r="44" spans="1:21" s="44" customFormat="1" ht="18" customHeight="1">
      <c r="A44" s="297">
        <v>28</v>
      </c>
      <c r="B44" s="298" t="s">
        <v>135</v>
      </c>
      <c r="C44" s="297" t="s">
        <v>157</v>
      </c>
      <c r="D44" s="299">
        <v>0</v>
      </c>
      <c r="E44" s="300">
        <v>0</v>
      </c>
      <c r="F44" s="299">
        <v>0</v>
      </c>
      <c r="G44" s="299">
        <v>0</v>
      </c>
      <c r="H44" s="296">
        <f t="shared" si="4"/>
        <v>0</v>
      </c>
      <c r="I44" s="296"/>
      <c r="J44" s="299">
        <v>0</v>
      </c>
      <c r="K44" s="301">
        <v>0</v>
      </c>
      <c r="L44" s="299">
        <v>0</v>
      </c>
      <c r="M44" s="299">
        <v>0</v>
      </c>
      <c r="N44" s="301">
        <f t="shared" si="1"/>
        <v>0</v>
      </c>
      <c r="O44" s="296" t="str">
        <f t="shared" si="2"/>
        <v>N.A.</v>
      </c>
      <c r="P44" s="45">
        <f>[16]ENERO!O41+[16]FEBRERO!O41+[16]MARZO!O41+[16]ABRIL!O41+[16]MAYO!O41+[16]JUNIO!O41+[16]JULIO!O41+[16]AGOSTO!O41+[16]SEPTIEMBRE!O41+[16]OCTUBRE!O41+[16]NOVIEMBRE!O41+[16]DICIEMBRE!O41</f>
        <v>0</v>
      </c>
      <c r="Q44" s="45">
        <f>[16]ENERO!P41+[16]FEBRERO!P41+[16]MARZO!P41+[16]ABRIL!P41+[16]MAYO!P41+[16]JUNIO!P41+[16]JULIO!P41+[16]AGOSTO!P41+[16]SEPTIEMBRE!P41+[16]OCTUBRE!P41+[16]NOVIEMBRE!P41+[16]DICIEMBRE!P41</f>
        <v>0</v>
      </c>
      <c r="R44" s="46">
        <f t="shared" si="3"/>
        <v>0</v>
      </c>
      <c r="S44" s="45">
        <f>[16]ENERO!R41+[16]FEBRERO!R41+[16]MARZO!R41+[16]ABRIL!R41+[16]MAYO!R41+[16]JUNIO!R41+[16]JULIO!R41+[16]AGOSTO!R41+[16]SEPTIEMBRE!R41+[16]OCTUBRE!R41+[16]NOVIEMBRE!R41+[16]DICIEMBRE!R41</f>
        <v>0</v>
      </c>
      <c r="T44" s="45">
        <f>[16]ENERO!S41+[16]FEBRERO!S41+[16]MARZO!S41+[16]ABRIL!S41+[16]MAYO!S41+[16]JUNIO!S41+[16]JULIO!S41+[16]AGOSTO!S41+[16]SEPTIEMBRE!S41+[16]OCTUBRE!S41+[16]NOVIEMBRE!S41+[16]DICIEMBRE!S41</f>
        <v>0</v>
      </c>
      <c r="U44" s="46">
        <f t="shared" si="5"/>
        <v>0</v>
      </c>
    </row>
    <row r="45" spans="1:21" s="44" customFormat="1" ht="18" customHeight="1">
      <c r="A45" s="297">
        <v>29</v>
      </c>
      <c r="B45" s="298" t="s">
        <v>135</v>
      </c>
      <c r="C45" s="297" t="s">
        <v>158</v>
      </c>
      <c r="D45" s="299">
        <v>0</v>
      </c>
      <c r="E45" s="300">
        <v>0</v>
      </c>
      <c r="F45" s="299">
        <v>0</v>
      </c>
      <c r="G45" s="299">
        <v>0</v>
      </c>
      <c r="H45" s="296">
        <f t="shared" si="4"/>
        <v>0</v>
      </c>
      <c r="I45" s="296"/>
      <c r="J45" s="299">
        <v>0</v>
      </c>
      <c r="K45" s="301">
        <v>0</v>
      </c>
      <c r="L45" s="299">
        <v>0</v>
      </c>
      <c r="M45" s="299">
        <v>0</v>
      </c>
      <c r="N45" s="301">
        <f t="shared" si="1"/>
        <v>0</v>
      </c>
      <c r="O45" s="296" t="str">
        <f t="shared" si="2"/>
        <v>N.A.</v>
      </c>
      <c r="P45" s="45">
        <f>[16]ENERO!O42+[16]FEBRERO!O42+[16]MARZO!O42+[16]ABRIL!O42+[16]MAYO!O42+[16]JUNIO!O42+[16]JULIO!O42+[16]AGOSTO!O42+[16]SEPTIEMBRE!O42+[16]OCTUBRE!O42+[16]NOVIEMBRE!O42+[16]DICIEMBRE!O42</f>
        <v>0</v>
      </c>
      <c r="Q45" s="45">
        <f>[16]ENERO!P42+[16]FEBRERO!P42+[16]MARZO!P42+[16]ABRIL!P42+[16]MAYO!P42+[16]JUNIO!P42+[16]JULIO!P42+[16]AGOSTO!P42+[16]SEPTIEMBRE!P42+[16]OCTUBRE!P42+[16]NOVIEMBRE!P42+[16]DICIEMBRE!P42</f>
        <v>0</v>
      </c>
      <c r="R45" s="46">
        <f t="shared" si="3"/>
        <v>0</v>
      </c>
      <c r="S45" s="45">
        <f>[16]ENERO!R42+[16]FEBRERO!R42+[16]MARZO!R42+[16]ABRIL!R42+[16]MAYO!R42+[16]JUNIO!R42+[16]JULIO!R42+[16]AGOSTO!R42+[16]SEPTIEMBRE!R42+[16]OCTUBRE!R42+[16]NOVIEMBRE!R42+[16]DICIEMBRE!R42</f>
        <v>0</v>
      </c>
      <c r="T45" s="45">
        <f>[16]ENERO!S42+[16]FEBRERO!S42+[16]MARZO!S42+[16]ABRIL!S42+[16]MAYO!S42+[16]JUNIO!S42+[16]JULIO!S42+[16]AGOSTO!S42+[16]SEPTIEMBRE!S42+[16]OCTUBRE!S42+[16]NOVIEMBRE!S42+[16]DICIEMBRE!S42</f>
        <v>0</v>
      </c>
      <c r="U45" s="46">
        <f t="shared" si="5"/>
        <v>0</v>
      </c>
    </row>
    <row r="46" spans="1:21" s="44" customFormat="1" ht="18" customHeight="1">
      <c r="A46" s="297">
        <v>30</v>
      </c>
      <c r="B46" s="298" t="s">
        <v>135</v>
      </c>
      <c r="C46" s="297" t="s">
        <v>159</v>
      </c>
      <c r="D46" s="299">
        <v>0</v>
      </c>
      <c r="E46" s="300">
        <v>0</v>
      </c>
      <c r="F46" s="299">
        <v>0</v>
      </c>
      <c r="G46" s="299">
        <v>0</v>
      </c>
      <c r="H46" s="296">
        <f t="shared" si="4"/>
        <v>0</v>
      </c>
      <c r="I46" s="296"/>
      <c r="J46" s="299">
        <v>0</v>
      </c>
      <c r="K46" s="301">
        <v>0</v>
      </c>
      <c r="L46" s="299">
        <v>0</v>
      </c>
      <c r="M46" s="299">
        <v>0</v>
      </c>
      <c r="N46" s="301">
        <f t="shared" si="1"/>
        <v>0</v>
      </c>
      <c r="O46" s="296" t="str">
        <f t="shared" si="2"/>
        <v>N.A.</v>
      </c>
      <c r="P46" s="45">
        <f>[16]ENERO!O43+[16]FEBRERO!O43+[16]MARZO!O43+[16]ABRIL!O43+[16]MAYO!O43+[16]JUNIO!O43+[16]JULIO!O43+[16]AGOSTO!O43+[16]SEPTIEMBRE!O43+[16]OCTUBRE!O43+[16]NOVIEMBRE!O43+[16]DICIEMBRE!O43</f>
        <v>0</v>
      </c>
      <c r="Q46" s="45">
        <f>[16]ENERO!P43+[16]FEBRERO!P43+[16]MARZO!P43+[16]ABRIL!P43+[16]MAYO!P43+[16]JUNIO!P43+[16]JULIO!P43+[16]AGOSTO!P43+[16]SEPTIEMBRE!P43+[16]OCTUBRE!P43+[16]NOVIEMBRE!P43+[16]DICIEMBRE!P43</f>
        <v>0</v>
      </c>
      <c r="R46" s="46">
        <f t="shared" si="3"/>
        <v>0</v>
      </c>
      <c r="S46" s="45">
        <f>[16]ENERO!R43+[16]FEBRERO!R43+[16]MARZO!R43+[16]ABRIL!R43+[16]MAYO!R43+[16]JUNIO!R43+[16]JULIO!R43+[16]AGOSTO!R43+[16]SEPTIEMBRE!R43+[16]OCTUBRE!R43+[16]NOVIEMBRE!R43+[16]DICIEMBRE!R43</f>
        <v>0</v>
      </c>
      <c r="T46" s="45">
        <f>[16]ENERO!S43+[16]FEBRERO!S43+[16]MARZO!S43+[16]ABRIL!S43+[16]MAYO!S43+[16]JUNIO!S43+[16]JULIO!S43+[16]AGOSTO!S43+[16]SEPTIEMBRE!S43+[16]OCTUBRE!S43+[16]NOVIEMBRE!S43+[16]DICIEMBRE!S43</f>
        <v>0</v>
      </c>
      <c r="U46" s="46">
        <f t="shared" si="5"/>
        <v>0</v>
      </c>
    </row>
    <row r="47" spans="1:21" s="44" customFormat="1" ht="18" customHeight="1">
      <c r="A47" s="297">
        <v>31</v>
      </c>
      <c r="B47" s="298" t="s">
        <v>135</v>
      </c>
      <c r="C47" s="297" t="s">
        <v>160</v>
      </c>
      <c r="D47" s="299">
        <v>0</v>
      </c>
      <c r="E47" s="300">
        <v>0</v>
      </c>
      <c r="F47" s="299">
        <v>0</v>
      </c>
      <c r="G47" s="299">
        <v>0</v>
      </c>
      <c r="H47" s="296">
        <f t="shared" si="4"/>
        <v>0</v>
      </c>
      <c r="I47" s="296"/>
      <c r="J47" s="299">
        <v>0</v>
      </c>
      <c r="K47" s="301">
        <v>0</v>
      </c>
      <c r="L47" s="299">
        <v>0</v>
      </c>
      <c r="M47" s="299">
        <v>0</v>
      </c>
      <c r="N47" s="301">
        <f t="shared" si="1"/>
        <v>0</v>
      </c>
      <c r="O47" s="296" t="str">
        <f t="shared" si="2"/>
        <v>N.A.</v>
      </c>
      <c r="P47" s="45">
        <f>[16]ENERO!O44+[16]FEBRERO!O44+[16]MARZO!O44+[16]ABRIL!O44+[16]MAYO!O44+[16]JUNIO!O44+[16]JULIO!O44+[16]AGOSTO!O44+[16]SEPTIEMBRE!O44+[16]OCTUBRE!O44+[16]NOVIEMBRE!O44+[16]DICIEMBRE!O44</f>
        <v>0</v>
      </c>
      <c r="Q47" s="45">
        <f>[16]ENERO!P44+[16]FEBRERO!P44+[16]MARZO!P44+[16]ABRIL!P44+[16]MAYO!P44+[16]JUNIO!P44+[16]JULIO!P44+[16]AGOSTO!P44+[16]SEPTIEMBRE!P44+[16]OCTUBRE!P44+[16]NOVIEMBRE!P44+[16]DICIEMBRE!P44</f>
        <v>0</v>
      </c>
      <c r="R47" s="46">
        <f t="shared" si="3"/>
        <v>0</v>
      </c>
      <c r="S47" s="45">
        <f>[16]ENERO!R44+[16]FEBRERO!R44+[16]MARZO!R44+[16]ABRIL!R44+[16]MAYO!R44+[16]JUNIO!R44+[16]JULIO!R44+[16]AGOSTO!R44+[16]SEPTIEMBRE!R44+[16]OCTUBRE!R44+[16]NOVIEMBRE!R44+[16]DICIEMBRE!R44</f>
        <v>0</v>
      </c>
      <c r="T47" s="45">
        <f>[16]ENERO!S44+[16]FEBRERO!S44+[16]MARZO!S44+[16]ABRIL!S44+[16]MAYO!S44+[16]JUNIO!S44+[16]JULIO!S44+[16]AGOSTO!S44+[16]SEPTIEMBRE!S44+[16]OCTUBRE!S44+[16]NOVIEMBRE!S44+[16]DICIEMBRE!S44</f>
        <v>0</v>
      </c>
      <c r="U47" s="46">
        <f t="shared" si="5"/>
        <v>0</v>
      </c>
    </row>
    <row r="48" spans="1:21" s="44" customFormat="1" ht="18" customHeight="1">
      <c r="A48" s="297">
        <v>32</v>
      </c>
      <c r="B48" s="298" t="s">
        <v>139</v>
      </c>
      <c r="C48" s="297" t="s">
        <v>161</v>
      </c>
      <c r="D48" s="299">
        <v>0</v>
      </c>
      <c r="E48" s="300">
        <v>0</v>
      </c>
      <c r="F48" s="299">
        <v>0</v>
      </c>
      <c r="G48" s="299">
        <v>0</v>
      </c>
      <c r="H48" s="296">
        <f t="shared" si="4"/>
        <v>0</v>
      </c>
      <c r="I48" s="296"/>
      <c r="J48" s="299">
        <v>0</v>
      </c>
      <c r="K48" s="301">
        <v>0</v>
      </c>
      <c r="L48" s="299">
        <v>0</v>
      </c>
      <c r="M48" s="299">
        <v>0</v>
      </c>
      <c r="N48" s="301">
        <f t="shared" si="1"/>
        <v>0</v>
      </c>
      <c r="O48" s="296" t="str">
        <f t="shared" si="2"/>
        <v>N.A.</v>
      </c>
      <c r="P48" s="45">
        <f>[16]ENERO!O45+[16]FEBRERO!O45+[16]MARZO!O45+[16]ABRIL!O45+[16]MAYO!O45+[16]JUNIO!O45+[16]JULIO!O45+[16]AGOSTO!O45+[16]SEPTIEMBRE!O45+[16]OCTUBRE!O45+[16]NOVIEMBRE!O45+[16]DICIEMBRE!O45</f>
        <v>0</v>
      </c>
      <c r="Q48" s="45">
        <f>[16]ENERO!P45+[16]FEBRERO!P45+[16]MARZO!P45+[16]ABRIL!P45+[16]MAYO!P45+[16]JUNIO!P45+[16]JULIO!P45+[16]AGOSTO!P45+[16]SEPTIEMBRE!P45+[16]OCTUBRE!P45+[16]NOVIEMBRE!P45+[16]DICIEMBRE!P45</f>
        <v>0</v>
      </c>
      <c r="R48" s="46">
        <f t="shared" si="3"/>
        <v>0</v>
      </c>
      <c r="S48" s="45">
        <f>[16]ENERO!R45+[16]FEBRERO!R45+[16]MARZO!R45+[16]ABRIL!R45+[16]MAYO!R45+[16]JUNIO!R45+[16]JULIO!R45+[16]AGOSTO!R45+[16]SEPTIEMBRE!R45+[16]OCTUBRE!R45+[16]NOVIEMBRE!R45+[16]DICIEMBRE!R45</f>
        <v>0</v>
      </c>
      <c r="T48" s="45">
        <f>[16]ENERO!S45+[16]FEBRERO!S45+[16]MARZO!S45+[16]ABRIL!S45+[16]MAYO!S45+[16]JUNIO!S45+[16]JULIO!S45+[16]AGOSTO!S45+[16]SEPTIEMBRE!S45+[16]OCTUBRE!S45+[16]NOVIEMBRE!S45+[16]DICIEMBRE!S45</f>
        <v>0</v>
      </c>
      <c r="U48" s="46">
        <f t="shared" si="5"/>
        <v>0</v>
      </c>
    </row>
    <row r="49" spans="1:21" s="44" customFormat="1" ht="18" customHeight="1">
      <c r="A49" s="297">
        <v>33</v>
      </c>
      <c r="B49" s="298" t="s">
        <v>139</v>
      </c>
      <c r="C49" s="297" t="s">
        <v>162</v>
      </c>
      <c r="D49" s="299">
        <v>0</v>
      </c>
      <c r="E49" s="300">
        <v>0</v>
      </c>
      <c r="F49" s="299">
        <v>0</v>
      </c>
      <c r="G49" s="299">
        <v>0</v>
      </c>
      <c r="H49" s="296">
        <f t="shared" si="4"/>
        <v>0</v>
      </c>
      <c r="I49" s="296"/>
      <c r="J49" s="299">
        <v>0</v>
      </c>
      <c r="K49" s="301">
        <v>0</v>
      </c>
      <c r="L49" s="299">
        <v>0</v>
      </c>
      <c r="M49" s="299">
        <v>0</v>
      </c>
      <c r="N49" s="301">
        <f t="shared" si="1"/>
        <v>0</v>
      </c>
      <c r="O49" s="296" t="str">
        <f t="shared" si="2"/>
        <v>N.A.</v>
      </c>
      <c r="P49" s="45">
        <f>[16]ENERO!O46+[16]FEBRERO!O46+[16]MARZO!O46+[16]ABRIL!O46+[16]MAYO!O46+[16]JUNIO!O46+[16]JULIO!O46+[16]AGOSTO!O46+[16]SEPTIEMBRE!O46+[16]OCTUBRE!O46+[16]NOVIEMBRE!O46+[16]DICIEMBRE!O46</f>
        <v>0</v>
      </c>
      <c r="Q49" s="45">
        <f>[16]ENERO!P46+[16]FEBRERO!P46+[16]MARZO!P46+[16]ABRIL!P46+[16]MAYO!P46+[16]JUNIO!P46+[16]JULIO!P46+[16]AGOSTO!P46+[16]SEPTIEMBRE!P46+[16]OCTUBRE!P46+[16]NOVIEMBRE!P46+[16]DICIEMBRE!P46</f>
        <v>0</v>
      </c>
      <c r="R49" s="46">
        <f t="shared" si="3"/>
        <v>0</v>
      </c>
      <c r="S49" s="45">
        <f>[16]ENERO!R46+[16]FEBRERO!R46+[16]MARZO!R46+[16]ABRIL!R46+[16]MAYO!R46+[16]JUNIO!R46+[16]JULIO!R46+[16]AGOSTO!R46+[16]SEPTIEMBRE!R46+[16]OCTUBRE!R46+[16]NOVIEMBRE!R46+[16]DICIEMBRE!R46</f>
        <v>0</v>
      </c>
      <c r="T49" s="45">
        <f>[16]ENERO!S46+[16]FEBRERO!S46+[16]MARZO!S46+[16]ABRIL!S46+[16]MAYO!S46+[16]JUNIO!S46+[16]JULIO!S46+[16]AGOSTO!S46+[16]SEPTIEMBRE!S46+[16]OCTUBRE!S46+[16]NOVIEMBRE!S46+[16]DICIEMBRE!S46</f>
        <v>0</v>
      </c>
      <c r="U49" s="46">
        <f t="shared" si="5"/>
        <v>0</v>
      </c>
    </row>
    <row r="50" spans="1:21" s="44" customFormat="1" ht="18" customHeight="1">
      <c r="A50" s="297">
        <v>34</v>
      </c>
      <c r="B50" s="298" t="s">
        <v>139</v>
      </c>
      <c r="C50" s="297" t="s">
        <v>163</v>
      </c>
      <c r="D50" s="299">
        <v>0</v>
      </c>
      <c r="E50" s="300">
        <v>0</v>
      </c>
      <c r="F50" s="299">
        <v>0</v>
      </c>
      <c r="G50" s="299">
        <v>0</v>
      </c>
      <c r="H50" s="296">
        <f t="shared" si="4"/>
        <v>0</v>
      </c>
      <c r="I50" s="296"/>
      <c r="J50" s="299">
        <v>0</v>
      </c>
      <c r="K50" s="301">
        <v>0</v>
      </c>
      <c r="L50" s="299">
        <v>0</v>
      </c>
      <c r="M50" s="299">
        <v>0</v>
      </c>
      <c r="N50" s="301">
        <f t="shared" si="1"/>
        <v>0</v>
      </c>
      <c r="O50" s="296" t="str">
        <f t="shared" si="2"/>
        <v>N.A.</v>
      </c>
      <c r="P50" s="45">
        <f>[16]ENERO!O47+[16]FEBRERO!O47+[16]MARZO!O47+[16]ABRIL!O47+[16]MAYO!O47+[16]JUNIO!O47+[16]JULIO!O47+[16]AGOSTO!O47+[16]SEPTIEMBRE!O47+[16]OCTUBRE!O47+[16]NOVIEMBRE!O47+[16]DICIEMBRE!O47</f>
        <v>0</v>
      </c>
      <c r="Q50" s="45">
        <f>[16]ENERO!P47+[16]FEBRERO!P47+[16]MARZO!P47+[16]ABRIL!P47+[16]MAYO!P47+[16]JUNIO!P47+[16]JULIO!P47+[16]AGOSTO!P47+[16]SEPTIEMBRE!P47+[16]OCTUBRE!P47+[16]NOVIEMBRE!P47+[16]DICIEMBRE!P47</f>
        <v>0</v>
      </c>
      <c r="R50" s="46">
        <f t="shared" si="3"/>
        <v>0</v>
      </c>
      <c r="S50" s="45">
        <f>[16]ENERO!R47+[16]FEBRERO!R47+[16]MARZO!R47+[16]ABRIL!R47+[16]MAYO!R47+[16]JUNIO!R47+[16]JULIO!R47+[16]AGOSTO!R47+[16]SEPTIEMBRE!R47+[16]OCTUBRE!R47+[16]NOVIEMBRE!R47+[16]DICIEMBRE!R47</f>
        <v>0</v>
      </c>
      <c r="T50" s="45">
        <f>[16]ENERO!S47+[16]FEBRERO!S47+[16]MARZO!S47+[16]ABRIL!S47+[16]MAYO!S47+[16]JUNIO!S47+[16]JULIO!S47+[16]AGOSTO!S47+[16]SEPTIEMBRE!S47+[16]OCTUBRE!S47+[16]NOVIEMBRE!S47+[16]DICIEMBRE!S47</f>
        <v>0</v>
      </c>
      <c r="U50" s="46">
        <f t="shared" si="5"/>
        <v>0</v>
      </c>
    </row>
    <row r="51" spans="1:21" s="44" customFormat="1" ht="18" customHeight="1">
      <c r="A51" s="297">
        <v>35</v>
      </c>
      <c r="B51" s="298" t="s">
        <v>139</v>
      </c>
      <c r="C51" s="297" t="s">
        <v>164</v>
      </c>
      <c r="D51" s="299">
        <v>0</v>
      </c>
      <c r="E51" s="300">
        <v>0</v>
      </c>
      <c r="F51" s="299">
        <v>0</v>
      </c>
      <c r="G51" s="299">
        <v>0</v>
      </c>
      <c r="H51" s="296">
        <f t="shared" si="4"/>
        <v>0</v>
      </c>
      <c r="I51" s="296"/>
      <c r="J51" s="299">
        <v>0</v>
      </c>
      <c r="K51" s="301">
        <v>0</v>
      </c>
      <c r="L51" s="299">
        <v>0</v>
      </c>
      <c r="M51" s="299">
        <v>0</v>
      </c>
      <c r="N51" s="301">
        <f t="shared" si="1"/>
        <v>0</v>
      </c>
      <c r="O51" s="296" t="str">
        <f t="shared" si="2"/>
        <v>N.A.</v>
      </c>
      <c r="P51" s="45">
        <f>[16]ENERO!O48+[16]FEBRERO!O48+[16]MARZO!O48+[16]ABRIL!O48+[16]MAYO!O48+[16]JUNIO!O48+[16]JULIO!O48+[16]AGOSTO!O48+[16]SEPTIEMBRE!O48+[16]OCTUBRE!O48+[16]NOVIEMBRE!O48+[16]DICIEMBRE!O48</f>
        <v>0</v>
      </c>
      <c r="Q51" s="45">
        <f>[16]ENERO!P48+[16]FEBRERO!P48+[16]MARZO!P48+[16]ABRIL!P48+[16]MAYO!P48+[16]JUNIO!P48+[16]JULIO!P48+[16]AGOSTO!P48+[16]SEPTIEMBRE!P48+[16]OCTUBRE!P48+[16]NOVIEMBRE!P48+[16]DICIEMBRE!P48</f>
        <v>0</v>
      </c>
      <c r="R51" s="46">
        <f t="shared" si="3"/>
        <v>0</v>
      </c>
      <c r="S51" s="45">
        <f>[16]ENERO!R48+[16]FEBRERO!R48+[16]MARZO!R48+[16]ABRIL!R48+[16]MAYO!R48+[16]JUNIO!R48+[16]JULIO!R48+[16]AGOSTO!R48+[16]SEPTIEMBRE!R48+[16]OCTUBRE!R48+[16]NOVIEMBRE!R48+[16]DICIEMBRE!R48</f>
        <v>0</v>
      </c>
      <c r="T51" s="45">
        <f>[16]ENERO!S48+[16]FEBRERO!S48+[16]MARZO!S48+[16]ABRIL!S48+[16]MAYO!S48+[16]JUNIO!S48+[16]JULIO!S48+[16]AGOSTO!S48+[16]SEPTIEMBRE!S48+[16]OCTUBRE!S48+[16]NOVIEMBRE!S48+[16]DICIEMBRE!S48</f>
        <v>0</v>
      </c>
      <c r="U51" s="46">
        <f t="shared" si="5"/>
        <v>0</v>
      </c>
    </row>
    <row r="52" spans="1:21" s="44" customFormat="1" ht="18" customHeight="1">
      <c r="A52" s="297">
        <v>36</v>
      </c>
      <c r="B52" s="298" t="s">
        <v>139</v>
      </c>
      <c r="C52" s="297" t="s">
        <v>165</v>
      </c>
      <c r="D52" s="299">
        <v>0</v>
      </c>
      <c r="E52" s="300">
        <v>0</v>
      </c>
      <c r="F52" s="299">
        <v>0</v>
      </c>
      <c r="G52" s="299">
        <v>0</v>
      </c>
      <c r="H52" s="296">
        <f t="shared" si="4"/>
        <v>0</v>
      </c>
      <c r="I52" s="296"/>
      <c r="J52" s="299">
        <v>0</v>
      </c>
      <c r="K52" s="301">
        <v>0</v>
      </c>
      <c r="L52" s="299">
        <v>0</v>
      </c>
      <c r="M52" s="299">
        <v>0</v>
      </c>
      <c r="N52" s="301">
        <f t="shared" si="1"/>
        <v>0</v>
      </c>
      <c r="O52" s="296" t="str">
        <f t="shared" si="2"/>
        <v>N.A.</v>
      </c>
      <c r="P52" s="45">
        <f>[16]ENERO!O49+[16]FEBRERO!O49+[16]MARZO!O49+[16]ABRIL!O49+[16]MAYO!O49+[16]JUNIO!O49+[16]JULIO!O49+[16]AGOSTO!O49+[16]SEPTIEMBRE!O49+[16]OCTUBRE!O49+[16]NOVIEMBRE!O49+[16]DICIEMBRE!O49</f>
        <v>0</v>
      </c>
      <c r="Q52" s="45">
        <f>[16]ENERO!P49+[16]FEBRERO!P49+[16]MARZO!P49+[16]ABRIL!P49+[16]MAYO!P49+[16]JUNIO!P49+[16]JULIO!P49+[16]AGOSTO!P49+[16]SEPTIEMBRE!P49+[16]OCTUBRE!P49+[16]NOVIEMBRE!P49+[16]DICIEMBRE!P49</f>
        <v>0</v>
      </c>
      <c r="R52" s="46">
        <f t="shared" si="3"/>
        <v>0</v>
      </c>
      <c r="S52" s="45">
        <f>[16]ENERO!R49+[16]FEBRERO!R49+[16]MARZO!R49+[16]ABRIL!R49+[16]MAYO!R49+[16]JUNIO!R49+[16]JULIO!R49+[16]AGOSTO!R49+[16]SEPTIEMBRE!R49+[16]OCTUBRE!R49+[16]NOVIEMBRE!R49+[16]DICIEMBRE!R49</f>
        <v>0</v>
      </c>
      <c r="T52" s="45">
        <f>[16]ENERO!S49+[16]FEBRERO!S49+[16]MARZO!S49+[16]ABRIL!S49+[16]MAYO!S49+[16]JUNIO!S49+[16]JULIO!S49+[16]AGOSTO!S49+[16]SEPTIEMBRE!S49+[16]OCTUBRE!S49+[16]NOVIEMBRE!S49+[16]DICIEMBRE!S49</f>
        <v>0</v>
      </c>
      <c r="U52" s="46">
        <f t="shared" si="5"/>
        <v>0</v>
      </c>
    </row>
    <row r="53" spans="1:21" s="44" customFormat="1" ht="18" customHeight="1">
      <c r="A53" s="297">
        <v>37</v>
      </c>
      <c r="B53" s="298" t="s">
        <v>139</v>
      </c>
      <c r="C53" s="297" t="s">
        <v>166</v>
      </c>
      <c r="D53" s="299">
        <v>0</v>
      </c>
      <c r="E53" s="300">
        <v>0</v>
      </c>
      <c r="F53" s="299">
        <v>0</v>
      </c>
      <c r="G53" s="299">
        <v>0</v>
      </c>
      <c r="H53" s="296">
        <f t="shared" si="4"/>
        <v>0</v>
      </c>
      <c r="I53" s="296"/>
      <c r="J53" s="299">
        <v>0</v>
      </c>
      <c r="K53" s="301">
        <v>0</v>
      </c>
      <c r="L53" s="299">
        <v>0</v>
      </c>
      <c r="M53" s="299">
        <v>0</v>
      </c>
      <c r="N53" s="301">
        <f t="shared" si="1"/>
        <v>0</v>
      </c>
      <c r="O53" s="296" t="str">
        <f t="shared" si="2"/>
        <v>N.A.</v>
      </c>
      <c r="P53" s="45">
        <f>[16]ENERO!O50+[16]FEBRERO!O50+[16]MARZO!O50+[16]ABRIL!O50+[16]MAYO!O50+[16]JUNIO!O50+[16]JULIO!O50+[16]AGOSTO!O50+[16]SEPTIEMBRE!O50+[16]OCTUBRE!O50+[16]NOVIEMBRE!O50+[16]DICIEMBRE!O50</f>
        <v>0</v>
      </c>
      <c r="Q53" s="45">
        <f>[16]ENERO!P50+[16]FEBRERO!P50+[16]MARZO!P50+[16]ABRIL!P50+[16]MAYO!P50+[16]JUNIO!P50+[16]JULIO!P50+[16]AGOSTO!P50+[16]SEPTIEMBRE!P50+[16]OCTUBRE!P50+[16]NOVIEMBRE!P50+[16]DICIEMBRE!P50</f>
        <v>0</v>
      </c>
      <c r="R53" s="46">
        <f t="shared" si="3"/>
        <v>0</v>
      </c>
      <c r="S53" s="45">
        <f>[16]ENERO!R50+[16]FEBRERO!R50+[16]MARZO!R50+[16]ABRIL!R50+[16]MAYO!R50+[16]JUNIO!R50+[16]JULIO!R50+[16]AGOSTO!R50+[16]SEPTIEMBRE!R50+[16]OCTUBRE!R50+[16]NOVIEMBRE!R50+[16]DICIEMBRE!R50</f>
        <v>0</v>
      </c>
      <c r="T53" s="45">
        <f>[16]ENERO!S50+[16]FEBRERO!S50+[16]MARZO!S50+[16]ABRIL!S50+[16]MAYO!S50+[16]JUNIO!S50+[16]JULIO!S50+[16]AGOSTO!S50+[16]SEPTIEMBRE!S50+[16]OCTUBRE!S50+[16]NOVIEMBRE!S50+[16]DICIEMBRE!S50</f>
        <v>0</v>
      </c>
      <c r="U53" s="46">
        <f t="shared" si="5"/>
        <v>0</v>
      </c>
    </row>
    <row r="54" spans="1:21" s="44" customFormat="1" ht="18" customHeight="1">
      <c r="A54" s="297">
        <v>38</v>
      </c>
      <c r="B54" s="298" t="s">
        <v>126</v>
      </c>
      <c r="C54" s="297" t="s">
        <v>167</v>
      </c>
      <c r="D54" s="299">
        <v>0</v>
      </c>
      <c r="E54" s="300">
        <v>0</v>
      </c>
      <c r="F54" s="299">
        <v>0</v>
      </c>
      <c r="G54" s="299">
        <v>0</v>
      </c>
      <c r="H54" s="296">
        <f t="shared" si="4"/>
        <v>0</v>
      </c>
      <c r="I54" s="296"/>
      <c r="J54" s="299">
        <v>0</v>
      </c>
      <c r="K54" s="301">
        <v>0</v>
      </c>
      <c r="L54" s="299">
        <v>0</v>
      </c>
      <c r="M54" s="299">
        <v>0</v>
      </c>
      <c r="N54" s="301">
        <f t="shared" si="1"/>
        <v>0</v>
      </c>
      <c r="O54" s="296" t="str">
        <f t="shared" si="2"/>
        <v>N.A.</v>
      </c>
      <c r="P54" s="45">
        <f>[16]ENERO!O51+[16]FEBRERO!O51+[16]MARZO!O51+[16]ABRIL!O51+[16]MAYO!O51+[16]JUNIO!O51+[16]JULIO!O51+[16]AGOSTO!O51+[16]SEPTIEMBRE!O51+[16]OCTUBRE!O51+[16]NOVIEMBRE!O51+[16]DICIEMBRE!O51</f>
        <v>0</v>
      </c>
      <c r="Q54" s="45">
        <f>[16]ENERO!P51+[16]FEBRERO!P51+[16]MARZO!P51+[16]ABRIL!P51+[16]MAYO!P51+[16]JUNIO!P51+[16]JULIO!P51+[16]AGOSTO!P51+[16]SEPTIEMBRE!P51+[16]OCTUBRE!P51+[16]NOVIEMBRE!P51+[16]DICIEMBRE!P51</f>
        <v>0</v>
      </c>
      <c r="R54" s="46">
        <f t="shared" si="3"/>
        <v>0</v>
      </c>
      <c r="S54" s="45">
        <f>[16]ENERO!R51+[16]FEBRERO!R51+[16]MARZO!R51+[16]ABRIL!R51+[16]MAYO!R51+[16]JUNIO!R51+[16]JULIO!R51+[16]AGOSTO!R51+[16]SEPTIEMBRE!R51+[16]OCTUBRE!R51+[16]NOVIEMBRE!R51+[16]DICIEMBRE!R51</f>
        <v>0</v>
      </c>
      <c r="T54" s="45">
        <f>[16]ENERO!S51+[16]FEBRERO!S51+[16]MARZO!S51+[16]ABRIL!S51+[16]MAYO!S51+[16]JUNIO!S51+[16]JULIO!S51+[16]AGOSTO!S51+[16]SEPTIEMBRE!S51+[16]OCTUBRE!S51+[16]NOVIEMBRE!S51+[16]DICIEMBRE!S51</f>
        <v>0</v>
      </c>
      <c r="U54" s="46">
        <f t="shared" si="5"/>
        <v>0</v>
      </c>
    </row>
    <row r="55" spans="1:21" s="44" customFormat="1" ht="18" customHeight="1">
      <c r="A55" s="297">
        <v>39</v>
      </c>
      <c r="B55" s="298" t="s">
        <v>135</v>
      </c>
      <c r="C55" s="297" t="s">
        <v>168</v>
      </c>
      <c r="D55" s="299">
        <v>0</v>
      </c>
      <c r="E55" s="300">
        <v>0</v>
      </c>
      <c r="F55" s="299">
        <v>0</v>
      </c>
      <c r="G55" s="299">
        <v>0</v>
      </c>
      <c r="H55" s="296">
        <f t="shared" si="4"/>
        <v>0</v>
      </c>
      <c r="I55" s="296"/>
      <c r="J55" s="299">
        <v>0</v>
      </c>
      <c r="K55" s="301">
        <v>0</v>
      </c>
      <c r="L55" s="299">
        <v>0</v>
      </c>
      <c r="M55" s="299">
        <v>0</v>
      </c>
      <c r="N55" s="301">
        <f t="shared" si="1"/>
        <v>0</v>
      </c>
      <c r="O55" s="296" t="str">
        <f t="shared" si="2"/>
        <v>N.A.</v>
      </c>
      <c r="P55" s="45">
        <f>[16]ENERO!O52+[16]FEBRERO!O52+[16]MARZO!O52+[16]ABRIL!O52+[16]MAYO!O52+[16]JUNIO!O52+[16]JULIO!O52+[16]AGOSTO!O52+[16]SEPTIEMBRE!O52+[16]OCTUBRE!O52+[16]NOVIEMBRE!O52+[16]DICIEMBRE!O52</f>
        <v>0</v>
      </c>
      <c r="Q55" s="45">
        <f>[16]ENERO!P52+[16]FEBRERO!P52+[16]MARZO!P52+[16]ABRIL!P52+[16]MAYO!P52+[16]JUNIO!P52+[16]JULIO!P52+[16]AGOSTO!P52+[16]SEPTIEMBRE!P52+[16]OCTUBRE!P52+[16]NOVIEMBRE!P52+[16]DICIEMBRE!P52</f>
        <v>0</v>
      </c>
      <c r="R55" s="46">
        <f t="shared" si="3"/>
        <v>0</v>
      </c>
      <c r="S55" s="45">
        <f>[16]ENERO!R52+[16]FEBRERO!R52+[16]MARZO!R52+[16]ABRIL!R52+[16]MAYO!R52+[16]JUNIO!R52+[16]JULIO!R52+[16]AGOSTO!R52+[16]SEPTIEMBRE!R52+[16]OCTUBRE!R52+[16]NOVIEMBRE!R52+[16]DICIEMBRE!R52</f>
        <v>0</v>
      </c>
      <c r="T55" s="45">
        <f>[16]ENERO!S52+[16]FEBRERO!S52+[16]MARZO!S52+[16]ABRIL!S52+[16]MAYO!S52+[16]JUNIO!S52+[16]JULIO!S52+[16]AGOSTO!S52+[16]SEPTIEMBRE!S52+[16]OCTUBRE!S52+[16]NOVIEMBRE!S52+[16]DICIEMBRE!S52</f>
        <v>0</v>
      </c>
      <c r="U55" s="46">
        <f t="shared" si="5"/>
        <v>0</v>
      </c>
    </row>
    <row r="56" spans="1:21" s="44" customFormat="1" ht="18" customHeight="1">
      <c r="A56" s="297">
        <v>40</v>
      </c>
      <c r="B56" s="298" t="s">
        <v>135</v>
      </c>
      <c r="C56" s="297" t="s">
        <v>169</v>
      </c>
      <c r="D56" s="299">
        <v>0</v>
      </c>
      <c r="E56" s="300">
        <v>0</v>
      </c>
      <c r="F56" s="299">
        <v>0</v>
      </c>
      <c r="G56" s="299">
        <v>0</v>
      </c>
      <c r="H56" s="296">
        <f t="shared" si="4"/>
        <v>0</v>
      </c>
      <c r="I56" s="296"/>
      <c r="J56" s="299">
        <v>0</v>
      </c>
      <c r="K56" s="301">
        <v>0</v>
      </c>
      <c r="L56" s="299">
        <v>0</v>
      </c>
      <c r="M56" s="299">
        <v>0</v>
      </c>
      <c r="N56" s="301">
        <f t="shared" si="1"/>
        <v>0</v>
      </c>
      <c r="O56" s="296" t="str">
        <f t="shared" si="2"/>
        <v>N.A.</v>
      </c>
      <c r="P56" s="45">
        <f>[16]ENERO!O53+[16]FEBRERO!O53+[16]MARZO!O53+[16]ABRIL!O53+[16]MAYO!O53+[16]JUNIO!O53+[16]JULIO!O53+[16]AGOSTO!O53+[16]SEPTIEMBRE!O53+[16]OCTUBRE!O53+[16]NOVIEMBRE!O53+[16]DICIEMBRE!O53</f>
        <v>0</v>
      </c>
      <c r="Q56" s="45">
        <f>[16]ENERO!P53+[16]FEBRERO!P53+[16]MARZO!P53+[16]ABRIL!P53+[16]MAYO!P53+[16]JUNIO!P53+[16]JULIO!P53+[16]AGOSTO!P53+[16]SEPTIEMBRE!P53+[16]OCTUBRE!P53+[16]NOVIEMBRE!P53+[16]DICIEMBRE!P53</f>
        <v>0</v>
      </c>
      <c r="R56" s="46">
        <f t="shared" si="3"/>
        <v>0</v>
      </c>
      <c r="S56" s="45">
        <f>[16]ENERO!R53+[16]FEBRERO!R53+[16]MARZO!R53+[16]ABRIL!R53+[16]MAYO!R53+[16]JUNIO!R53+[16]JULIO!R53+[16]AGOSTO!R53+[16]SEPTIEMBRE!R53+[16]OCTUBRE!R53+[16]NOVIEMBRE!R53+[16]DICIEMBRE!R53</f>
        <v>0</v>
      </c>
      <c r="T56" s="45">
        <f>[16]ENERO!S53+[16]FEBRERO!S53+[16]MARZO!S53+[16]ABRIL!S53+[16]MAYO!S53+[16]JUNIO!S53+[16]JULIO!S53+[16]AGOSTO!S53+[16]SEPTIEMBRE!S53+[16]OCTUBRE!S53+[16]NOVIEMBRE!S53+[16]DICIEMBRE!S53</f>
        <v>0</v>
      </c>
      <c r="U56" s="46">
        <f t="shared" si="5"/>
        <v>0</v>
      </c>
    </row>
    <row r="57" spans="1:21" s="44" customFormat="1" ht="18" customHeight="1">
      <c r="A57" s="297">
        <v>41</v>
      </c>
      <c r="B57" s="298" t="s">
        <v>135</v>
      </c>
      <c r="C57" s="297" t="s">
        <v>170</v>
      </c>
      <c r="D57" s="299">
        <v>0</v>
      </c>
      <c r="E57" s="300">
        <v>0</v>
      </c>
      <c r="F57" s="299">
        <v>0</v>
      </c>
      <c r="G57" s="299">
        <v>0</v>
      </c>
      <c r="H57" s="296">
        <f t="shared" si="4"/>
        <v>0</v>
      </c>
      <c r="I57" s="296"/>
      <c r="J57" s="299">
        <v>0</v>
      </c>
      <c r="K57" s="301">
        <v>0</v>
      </c>
      <c r="L57" s="299">
        <v>0</v>
      </c>
      <c r="M57" s="299">
        <v>0</v>
      </c>
      <c r="N57" s="301">
        <f t="shared" si="1"/>
        <v>0</v>
      </c>
      <c r="O57" s="296" t="str">
        <f t="shared" si="2"/>
        <v>N.A.</v>
      </c>
      <c r="P57" s="45">
        <f>[16]ENERO!O54+[16]FEBRERO!O54+[16]MARZO!O54+[16]ABRIL!O54+[16]MAYO!O54+[16]JUNIO!O54+[16]JULIO!O54+[16]AGOSTO!O54+[16]SEPTIEMBRE!O54+[16]OCTUBRE!O54+[16]NOVIEMBRE!O54+[16]DICIEMBRE!O54</f>
        <v>0</v>
      </c>
      <c r="Q57" s="45">
        <f>[16]ENERO!P54+[16]FEBRERO!P54+[16]MARZO!P54+[16]ABRIL!P54+[16]MAYO!P54+[16]JUNIO!P54+[16]JULIO!P54+[16]AGOSTO!P54+[16]SEPTIEMBRE!P54+[16]OCTUBRE!P54+[16]NOVIEMBRE!P54+[16]DICIEMBRE!P54</f>
        <v>0</v>
      </c>
      <c r="R57" s="46">
        <f t="shared" si="3"/>
        <v>0</v>
      </c>
      <c r="S57" s="45">
        <f>[16]ENERO!R54+[16]FEBRERO!R54+[16]MARZO!R54+[16]ABRIL!R54+[16]MAYO!R54+[16]JUNIO!R54+[16]JULIO!R54+[16]AGOSTO!R54+[16]SEPTIEMBRE!R54+[16]OCTUBRE!R54+[16]NOVIEMBRE!R54+[16]DICIEMBRE!R54</f>
        <v>0</v>
      </c>
      <c r="T57" s="45">
        <f>[16]ENERO!S54+[16]FEBRERO!S54+[16]MARZO!S54+[16]ABRIL!S54+[16]MAYO!S54+[16]JUNIO!S54+[16]JULIO!S54+[16]AGOSTO!S54+[16]SEPTIEMBRE!S54+[16]OCTUBRE!S54+[16]NOVIEMBRE!S54+[16]DICIEMBRE!S54</f>
        <v>0</v>
      </c>
      <c r="U57" s="46">
        <f t="shared" si="5"/>
        <v>0</v>
      </c>
    </row>
    <row r="58" spans="1:21" s="44" customFormat="1" ht="18" customHeight="1">
      <c r="A58" s="297">
        <v>42</v>
      </c>
      <c r="B58" s="298" t="s">
        <v>135</v>
      </c>
      <c r="C58" s="297" t="s">
        <v>171</v>
      </c>
      <c r="D58" s="299">
        <v>0</v>
      </c>
      <c r="E58" s="300">
        <v>0</v>
      </c>
      <c r="F58" s="299">
        <v>0</v>
      </c>
      <c r="G58" s="299">
        <v>0</v>
      </c>
      <c r="H58" s="296">
        <f t="shared" si="4"/>
        <v>0</v>
      </c>
      <c r="I58" s="296"/>
      <c r="J58" s="299">
        <v>0</v>
      </c>
      <c r="K58" s="301">
        <v>0</v>
      </c>
      <c r="L58" s="299">
        <v>0</v>
      </c>
      <c r="M58" s="299">
        <v>0</v>
      </c>
      <c r="N58" s="301">
        <f t="shared" si="1"/>
        <v>0</v>
      </c>
      <c r="O58" s="296" t="str">
        <f t="shared" si="2"/>
        <v>N.A.</v>
      </c>
      <c r="P58" s="45">
        <f>[16]ENERO!O55+[16]FEBRERO!O55+[16]MARZO!O55+[16]ABRIL!O55+[16]MAYO!O55+[16]JUNIO!O55+[16]JULIO!O55+[16]AGOSTO!O55+[16]SEPTIEMBRE!O55+[16]OCTUBRE!O55+[16]NOVIEMBRE!O55+[16]DICIEMBRE!O55</f>
        <v>0</v>
      </c>
      <c r="Q58" s="45">
        <f>[16]ENERO!P55+[16]FEBRERO!P55+[16]MARZO!P55+[16]ABRIL!P55+[16]MAYO!P55+[16]JUNIO!P55+[16]JULIO!P55+[16]AGOSTO!P55+[16]SEPTIEMBRE!P55+[16]OCTUBRE!P55+[16]NOVIEMBRE!P55+[16]DICIEMBRE!P55</f>
        <v>0</v>
      </c>
      <c r="R58" s="46">
        <f t="shared" si="3"/>
        <v>0</v>
      </c>
      <c r="S58" s="45">
        <f>[16]ENERO!R55+[16]FEBRERO!R55+[16]MARZO!R55+[16]ABRIL!R55+[16]MAYO!R55+[16]JUNIO!R55+[16]JULIO!R55+[16]AGOSTO!R55+[16]SEPTIEMBRE!R55+[16]OCTUBRE!R55+[16]NOVIEMBRE!R55+[16]DICIEMBRE!R55</f>
        <v>0</v>
      </c>
      <c r="T58" s="45">
        <f>[16]ENERO!S55+[16]FEBRERO!S55+[16]MARZO!S55+[16]ABRIL!S55+[16]MAYO!S55+[16]JUNIO!S55+[16]JULIO!S55+[16]AGOSTO!S55+[16]SEPTIEMBRE!S55+[16]OCTUBRE!S55+[16]NOVIEMBRE!S55+[16]DICIEMBRE!S55</f>
        <v>0</v>
      </c>
      <c r="U58" s="46">
        <f t="shared" si="5"/>
        <v>0</v>
      </c>
    </row>
    <row r="59" spans="1:21" s="44" customFormat="1" ht="18" customHeight="1">
      <c r="A59" s="297">
        <v>43</v>
      </c>
      <c r="B59" s="298" t="s">
        <v>135</v>
      </c>
      <c r="C59" s="297" t="s">
        <v>172</v>
      </c>
      <c r="D59" s="299">
        <v>0</v>
      </c>
      <c r="E59" s="300">
        <v>0</v>
      </c>
      <c r="F59" s="299">
        <v>0</v>
      </c>
      <c r="G59" s="299">
        <v>0</v>
      </c>
      <c r="H59" s="296">
        <f t="shared" si="4"/>
        <v>0</v>
      </c>
      <c r="I59" s="296"/>
      <c r="J59" s="299">
        <v>0</v>
      </c>
      <c r="K59" s="301">
        <v>0</v>
      </c>
      <c r="L59" s="299">
        <v>0</v>
      </c>
      <c r="M59" s="299">
        <v>0</v>
      </c>
      <c r="N59" s="301">
        <f t="shared" si="1"/>
        <v>0</v>
      </c>
      <c r="O59" s="296" t="str">
        <f t="shared" si="2"/>
        <v>N.A.</v>
      </c>
      <c r="P59" s="45">
        <f>[16]ENERO!O56+[16]FEBRERO!O56+[16]MARZO!O56+[16]ABRIL!O56+[16]MAYO!O56+[16]JUNIO!O56+[16]JULIO!O56+[16]AGOSTO!O56+[16]SEPTIEMBRE!O56+[16]OCTUBRE!O56+[16]NOVIEMBRE!O56+[16]DICIEMBRE!O56</f>
        <v>0</v>
      </c>
      <c r="Q59" s="45">
        <f>[16]ENERO!P56+[16]FEBRERO!P56+[16]MARZO!P56+[16]ABRIL!P56+[16]MAYO!P56+[16]JUNIO!P56+[16]JULIO!P56+[16]AGOSTO!P56+[16]SEPTIEMBRE!P56+[16]OCTUBRE!P56+[16]NOVIEMBRE!P56+[16]DICIEMBRE!P56</f>
        <v>0</v>
      </c>
      <c r="R59" s="46">
        <f t="shared" si="3"/>
        <v>0</v>
      </c>
      <c r="S59" s="45">
        <f>[16]ENERO!R56+[16]FEBRERO!R56+[16]MARZO!R56+[16]ABRIL!R56+[16]MAYO!R56+[16]JUNIO!R56+[16]JULIO!R56+[16]AGOSTO!R56+[16]SEPTIEMBRE!R56+[16]OCTUBRE!R56+[16]NOVIEMBRE!R56+[16]DICIEMBRE!R56</f>
        <v>0</v>
      </c>
      <c r="T59" s="45">
        <f>[16]ENERO!S56+[16]FEBRERO!S56+[16]MARZO!S56+[16]ABRIL!S56+[16]MAYO!S56+[16]JUNIO!S56+[16]JULIO!S56+[16]AGOSTO!S56+[16]SEPTIEMBRE!S56+[16]OCTUBRE!S56+[16]NOVIEMBRE!S56+[16]DICIEMBRE!S56</f>
        <v>0</v>
      </c>
      <c r="U59" s="46">
        <f t="shared" si="5"/>
        <v>0</v>
      </c>
    </row>
    <row r="60" spans="1:21" s="44" customFormat="1" ht="18" customHeight="1">
      <c r="A60" s="297">
        <v>44</v>
      </c>
      <c r="B60" s="298" t="s">
        <v>139</v>
      </c>
      <c r="C60" s="297" t="s">
        <v>173</v>
      </c>
      <c r="D60" s="299">
        <v>0</v>
      </c>
      <c r="E60" s="300">
        <v>0</v>
      </c>
      <c r="F60" s="299">
        <v>0</v>
      </c>
      <c r="G60" s="299">
        <v>0</v>
      </c>
      <c r="H60" s="296">
        <f t="shared" si="4"/>
        <v>0</v>
      </c>
      <c r="I60" s="296"/>
      <c r="J60" s="299">
        <v>0</v>
      </c>
      <c r="K60" s="301">
        <v>0</v>
      </c>
      <c r="L60" s="299">
        <v>0</v>
      </c>
      <c r="M60" s="299">
        <v>0</v>
      </c>
      <c r="N60" s="301">
        <f t="shared" si="1"/>
        <v>0</v>
      </c>
      <c r="O60" s="296" t="str">
        <f t="shared" si="2"/>
        <v>N.A.</v>
      </c>
      <c r="P60" s="45">
        <f>[16]ENERO!O57+[16]FEBRERO!O57+[16]MARZO!O57+[16]ABRIL!O57+[16]MAYO!O57+[16]JUNIO!O57+[16]JULIO!O57+[16]AGOSTO!O57+[16]SEPTIEMBRE!O57+[16]OCTUBRE!O57+[16]NOVIEMBRE!O57+[16]DICIEMBRE!O57</f>
        <v>0</v>
      </c>
      <c r="Q60" s="45">
        <f>[16]ENERO!P57+[16]FEBRERO!P57+[16]MARZO!P57+[16]ABRIL!P57+[16]MAYO!P57+[16]JUNIO!P57+[16]JULIO!P57+[16]AGOSTO!P57+[16]SEPTIEMBRE!P57+[16]OCTUBRE!P57+[16]NOVIEMBRE!P57+[16]DICIEMBRE!P57</f>
        <v>0</v>
      </c>
      <c r="R60" s="46">
        <f t="shared" si="3"/>
        <v>0</v>
      </c>
      <c r="S60" s="45">
        <f>[16]ENERO!R57+[16]FEBRERO!R57+[16]MARZO!R57+[16]ABRIL!R57+[16]MAYO!R57+[16]JUNIO!R57+[16]JULIO!R57+[16]AGOSTO!R57+[16]SEPTIEMBRE!R57+[16]OCTUBRE!R57+[16]NOVIEMBRE!R57+[16]DICIEMBRE!R57</f>
        <v>0</v>
      </c>
      <c r="T60" s="45">
        <f>[16]ENERO!S57+[16]FEBRERO!S57+[16]MARZO!S57+[16]ABRIL!S57+[16]MAYO!S57+[16]JUNIO!S57+[16]JULIO!S57+[16]AGOSTO!S57+[16]SEPTIEMBRE!S57+[16]OCTUBRE!S57+[16]NOVIEMBRE!S57+[16]DICIEMBRE!S57</f>
        <v>0</v>
      </c>
      <c r="U60" s="46">
        <f t="shared" si="5"/>
        <v>0</v>
      </c>
    </row>
    <row r="61" spans="1:21" s="44" customFormat="1" ht="18" customHeight="1">
      <c r="A61" s="297">
        <v>45</v>
      </c>
      <c r="B61" s="298" t="s">
        <v>139</v>
      </c>
      <c r="C61" s="297" t="s">
        <v>174</v>
      </c>
      <c r="D61" s="299">
        <v>0</v>
      </c>
      <c r="E61" s="300">
        <v>0</v>
      </c>
      <c r="F61" s="299">
        <v>0</v>
      </c>
      <c r="G61" s="299">
        <v>0</v>
      </c>
      <c r="H61" s="296">
        <f t="shared" si="4"/>
        <v>0</v>
      </c>
      <c r="I61" s="296"/>
      <c r="J61" s="299">
        <v>0</v>
      </c>
      <c r="K61" s="301">
        <v>0</v>
      </c>
      <c r="L61" s="299">
        <v>0</v>
      </c>
      <c r="M61" s="299">
        <v>0</v>
      </c>
      <c r="N61" s="301">
        <f t="shared" si="1"/>
        <v>0</v>
      </c>
      <c r="O61" s="296" t="str">
        <f t="shared" si="2"/>
        <v>N.A.</v>
      </c>
      <c r="P61" s="45">
        <f>[16]ENERO!O58+[16]FEBRERO!O58+[16]MARZO!O58+[16]ABRIL!O58+[16]MAYO!O58+[16]JUNIO!O58+[16]JULIO!O58+[16]AGOSTO!O58+[16]SEPTIEMBRE!O58+[16]OCTUBRE!O58+[16]NOVIEMBRE!O58+[16]DICIEMBRE!O58</f>
        <v>0</v>
      </c>
      <c r="Q61" s="45">
        <f>[16]ENERO!P58+[16]FEBRERO!P58+[16]MARZO!P58+[16]ABRIL!P58+[16]MAYO!P58+[16]JUNIO!P58+[16]JULIO!P58+[16]AGOSTO!P58+[16]SEPTIEMBRE!P58+[16]OCTUBRE!P58+[16]NOVIEMBRE!P58+[16]DICIEMBRE!P58</f>
        <v>0</v>
      </c>
      <c r="R61" s="46">
        <f t="shared" si="3"/>
        <v>0</v>
      </c>
      <c r="S61" s="45">
        <f>[16]ENERO!R58+[16]FEBRERO!R58+[16]MARZO!R58+[16]ABRIL!R58+[16]MAYO!R58+[16]JUNIO!R58+[16]JULIO!R58+[16]AGOSTO!R58+[16]SEPTIEMBRE!R58+[16]OCTUBRE!R58+[16]NOVIEMBRE!R58+[16]DICIEMBRE!R58</f>
        <v>0</v>
      </c>
      <c r="T61" s="45">
        <f>[16]ENERO!S58+[16]FEBRERO!S58+[16]MARZO!S58+[16]ABRIL!S58+[16]MAYO!S58+[16]JUNIO!S58+[16]JULIO!S58+[16]AGOSTO!S58+[16]SEPTIEMBRE!S58+[16]OCTUBRE!S58+[16]NOVIEMBRE!S58+[16]DICIEMBRE!S58</f>
        <v>0</v>
      </c>
      <c r="U61" s="46">
        <f t="shared" si="5"/>
        <v>0</v>
      </c>
    </row>
    <row r="62" spans="1:21" s="44" customFormat="1" ht="18" customHeight="1">
      <c r="A62" s="297">
        <v>46</v>
      </c>
      <c r="B62" s="298" t="s">
        <v>139</v>
      </c>
      <c r="C62" s="297" t="s">
        <v>175</v>
      </c>
      <c r="D62" s="299">
        <v>0</v>
      </c>
      <c r="E62" s="300">
        <v>0</v>
      </c>
      <c r="F62" s="299">
        <v>0</v>
      </c>
      <c r="G62" s="299">
        <v>0</v>
      </c>
      <c r="H62" s="296">
        <f t="shared" si="4"/>
        <v>0</v>
      </c>
      <c r="I62" s="296"/>
      <c r="J62" s="299">
        <v>0</v>
      </c>
      <c r="K62" s="301">
        <v>0</v>
      </c>
      <c r="L62" s="299">
        <v>0</v>
      </c>
      <c r="M62" s="299">
        <v>0</v>
      </c>
      <c r="N62" s="301">
        <f t="shared" si="1"/>
        <v>0</v>
      </c>
      <c r="O62" s="296" t="str">
        <f t="shared" si="2"/>
        <v>N.A.</v>
      </c>
      <c r="P62" s="45">
        <f>[16]ENERO!O59+[16]FEBRERO!O59+[16]MARZO!O59+[16]ABRIL!O59+[16]MAYO!O59+[16]JUNIO!O59+[16]JULIO!O59+[16]AGOSTO!O59+[16]SEPTIEMBRE!O59+[16]OCTUBRE!O59+[16]NOVIEMBRE!O59+[16]DICIEMBRE!O59</f>
        <v>0</v>
      </c>
      <c r="Q62" s="45">
        <f>[16]ENERO!P59+[16]FEBRERO!P59+[16]MARZO!P59+[16]ABRIL!P59+[16]MAYO!P59+[16]JUNIO!P59+[16]JULIO!P59+[16]AGOSTO!P59+[16]SEPTIEMBRE!P59+[16]OCTUBRE!P59+[16]NOVIEMBRE!P59+[16]DICIEMBRE!P59</f>
        <v>0</v>
      </c>
      <c r="R62" s="46">
        <f t="shared" si="3"/>
        <v>0</v>
      </c>
      <c r="S62" s="45">
        <f>[16]ENERO!R59+[16]FEBRERO!R59+[16]MARZO!R59+[16]ABRIL!R59+[16]MAYO!R59+[16]JUNIO!R59+[16]JULIO!R59+[16]AGOSTO!R59+[16]SEPTIEMBRE!R59+[16]OCTUBRE!R59+[16]NOVIEMBRE!R59+[16]DICIEMBRE!R59</f>
        <v>0</v>
      </c>
      <c r="T62" s="45">
        <f>[16]ENERO!S59+[16]FEBRERO!S59+[16]MARZO!S59+[16]ABRIL!S59+[16]MAYO!S59+[16]JUNIO!S59+[16]JULIO!S59+[16]AGOSTO!S59+[16]SEPTIEMBRE!S59+[16]OCTUBRE!S59+[16]NOVIEMBRE!S59+[16]DICIEMBRE!S59</f>
        <v>0</v>
      </c>
      <c r="U62" s="46">
        <f t="shared" si="5"/>
        <v>0</v>
      </c>
    </row>
    <row r="63" spans="1:21" s="44" customFormat="1" ht="18" customHeight="1">
      <c r="A63" s="297">
        <v>47</v>
      </c>
      <c r="B63" s="298" t="s">
        <v>139</v>
      </c>
      <c r="C63" s="297" t="s">
        <v>176</v>
      </c>
      <c r="D63" s="299">
        <v>0</v>
      </c>
      <c r="E63" s="300">
        <v>0</v>
      </c>
      <c r="F63" s="299">
        <v>0</v>
      </c>
      <c r="G63" s="299">
        <v>0</v>
      </c>
      <c r="H63" s="296">
        <f t="shared" si="4"/>
        <v>0</v>
      </c>
      <c r="I63" s="296"/>
      <c r="J63" s="299">
        <v>0</v>
      </c>
      <c r="K63" s="301">
        <v>0</v>
      </c>
      <c r="L63" s="299">
        <v>0</v>
      </c>
      <c r="M63" s="299">
        <v>0</v>
      </c>
      <c r="N63" s="301">
        <f t="shared" si="1"/>
        <v>0</v>
      </c>
      <c r="O63" s="296" t="str">
        <f t="shared" si="2"/>
        <v>N.A.</v>
      </c>
      <c r="P63" s="45">
        <f>[16]ENERO!O60+[16]FEBRERO!O60+[16]MARZO!O60+[16]ABRIL!O60+[16]MAYO!O60+[16]JUNIO!O60+[16]JULIO!O60+[16]AGOSTO!O60+[16]SEPTIEMBRE!O60+[16]OCTUBRE!O60+[16]NOVIEMBRE!O60+[16]DICIEMBRE!O60</f>
        <v>0</v>
      </c>
      <c r="Q63" s="45">
        <f>[16]ENERO!P60+[16]FEBRERO!P60+[16]MARZO!P60+[16]ABRIL!P60+[16]MAYO!P60+[16]JUNIO!P60+[16]JULIO!P60+[16]AGOSTO!P60+[16]SEPTIEMBRE!P60+[16]OCTUBRE!P60+[16]NOVIEMBRE!P60+[16]DICIEMBRE!P60</f>
        <v>0</v>
      </c>
      <c r="R63" s="46">
        <f t="shared" si="3"/>
        <v>0</v>
      </c>
      <c r="S63" s="45">
        <f>[16]ENERO!R60+[16]FEBRERO!R60+[16]MARZO!R60+[16]ABRIL!R60+[16]MAYO!R60+[16]JUNIO!R60+[16]JULIO!R60+[16]AGOSTO!R60+[16]SEPTIEMBRE!R60+[16]OCTUBRE!R60+[16]NOVIEMBRE!R60+[16]DICIEMBRE!R60</f>
        <v>0</v>
      </c>
      <c r="T63" s="45">
        <f>[16]ENERO!S60+[16]FEBRERO!S60+[16]MARZO!S60+[16]ABRIL!S60+[16]MAYO!S60+[16]JUNIO!S60+[16]JULIO!S60+[16]AGOSTO!S60+[16]SEPTIEMBRE!S60+[16]OCTUBRE!S60+[16]NOVIEMBRE!S60+[16]DICIEMBRE!S60</f>
        <v>0</v>
      </c>
      <c r="U63" s="46">
        <f t="shared" si="5"/>
        <v>0</v>
      </c>
    </row>
    <row r="64" spans="1:21" s="44" customFormat="1" ht="18" customHeight="1">
      <c r="A64" s="297">
        <v>48</v>
      </c>
      <c r="B64" s="298" t="s">
        <v>127</v>
      </c>
      <c r="C64" s="297" t="s">
        <v>177</v>
      </c>
      <c r="D64" s="299">
        <v>0</v>
      </c>
      <c r="E64" s="300">
        <v>0</v>
      </c>
      <c r="F64" s="299">
        <v>0</v>
      </c>
      <c r="G64" s="299">
        <v>0</v>
      </c>
      <c r="H64" s="296">
        <f t="shared" si="4"/>
        <v>0</v>
      </c>
      <c r="I64" s="296"/>
      <c r="J64" s="299">
        <v>0</v>
      </c>
      <c r="K64" s="301">
        <v>0</v>
      </c>
      <c r="L64" s="299">
        <v>0</v>
      </c>
      <c r="M64" s="299">
        <v>0</v>
      </c>
      <c r="N64" s="301">
        <f t="shared" si="1"/>
        <v>0</v>
      </c>
      <c r="O64" s="296" t="str">
        <f t="shared" si="2"/>
        <v>N.A.</v>
      </c>
      <c r="P64" s="45">
        <f>[16]ENERO!O61+[16]FEBRERO!O61+[16]MARZO!O61+[16]ABRIL!O61+[16]MAYO!O61+[16]JUNIO!O61+[16]JULIO!O61+[16]AGOSTO!O61+[16]SEPTIEMBRE!O61+[16]OCTUBRE!O61+[16]NOVIEMBRE!O61+[16]DICIEMBRE!O61</f>
        <v>0</v>
      </c>
      <c r="Q64" s="45">
        <f>[16]ENERO!P61+[16]FEBRERO!P61+[16]MARZO!P61+[16]ABRIL!P61+[16]MAYO!P61+[16]JUNIO!P61+[16]JULIO!P61+[16]AGOSTO!P61+[16]SEPTIEMBRE!P61+[16]OCTUBRE!P61+[16]NOVIEMBRE!P61+[16]DICIEMBRE!P61</f>
        <v>0</v>
      </c>
      <c r="R64" s="46">
        <f t="shared" si="3"/>
        <v>0</v>
      </c>
      <c r="S64" s="45">
        <f>[16]ENERO!R61+[16]FEBRERO!R61+[16]MARZO!R61+[16]ABRIL!R61+[16]MAYO!R61+[16]JUNIO!R61+[16]JULIO!R61+[16]AGOSTO!R61+[16]SEPTIEMBRE!R61+[16]OCTUBRE!R61+[16]NOVIEMBRE!R61+[16]DICIEMBRE!R61</f>
        <v>0</v>
      </c>
      <c r="T64" s="45">
        <f>[16]ENERO!S61+[16]FEBRERO!S61+[16]MARZO!S61+[16]ABRIL!S61+[16]MAYO!S61+[16]JUNIO!S61+[16]JULIO!S61+[16]AGOSTO!S61+[16]SEPTIEMBRE!S61+[16]OCTUBRE!S61+[16]NOVIEMBRE!S61+[16]DICIEMBRE!S61</f>
        <v>0</v>
      </c>
      <c r="U64" s="46">
        <f t="shared" si="5"/>
        <v>0</v>
      </c>
    </row>
    <row r="65" spans="1:21" s="44" customFormat="1" ht="18" customHeight="1">
      <c r="A65" s="297">
        <v>49</v>
      </c>
      <c r="B65" s="298" t="s">
        <v>135</v>
      </c>
      <c r="C65" s="297" t="s">
        <v>178</v>
      </c>
      <c r="D65" s="299">
        <v>0</v>
      </c>
      <c r="E65" s="300">
        <v>0</v>
      </c>
      <c r="F65" s="299">
        <v>0</v>
      </c>
      <c r="G65" s="299">
        <v>0</v>
      </c>
      <c r="H65" s="296">
        <f t="shared" si="4"/>
        <v>0</v>
      </c>
      <c r="I65" s="296"/>
      <c r="J65" s="299">
        <v>0</v>
      </c>
      <c r="K65" s="301">
        <v>0</v>
      </c>
      <c r="L65" s="299">
        <v>0</v>
      </c>
      <c r="M65" s="299">
        <v>0</v>
      </c>
      <c r="N65" s="301">
        <f t="shared" si="1"/>
        <v>0</v>
      </c>
      <c r="O65" s="296" t="str">
        <f t="shared" si="2"/>
        <v>N.A.</v>
      </c>
      <c r="P65" s="45">
        <f>[16]ENERO!O62+[16]FEBRERO!O62+[16]MARZO!O62+[16]ABRIL!O62+[16]MAYO!O62+[16]JUNIO!O62+[16]JULIO!O62+[16]AGOSTO!O62+[16]SEPTIEMBRE!O62+[16]OCTUBRE!O62+[16]NOVIEMBRE!O62+[16]DICIEMBRE!O62</f>
        <v>0</v>
      </c>
      <c r="Q65" s="45">
        <f>[16]ENERO!P62+[16]FEBRERO!P62+[16]MARZO!P62+[16]ABRIL!P62+[16]MAYO!P62+[16]JUNIO!P62+[16]JULIO!P62+[16]AGOSTO!P62+[16]SEPTIEMBRE!P62+[16]OCTUBRE!P62+[16]NOVIEMBRE!P62+[16]DICIEMBRE!P62</f>
        <v>0</v>
      </c>
      <c r="R65" s="46">
        <f t="shared" si="3"/>
        <v>0</v>
      </c>
      <c r="S65" s="45">
        <f>[16]ENERO!R62+[16]FEBRERO!R62+[16]MARZO!R62+[16]ABRIL!R62+[16]MAYO!R62+[16]JUNIO!R62+[16]JULIO!R62+[16]AGOSTO!R62+[16]SEPTIEMBRE!R62+[16]OCTUBRE!R62+[16]NOVIEMBRE!R62+[16]DICIEMBRE!R62</f>
        <v>0</v>
      </c>
      <c r="T65" s="45">
        <f>[16]ENERO!S62+[16]FEBRERO!S62+[16]MARZO!S62+[16]ABRIL!S62+[16]MAYO!S62+[16]JUNIO!S62+[16]JULIO!S62+[16]AGOSTO!S62+[16]SEPTIEMBRE!S62+[16]OCTUBRE!S62+[16]NOVIEMBRE!S62+[16]DICIEMBRE!S62</f>
        <v>0</v>
      </c>
      <c r="U65" s="46">
        <f t="shared" si="5"/>
        <v>0</v>
      </c>
    </row>
    <row r="66" spans="1:21" s="44" customFormat="1" ht="18" customHeight="1">
      <c r="A66" s="297">
        <v>50</v>
      </c>
      <c r="B66" s="298" t="s">
        <v>135</v>
      </c>
      <c r="C66" s="297" t="s">
        <v>179</v>
      </c>
      <c r="D66" s="299">
        <v>0</v>
      </c>
      <c r="E66" s="300">
        <v>0</v>
      </c>
      <c r="F66" s="299">
        <v>0</v>
      </c>
      <c r="G66" s="299">
        <v>0</v>
      </c>
      <c r="H66" s="296">
        <f t="shared" si="4"/>
        <v>0</v>
      </c>
      <c r="I66" s="296"/>
      <c r="J66" s="299">
        <v>0</v>
      </c>
      <c r="K66" s="301">
        <v>0</v>
      </c>
      <c r="L66" s="299">
        <v>0</v>
      </c>
      <c r="M66" s="299">
        <v>0</v>
      </c>
      <c r="N66" s="301">
        <f t="shared" si="1"/>
        <v>0</v>
      </c>
      <c r="O66" s="296" t="str">
        <f t="shared" si="2"/>
        <v>N.A.</v>
      </c>
      <c r="P66" s="45">
        <f>[16]ENERO!O63+[16]FEBRERO!O63+[16]MARZO!O63+[16]ABRIL!O63+[16]MAYO!O63+[16]JUNIO!O63+[16]JULIO!O63+[16]AGOSTO!O63+[16]SEPTIEMBRE!O63+[16]OCTUBRE!O63+[16]NOVIEMBRE!O63+[16]DICIEMBRE!O63</f>
        <v>0</v>
      </c>
      <c r="Q66" s="45">
        <f>[16]ENERO!P63+[16]FEBRERO!P63+[16]MARZO!P63+[16]ABRIL!P63+[16]MAYO!P63+[16]JUNIO!P63+[16]JULIO!P63+[16]AGOSTO!P63+[16]SEPTIEMBRE!P63+[16]OCTUBRE!P63+[16]NOVIEMBRE!P63+[16]DICIEMBRE!P63</f>
        <v>0</v>
      </c>
      <c r="R66" s="46">
        <f t="shared" si="3"/>
        <v>0</v>
      </c>
      <c r="S66" s="45">
        <f>[16]ENERO!R63+[16]FEBRERO!R63+[16]MARZO!R63+[16]ABRIL!R63+[16]MAYO!R63+[16]JUNIO!R63+[16]JULIO!R63+[16]AGOSTO!R63+[16]SEPTIEMBRE!R63+[16]OCTUBRE!R63+[16]NOVIEMBRE!R63+[16]DICIEMBRE!R63</f>
        <v>0</v>
      </c>
      <c r="T66" s="45">
        <f>[16]ENERO!S63+[16]FEBRERO!S63+[16]MARZO!S63+[16]ABRIL!S63+[16]MAYO!S63+[16]JUNIO!S63+[16]JULIO!S63+[16]AGOSTO!S63+[16]SEPTIEMBRE!S63+[16]OCTUBRE!S63+[16]NOVIEMBRE!S63+[16]DICIEMBRE!S63</f>
        <v>0</v>
      </c>
      <c r="U66" s="46">
        <f t="shared" si="5"/>
        <v>0</v>
      </c>
    </row>
    <row r="67" spans="1:21" s="44" customFormat="1" ht="18" customHeight="1">
      <c r="A67" s="297">
        <v>51</v>
      </c>
      <c r="B67" s="298" t="s">
        <v>135</v>
      </c>
      <c r="C67" s="297" t="s">
        <v>180</v>
      </c>
      <c r="D67" s="299">
        <v>0</v>
      </c>
      <c r="E67" s="300">
        <v>0</v>
      </c>
      <c r="F67" s="299">
        <v>0</v>
      </c>
      <c r="G67" s="299">
        <v>0</v>
      </c>
      <c r="H67" s="296">
        <f t="shared" si="4"/>
        <v>0</v>
      </c>
      <c r="I67" s="296"/>
      <c r="J67" s="299">
        <v>0</v>
      </c>
      <c r="K67" s="301">
        <v>0</v>
      </c>
      <c r="L67" s="299">
        <v>0</v>
      </c>
      <c r="M67" s="299">
        <v>0</v>
      </c>
      <c r="N67" s="301">
        <f t="shared" si="1"/>
        <v>0</v>
      </c>
      <c r="O67" s="296" t="str">
        <f t="shared" si="2"/>
        <v>N.A.</v>
      </c>
      <c r="P67" s="45">
        <f>[16]ENERO!O64+[16]FEBRERO!O64+[16]MARZO!O64+[16]ABRIL!O64+[16]MAYO!O64+[16]JUNIO!O64+[16]JULIO!O64+[16]AGOSTO!O64+[16]SEPTIEMBRE!O64+[16]OCTUBRE!O64+[16]NOVIEMBRE!O64+[16]DICIEMBRE!O64</f>
        <v>0</v>
      </c>
      <c r="Q67" s="45">
        <f>[16]ENERO!P64+[16]FEBRERO!P64+[16]MARZO!P64+[16]ABRIL!P64+[16]MAYO!P64+[16]JUNIO!P64+[16]JULIO!P64+[16]AGOSTO!P64+[16]SEPTIEMBRE!P64+[16]OCTUBRE!P64+[16]NOVIEMBRE!P64+[16]DICIEMBRE!P64</f>
        <v>0</v>
      </c>
      <c r="R67" s="46">
        <f t="shared" si="3"/>
        <v>0</v>
      </c>
      <c r="S67" s="45">
        <f>[16]ENERO!R64+[16]FEBRERO!R64+[16]MARZO!R64+[16]ABRIL!R64+[16]MAYO!R64+[16]JUNIO!R64+[16]JULIO!R64+[16]AGOSTO!R64+[16]SEPTIEMBRE!R64+[16]OCTUBRE!R64+[16]NOVIEMBRE!R64+[16]DICIEMBRE!R64</f>
        <v>0</v>
      </c>
      <c r="T67" s="45">
        <f>[16]ENERO!S64+[16]FEBRERO!S64+[16]MARZO!S64+[16]ABRIL!S64+[16]MAYO!S64+[16]JUNIO!S64+[16]JULIO!S64+[16]AGOSTO!S64+[16]SEPTIEMBRE!S64+[16]OCTUBRE!S64+[16]NOVIEMBRE!S64+[16]DICIEMBRE!S64</f>
        <v>0</v>
      </c>
      <c r="U67" s="46">
        <f t="shared" si="5"/>
        <v>0</v>
      </c>
    </row>
    <row r="68" spans="1:21" s="44" customFormat="1" ht="18" customHeight="1">
      <c r="A68" s="297">
        <v>52</v>
      </c>
      <c r="B68" s="298" t="s">
        <v>135</v>
      </c>
      <c r="C68" s="297" t="s">
        <v>181</v>
      </c>
      <c r="D68" s="299">
        <v>0</v>
      </c>
      <c r="E68" s="300">
        <v>0</v>
      </c>
      <c r="F68" s="299">
        <v>0</v>
      </c>
      <c r="G68" s="299">
        <v>0</v>
      </c>
      <c r="H68" s="296">
        <f t="shared" si="4"/>
        <v>0</v>
      </c>
      <c r="I68" s="296"/>
      <c r="J68" s="299">
        <v>0</v>
      </c>
      <c r="K68" s="301">
        <v>0</v>
      </c>
      <c r="L68" s="299">
        <v>0</v>
      </c>
      <c r="M68" s="299">
        <v>0</v>
      </c>
      <c r="N68" s="301">
        <f t="shared" si="1"/>
        <v>0</v>
      </c>
      <c r="O68" s="296" t="str">
        <f t="shared" si="2"/>
        <v>N.A.</v>
      </c>
      <c r="P68" s="45">
        <f>[16]ENERO!O65+[16]FEBRERO!O65+[16]MARZO!O65+[16]ABRIL!O65+[16]MAYO!O65+[16]JUNIO!O65+[16]JULIO!O65+[16]AGOSTO!O65+[16]SEPTIEMBRE!O65+[16]OCTUBRE!O65+[16]NOVIEMBRE!O65+[16]DICIEMBRE!O65</f>
        <v>0</v>
      </c>
      <c r="Q68" s="45">
        <f>[16]ENERO!P65+[16]FEBRERO!P65+[16]MARZO!P65+[16]ABRIL!P65+[16]MAYO!P65+[16]JUNIO!P65+[16]JULIO!P65+[16]AGOSTO!P65+[16]SEPTIEMBRE!P65+[16]OCTUBRE!P65+[16]NOVIEMBRE!P65+[16]DICIEMBRE!P65</f>
        <v>0</v>
      </c>
      <c r="R68" s="46">
        <f t="shared" si="3"/>
        <v>0</v>
      </c>
      <c r="S68" s="45">
        <f>[16]ENERO!R65+[16]FEBRERO!R65+[16]MARZO!R65+[16]ABRIL!R65+[16]MAYO!R65+[16]JUNIO!R65+[16]JULIO!R65+[16]AGOSTO!R65+[16]SEPTIEMBRE!R65+[16]OCTUBRE!R65+[16]NOVIEMBRE!R65+[16]DICIEMBRE!R65</f>
        <v>0</v>
      </c>
      <c r="T68" s="45">
        <f>[16]ENERO!S65+[16]FEBRERO!S65+[16]MARZO!S65+[16]ABRIL!S65+[16]MAYO!S65+[16]JUNIO!S65+[16]JULIO!S65+[16]AGOSTO!S65+[16]SEPTIEMBRE!S65+[16]OCTUBRE!S65+[16]NOVIEMBRE!S65+[16]DICIEMBRE!S65</f>
        <v>0</v>
      </c>
      <c r="U68" s="46">
        <f t="shared" si="5"/>
        <v>0</v>
      </c>
    </row>
    <row r="69" spans="1:21" s="44" customFormat="1" ht="18" customHeight="1">
      <c r="A69" s="297">
        <v>53</v>
      </c>
      <c r="B69" s="298" t="s">
        <v>135</v>
      </c>
      <c r="C69" s="297" t="s">
        <v>182</v>
      </c>
      <c r="D69" s="299">
        <v>0</v>
      </c>
      <c r="E69" s="300">
        <v>0</v>
      </c>
      <c r="F69" s="299">
        <v>0</v>
      </c>
      <c r="G69" s="299">
        <v>0</v>
      </c>
      <c r="H69" s="296">
        <f t="shared" si="4"/>
        <v>0</v>
      </c>
      <c r="I69" s="296"/>
      <c r="J69" s="299">
        <v>0</v>
      </c>
      <c r="K69" s="301">
        <v>0</v>
      </c>
      <c r="L69" s="299">
        <v>0</v>
      </c>
      <c r="M69" s="299">
        <v>0</v>
      </c>
      <c r="N69" s="301">
        <f t="shared" si="1"/>
        <v>0</v>
      </c>
      <c r="O69" s="296" t="str">
        <f t="shared" si="2"/>
        <v>N.A.</v>
      </c>
      <c r="P69" s="45">
        <f>[16]ENERO!O66+[16]FEBRERO!O66+[16]MARZO!O66+[16]ABRIL!O66+[16]MAYO!O66+[16]JUNIO!O66+[16]JULIO!O66+[16]AGOSTO!O66+[16]SEPTIEMBRE!O66+[16]OCTUBRE!O66+[16]NOVIEMBRE!O66+[16]DICIEMBRE!O66</f>
        <v>0</v>
      </c>
      <c r="Q69" s="45">
        <f>[16]ENERO!P66+[16]FEBRERO!P66+[16]MARZO!P66+[16]ABRIL!P66+[16]MAYO!P66+[16]JUNIO!P66+[16]JULIO!P66+[16]AGOSTO!P66+[16]SEPTIEMBRE!P66+[16]OCTUBRE!P66+[16]NOVIEMBRE!P66+[16]DICIEMBRE!P66</f>
        <v>0</v>
      </c>
      <c r="R69" s="46">
        <f t="shared" si="3"/>
        <v>0</v>
      </c>
      <c r="S69" s="45">
        <f>[16]ENERO!R66+[16]FEBRERO!R66+[16]MARZO!R66+[16]ABRIL!R66+[16]MAYO!R66+[16]JUNIO!R66+[16]JULIO!R66+[16]AGOSTO!R66+[16]SEPTIEMBRE!R66+[16]OCTUBRE!R66+[16]NOVIEMBRE!R66+[16]DICIEMBRE!R66</f>
        <v>0</v>
      </c>
      <c r="T69" s="45">
        <f>[16]ENERO!S66+[16]FEBRERO!S66+[16]MARZO!S66+[16]ABRIL!S66+[16]MAYO!S66+[16]JUNIO!S66+[16]JULIO!S66+[16]AGOSTO!S66+[16]SEPTIEMBRE!S66+[16]OCTUBRE!S66+[16]NOVIEMBRE!S66+[16]DICIEMBRE!S66</f>
        <v>0</v>
      </c>
      <c r="U69" s="46">
        <f t="shared" si="5"/>
        <v>0</v>
      </c>
    </row>
    <row r="70" spans="1:21" s="44" customFormat="1" ht="18" customHeight="1">
      <c r="A70" s="297">
        <v>54</v>
      </c>
      <c r="B70" s="298" t="s">
        <v>135</v>
      </c>
      <c r="C70" s="297" t="s">
        <v>183</v>
      </c>
      <c r="D70" s="299">
        <v>0</v>
      </c>
      <c r="E70" s="300">
        <v>0</v>
      </c>
      <c r="F70" s="299">
        <v>0</v>
      </c>
      <c r="G70" s="299">
        <v>0</v>
      </c>
      <c r="H70" s="296">
        <f t="shared" si="4"/>
        <v>0</v>
      </c>
      <c r="I70" s="296"/>
      <c r="J70" s="299">
        <v>0</v>
      </c>
      <c r="K70" s="301">
        <v>0</v>
      </c>
      <c r="L70" s="299">
        <v>0</v>
      </c>
      <c r="M70" s="299">
        <v>0</v>
      </c>
      <c r="N70" s="301">
        <f t="shared" si="1"/>
        <v>0</v>
      </c>
      <c r="O70" s="296" t="str">
        <f t="shared" si="2"/>
        <v>N.A.</v>
      </c>
      <c r="P70" s="45">
        <f>[16]ENERO!O67+[16]FEBRERO!O67+[16]MARZO!O67+[16]ABRIL!O67+[16]MAYO!O67+[16]JUNIO!O67+[16]JULIO!O67+[16]AGOSTO!O67+[16]SEPTIEMBRE!O67+[16]OCTUBRE!O67+[16]NOVIEMBRE!O67+[16]DICIEMBRE!O67</f>
        <v>0</v>
      </c>
      <c r="Q70" s="45">
        <f>[16]ENERO!P67+[16]FEBRERO!P67+[16]MARZO!P67+[16]ABRIL!P67+[16]MAYO!P67+[16]JUNIO!P67+[16]JULIO!P67+[16]AGOSTO!P67+[16]SEPTIEMBRE!P67+[16]OCTUBRE!P67+[16]NOVIEMBRE!P67+[16]DICIEMBRE!P67</f>
        <v>0</v>
      </c>
      <c r="R70" s="46">
        <f t="shared" si="3"/>
        <v>0</v>
      </c>
      <c r="S70" s="45">
        <f>[16]ENERO!R67+[16]FEBRERO!R67+[16]MARZO!R67+[16]ABRIL!R67+[16]MAYO!R67+[16]JUNIO!R67+[16]JULIO!R67+[16]AGOSTO!R67+[16]SEPTIEMBRE!R67+[16]OCTUBRE!R67+[16]NOVIEMBRE!R67+[16]DICIEMBRE!R67</f>
        <v>0</v>
      </c>
      <c r="T70" s="45">
        <f>[16]ENERO!S67+[16]FEBRERO!S67+[16]MARZO!S67+[16]ABRIL!S67+[16]MAYO!S67+[16]JUNIO!S67+[16]JULIO!S67+[16]AGOSTO!S67+[16]SEPTIEMBRE!S67+[16]OCTUBRE!S67+[16]NOVIEMBRE!S67+[16]DICIEMBRE!S67</f>
        <v>0</v>
      </c>
      <c r="U70" s="46">
        <f t="shared" si="5"/>
        <v>0</v>
      </c>
    </row>
    <row r="71" spans="1:21" s="44" customFormat="1" ht="18" customHeight="1">
      <c r="A71" s="297">
        <v>55</v>
      </c>
      <c r="B71" s="298" t="s">
        <v>135</v>
      </c>
      <c r="C71" s="297" t="s">
        <v>184</v>
      </c>
      <c r="D71" s="299">
        <v>0</v>
      </c>
      <c r="E71" s="300">
        <v>0</v>
      </c>
      <c r="F71" s="299">
        <v>0</v>
      </c>
      <c r="G71" s="299">
        <v>0</v>
      </c>
      <c r="H71" s="296">
        <f t="shared" si="4"/>
        <v>0</v>
      </c>
      <c r="I71" s="296"/>
      <c r="J71" s="299">
        <v>0</v>
      </c>
      <c r="K71" s="301">
        <v>0</v>
      </c>
      <c r="L71" s="299">
        <v>0</v>
      </c>
      <c r="M71" s="299">
        <v>0</v>
      </c>
      <c r="N71" s="301">
        <f t="shared" si="1"/>
        <v>0</v>
      </c>
      <c r="O71" s="296" t="str">
        <f t="shared" si="2"/>
        <v>N.A.</v>
      </c>
      <c r="P71" s="45">
        <f>[16]ENERO!O68+[16]FEBRERO!O68+[16]MARZO!O68+[16]ABRIL!O68+[16]MAYO!O68+[16]JUNIO!O68+[16]JULIO!O68+[16]AGOSTO!O68+[16]SEPTIEMBRE!O68+[16]OCTUBRE!O68+[16]NOVIEMBRE!O68+[16]DICIEMBRE!O68</f>
        <v>0</v>
      </c>
      <c r="Q71" s="45">
        <f>[16]ENERO!P68+[16]FEBRERO!P68+[16]MARZO!P68+[16]ABRIL!P68+[16]MAYO!P68+[16]JUNIO!P68+[16]JULIO!P68+[16]AGOSTO!P68+[16]SEPTIEMBRE!P68+[16]OCTUBRE!P68+[16]NOVIEMBRE!P68+[16]DICIEMBRE!P68</f>
        <v>0</v>
      </c>
      <c r="R71" s="46">
        <f t="shared" si="3"/>
        <v>0</v>
      </c>
      <c r="S71" s="45">
        <f>[16]ENERO!R68+[16]FEBRERO!R68+[16]MARZO!R68+[16]ABRIL!R68+[16]MAYO!R68+[16]JUNIO!R68+[16]JULIO!R68+[16]AGOSTO!R68+[16]SEPTIEMBRE!R68+[16]OCTUBRE!R68+[16]NOVIEMBRE!R68+[16]DICIEMBRE!R68</f>
        <v>0</v>
      </c>
      <c r="T71" s="45">
        <f>[16]ENERO!S68+[16]FEBRERO!S68+[16]MARZO!S68+[16]ABRIL!S68+[16]MAYO!S68+[16]JUNIO!S68+[16]JULIO!S68+[16]AGOSTO!S68+[16]SEPTIEMBRE!S68+[16]OCTUBRE!S68+[16]NOVIEMBRE!S68+[16]DICIEMBRE!S68</f>
        <v>0</v>
      </c>
      <c r="U71" s="46">
        <f t="shared" si="5"/>
        <v>0</v>
      </c>
    </row>
    <row r="72" spans="1:21" s="44" customFormat="1" ht="18" customHeight="1">
      <c r="A72" s="297">
        <v>57</v>
      </c>
      <c r="B72" s="298" t="s">
        <v>135</v>
      </c>
      <c r="C72" s="297" t="s">
        <v>185</v>
      </c>
      <c r="D72" s="299">
        <v>0</v>
      </c>
      <c r="E72" s="300">
        <v>0</v>
      </c>
      <c r="F72" s="299">
        <v>0</v>
      </c>
      <c r="G72" s="299">
        <v>0</v>
      </c>
      <c r="H72" s="296">
        <f t="shared" si="4"/>
        <v>0</v>
      </c>
      <c r="I72" s="296"/>
      <c r="J72" s="299">
        <v>0</v>
      </c>
      <c r="K72" s="301">
        <v>0</v>
      </c>
      <c r="L72" s="299">
        <v>0</v>
      </c>
      <c r="M72" s="299">
        <v>0</v>
      </c>
      <c r="N72" s="301">
        <f t="shared" si="1"/>
        <v>0</v>
      </c>
      <c r="O72" s="296" t="str">
        <f t="shared" si="2"/>
        <v>N.A.</v>
      </c>
      <c r="P72" s="45">
        <f>[16]ENERO!O69+[16]FEBRERO!O69+[16]MARZO!O69+[16]ABRIL!O69+[16]MAYO!O69+[16]JUNIO!O69+[16]JULIO!O69+[16]AGOSTO!O69+[16]SEPTIEMBRE!O69+[16]OCTUBRE!O69+[16]NOVIEMBRE!O69+[16]DICIEMBRE!O69</f>
        <v>0</v>
      </c>
      <c r="Q72" s="45">
        <f>[16]ENERO!P69+[16]FEBRERO!P69+[16]MARZO!P69+[16]ABRIL!P69+[16]MAYO!P69+[16]JUNIO!P69+[16]JULIO!P69+[16]AGOSTO!P69+[16]SEPTIEMBRE!P69+[16]OCTUBRE!P69+[16]NOVIEMBRE!P69+[16]DICIEMBRE!P69</f>
        <v>0</v>
      </c>
      <c r="R72" s="46">
        <f t="shared" si="3"/>
        <v>0</v>
      </c>
      <c r="S72" s="45">
        <f>[16]ENERO!R69+[16]FEBRERO!R69+[16]MARZO!R69+[16]ABRIL!R69+[16]MAYO!R69+[16]JUNIO!R69+[16]JULIO!R69+[16]AGOSTO!R69+[16]SEPTIEMBRE!R69+[16]OCTUBRE!R69+[16]NOVIEMBRE!R69+[16]DICIEMBRE!R69</f>
        <v>0</v>
      </c>
      <c r="T72" s="45">
        <f>[16]ENERO!S69+[16]FEBRERO!S69+[16]MARZO!S69+[16]ABRIL!S69+[16]MAYO!S69+[16]JUNIO!S69+[16]JULIO!S69+[16]AGOSTO!S69+[16]SEPTIEMBRE!S69+[16]OCTUBRE!S69+[16]NOVIEMBRE!S69+[16]DICIEMBRE!S69</f>
        <v>0</v>
      </c>
      <c r="U72" s="46">
        <f t="shared" si="5"/>
        <v>0</v>
      </c>
    </row>
    <row r="73" spans="1:21" s="44" customFormat="1" ht="18" customHeight="1">
      <c r="A73" s="297">
        <v>58</v>
      </c>
      <c r="B73" s="298" t="s">
        <v>139</v>
      </c>
      <c r="C73" s="297" t="s">
        <v>186</v>
      </c>
      <c r="D73" s="299">
        <v>0</v>
      </c>
      <c r="E73" s="300">
        <v>0</v>
      </c>
      <c r="F73" s="299">
        <v>0</v>
      </c>
      <c r="G73" s="299">
        <v>0</v>
      </c>
      <c r="H73" s="296">
        <f t="shared" si="4"/>
        <v>0</v>
      </c>
      <c r="I73" s="296"/>
      <c r="J73" s="299">
        <v>0</v>
      </c>
      <c r="K73" s="301">
        <v>0</v>
      </c>
      <c r="L73" s="299">
        <v>0</v>
      </c>
      <c r="M73" s="299">
        <v>0</v>
      </c>
      <c r="N73" s="301">
        <f t="shared" si="1"/>
        <v>0</v>
      </c>
      <c r="O73" s="296" t="str">
        <f t="shared" si="2"/>
        <v>N.A.</v>
      </c>
      <c r="P73" s="45">
        <f>[16]ENERO!O70+[16]FEBRERO!O70+[16]MARZO!O70+[16]ABRIL!O70+[16]MAYO!O70+[16]JUNIO!O70+[16]JULIO!O70+[16]AGOSTO!O70+[16]SEPTIEMBRE!O70+[16]OCTUBRE!O70+[16]NOVIEMBRE!O70+[16]DICIEMBRE!O70</f>
        <v>0</v>
      </c>
      <c r="Q73" s="45">
        <f>[16]ENERO!P70+[16]FEBRERO!P70+[16]MARZO!P70+[16]ABRIL!P70+[16]MAYO!P70+[16]JUNIO!P70+[16]JULIO!P70+[16]AGOSTO!P70+[16]SEPTIEMBRE!P70+[16]OCTUBRE!P70+[16]NOVIEMBRE!P70+[16]DICIEMBRE!P70</f>
        <v>0</v>
      </c>
      <c r="R73" s="46">
        <f t="shared" si="3"/>
        <v>0</v>
      </c>
      <c r="S73" s="45">
        <f>[16]ENERO!R70+[16]FEBRERO!R70+[16]MARZO!R70+[16]ABRIL!R70+[16]MAYO!R70+[16]JUNIO!R70+[16]JULIO!R70+[16]AGOSTO!R70+[16]SEPTIEMBRE!R70+[16]OCTUBRE!R70+[16]NOVIEMBRE!R70+[16]DICIEMBRE!R70</f>
        <v>0</v>
      </c>
      <c r="T73" s="45">
        <f>[16]ENERO!S70+[16]FEBRERO!S70+[16]MARZO!S70+[16]ABRIL!S70+[16]MAYO!S70+[16]JUNIO!S70+[16]JULIO!S70+[16]AGOSTO!S70+[16]SEPTIEMBRE!S70+[16]OCTUBRE!S70+[16]NOVIEMBRE!S70+[16]DICIEMBRE!S70</f>
        <v>0</v>
      </c>
      <c r="U73" s="46">
        <f t="shared" si="5"/>
        <v>0</v>
      </c>
    </row>
    <row r="74" spans="1:21" s="44" customFormat="1" ht="18" customHeight="1">
      <c r="A74" s="297">
        <v>59</v>
      </c>
      <c r="B74" s="298" t="s">
        <v>139</v>
      </c>
      <c r="C74" s="297" t="s">
        <v>187</v>
      </c>
      <c r="D74" s="299">
        <v>0</v>
      </c>
      <c r="E74" s="300">
        <v>0</v>
      </c>
      <c r="F74" s="299">
        <v>0</v>
      </c>
      <c r="G74" s="299">
        <v>0</v>
      </c>
      <c r="H74" s="296">
        <f t="shared" si="4"/>
        <v>0</v>
      </c>
      <c r="I74" s="296"/>
      <c r="J74" s="299">
        <v>0</v>
      </c>
      <c r="K74" s="301">
        <v>0</v>
      </c>
      <c r="L74" s="299">
        <v>0</v>
      </c>
      <c r="M74" s="299">
        <v>0</v>
      </c>
      <c r="N74" s="301">
        <f t="shared" si="1"/>
        <v>0</v>
      </c>
      <c r="O74" s="296" t="str">
        <f t="shared" si="2"/>
        <v>N.A.</v>
      </c>
      <c r="P74" s="45">
        <f>[16]ENERO!O71+[16]FEBRERO!O71+[16]MARZO!O71+[16]ABRIL!O71+[16]MAYO!O71+[16]JUNIO!O71+[16]JULIO!O71+[16]AGOSTO!O71+[16]SEPTIEMBRE!O71+[16]OCTUBRE!O71+[16]NOVIEMBRE!O71+[16]DICIEMBRE!O71</f>
        <v>0</v>
      </c>
      <c r="Q74" s="45">
        <f>[16]ENERO!P71+[16]FEBRERO!P71+[16]MARZO!P71+[16]ABRIL!P71+[16]MAYO!P71+[16]JUNIO!P71+[16]JULIO!P71+[16]AGOSTO!P71+[16]SEPTIEMBRE!P71+[16]OCTUBRE!P71+[16]NOVIEMBRE!P71+[16]DICIEMBRE!P71</f>
        <v>0</v>
      </c>
      <c r="R74" s="46">
        <f t="shared" si="3"/>
        <v>0</v>
      </c>
      <c r="S74" s="45">
        <f>[16]ENERO!R71+[16]FEBRERO!R71+[16]MARZO!R71+[16]ABRIL!R71+[16]MAYO!R71+[16]JUNIO!R71+[16]JULIO!R71+[16]AGOSTO!R71+[16]SEPTIEMBRE!R71+[16]OCTUBRE!R71+[16]NOVIEMBRE!R71+[16]DICIEMBRE!R71</f>
        <v>0</v>
      </c>
      <c r="T74" s="45">
        <f>[16]ENERO!S71+[16]FEBRERO!S71+[16]MARZO!S71+[16]ABRIL!S71+[16]MAYO!S71+[16]JUNIO!S71+[16]JULIO!S71+[16]AGOSTO!S71+[16]SEPTIEMBRE!S71+[16]OCTUBRE!S71+[16]NOVIEMBRE!S71+[16]DICIEMBRE!S71</f>
        <v>0</v>
      </c>
      <c r="U74" s="46">
        <f t="shared" si="5"/>
        <v>0</v>
      </c>
    </row>
    <row r="75" spans="1:21" s="44" customFormat="1" ht="18" customHeight="1">
      <c r="A75" s="297">
        <v>60</v>
      </c>
      <c r="B75" s="298" t="s">
        <v>188</v>
      </c>
      <c r="C75" s="297" t="s">
        <v>189</v>
      </c>
      <c r="D75" s="299">
        <v>0</v>
      </c>
      <c r="E75" s="300">
        <v>0</v>
      </c>
      <c r="F75" s="299">
        <v>0</v>
      </c>
      <c r="G75" s="299">
        <v>0</v>
      </c>
      <c r="H75" s="296">
        <f t="shared" si="4"/>
        <v>0</v>
      </c>
      <c r="I75" s="296"/>
      <c r="J75" s="299">
        <v>0</v>
      </c>
      <c r="K75" s="301">
        <v>0</v>
      </c>
      <c r="L75" s="299">
        <v>0</v>
      </c>
      <c r="M75" s="299">
        <v>0</v>
      </c>
      <c r="N75" s="301">
        <f t="shared" si="1"/>
        <v>0</v>
      </c>
      <c r="O75" s="296" t="str">
        <f t="shared" si="2"/>
        <v>N.A.</v>
      </c>
      <c r="P75" s="45">
        <f>[16]ENERO!O72+[16]FEBRERO!O72+[16]MARZO!O72+[16]ABRIL!O72+[16]MAYO!O72+[16]JUNIO!O72+[16]JULIO!O72+[16]AGOSTO!O72+[16]SEPTIEMBRE!O72+[16]OCTUBRE!O72+[16]NOVIEMBRE!O72+[16]DICIEMBRE!O72</f>
        <v>0</v>
      </c>
      <c r="Q75" s="45">
        <f>[16]ENERO!P72+[16]FEBRERO!P72+[16]MARZO!P72+[16]ABRIL!P72+[16]MAYO!P72+[16]JUNIO!P72+[16]JULIO!P72+[16]AGOSTO!P72+[16]SEPTIEMBRE!P72+[16]OCTUBRE!P72+[16]NOVIEMBRE!P72+[16]DICIEMBRE!P72</f>
        <v>0</v>
      </c>
      <c r="R75" s="46">
        <f t="shared" si="3"/>
        <v>0</v>
      </c>
      <c r="S75" s="45">
        <f>[16]ENERO!R72+[16]FEBRERO!R72+[16]MARZO!R72+[16]ABRIL!R72+[16]MAYO!R72+[16]JUNIO!R72+[16]JULIO!R72+[16]AGOSTO!R72+[16]SEPTIEMBRE!R72+[16]OCTUBRE!R72+[16]NOVIEMBRE!R72+[16]DICIEMBRE!R72</f>
        <v>0</v>
      </c>
      <c r="T75" s="45">
        <f>[16]ENERO!S72+[16]FEBRERO!S72+[16]MARZO!S72+[16]ABRIL!S72+[16]MAYO!S72+[16]JUNIO!S72+[16]JULIO!S72+[16]AGOSTO!S72+[16]SEPTIEMBRE!S72+[16]OCTUBRE!S72+[16]NOVIEMBRE!S72+[16]DICIEMBRE!S72</f>
        <v>0</v>
      </c>
      <c r="U75" s="46">
        <f t="shared" si="5"/>
        <v>0</v>
      </c>
    </row>
    <row r="76" spans="1:21" s="44" customFormat="1" ht="18" customHeight="1">
      <c r="A76" s="297">
        <v>61</v>
      </c>
      <c r="B76" s="298" t="s">
        <v>126</v>
      </c>
      <c r="C76" s="297" t="s">
        <v>190</v>
      </c>
      <c r="D76" s="299">
        <v>0</v>
      </c>
      <c r="E76" s="300">
        <v>0</v>
      </c>
      <c r="F76" s="299">
        <v>0</v>
      </c>
      <c r="G76" s="299">
        <v>0</v>
      </c>
      <c r="H76" s="296">
        <f t="shared" si="4"/>
        <v>0</v>
      </c>
      <c r="I76" s="296"/>
      <c r="J76" s="299">
        <v>0</v>
      </c>
      <c r="K76" s="301">
        <v>0</v>
      </c>
      <c r="L76" s="299">
        <v>0</v>
      </c>
      <c r="M76" s="299">
        <v>0</v>
      </c>
      <c r="N76" s="301">
        <f t="shared" si="1"/>
        <v>0</v>
      </c>
      <c r="O76" s="296" t="str">
        <f t="shared" si="2"/>
        <v>N.A.</v>
      </c>
      <c r="P76" s="45">
        <f>[16]ENERO!O73+[16]FEBRERO!O73+[16]MARZO!O73+[16]ABRIL!O73+[16]MAYO!O73+[16]JUNIO!O73+[16]JULIO!O73+[16]AGOSTO!O73+[16]SEPTIEMBRE!O73+[16]OCTUBRE!O73+[16]NOVIEMBRE!O73+[16]DICIEMBRE!O73</f>
        <v>0</v>
      </c>
      <c r="Q76" s="45">
        <f>[16]ENERO!P73+[16]FEBRERO!P73+[16]MARZO!P73+[16]ABRIL!P73+[16]MAYO!P73+[16]JUNIO!P73+[16]JULIO!P73+[16]AGOSTO!P73+[16]SEPTIEMBRE!P73+[16]OCTUBRE!P73+[16]NOVIEMBRE!P73+[16]DICIEMBRE!P73</f>
        <v>0</v>
      </c>
      <c r="R76" s="46">
        <f t="shared" si="3"/>
        <v>0</v>
      </c>
      <c r="S76" s="45">
        <f>[16]ENERO!R73+[16]FEBRERO!R73+[16]MARZO!R73+[16]ABRIL!R73+[16]MAYO!R73+[16]JUNIO!R73+[16]JULIO!R73+[16]AGOSTO!R73+[16]SEPTIEMBRE!R73+[16]OCTUBRE!R73+[16]NOVIEMBRE!R73+[16]DICIEMBRE!R73</f>
        <v>0</v>
      </c>
      <c r="T76" s="45">
        <f>[16]ENERO!S73+[16]FEBRERO!S73+[16]MARZO!S73+[16]ABRIL!S73+[16]MAYO!S73+[16]JUNIO!S73+[16]JULIO!S73+[16]AGOSTO!S73+[16]SEPTIEMBRE!S73+[16]OCTUBRE!S73+[16]NOVIEMBRE!S73+[16]DICIEMBRE!S73</f>
        <v>0</v>
      </c>
      <c r="U76" s="46">
        <f t="shared" si="5"/>
        <v>0</v>
      </c>
    </row>
    <row r="77" spans="1:21" s="44" customFormat="1" ht="18" customHeight="1">
      <c r="A77" s="297">
        <v>62</v>
      </c>
      <c r="B77" s="298" t="s">
        <v>191</v>
      </c>
      <c r="C77" s="297" t="s">
        <v>192</v>
      </c>
      <c r="D77" s="299">
        <v>945.95043999999996</v>
      </c>
      <c r="E77" s="300">
        <v>675.80954999999994</v>
      </c>
      <c r="F77" s="299">
        <v>0</v>
      </c>
      <c r="G77" s="299">
        <v>10.784686220000001</v>
      </c>
      <c r="H77" s="296">
        <f t="shared" si="4"/>
        <v>259.35620377999999</v>
      </c>
      <c r="I77" s="296"/>
      <c r="J77" s="299">
        <v>1896.2469146438805</v>
      </c>
      <c r="K77" s="301">
        <v>364.82704355972567</v>
      </c>
      <c r="L77" s="299">
        <v>0</v>
      </c>
      <c r="M77" s="299">
        <v>11.88393962</v>
      </c>
      <c r="N77" s="301">
        <f t="shared" si="1"/>
        <v>1519.5359314641546</v>
      </c>
      <c r="O77" s="296">
        <f t="shared" si="2"/>
        <v>485.88763612267689</v>
      </c>
      <c r="P77" s="45">
        <f>[16]ENERO!O74+[16]FEBRERO!O74+[16]MARZO!O74+[16]ABRIL!O74+[16]MAYO!O74+[16]JUNIO!O74+[16]JULIO!O74+[16]AGOSTO!O74+[16]SEPTIEMBRE!O74+[16]OCTUBRE!O74+[16]NOVIEMBRE!O74+[16]DICIEMBRE!O74</f>
        <v>290.71752999999995</v>
      </c>
      <c r="Q77" s="45">
        <f>[16]ENERO!P74+[16]FEBRERO!P74+[16]MARZO!P74+[16]ABRIL!P74+[16]MAYO!P74+[16]JUNIO!P74+[16]JULIO!P74+[16]AGOSTO!P74+[16]SEPTIEMBRE!P74+[16]OCTUBRE!P74+[16]NOVIEMBRE!P74+[16]DICIEMBRE!P74</f>
        <v>385.09201999999999</v>
      </c>
      <c r="R77" s="46">
        <f t="shared" si="3"/>
        <v>675.80954999999994</v>
      </c>
      <c r="S77" s="45">
        <f>[16]ENERO!R74+[16]FEBRERO!R74+[16]MARZO!R74+[16]ABRIL!R74+[16]MAYO!R74+[16]JUNIO!R74+[16]JULIO!R74+[16]AGOSTO!R74+[16]SEPTIEMBRE!R74+[16]OCTUBRE!R74+[16]NOVIEMBRE!R74+[16]DICIEMBRE!R74</f>
        <v>332.45166260999997</v>
      </c>
      <c r="T77" s="45">
        <f>[16]ENERO!S74+[16]FEBRERO!S74+[16]MARZO!S74+[16]ABRIL!S74+[16]MAYO!S74+[16]JUNIO!S74+[16]JULIO!S74+[16]AGOSTO!S74+[16]SEPTIEMBRE!S74+[16]OCTUBRE!S74+[16]NOVIEMBRE!S74+[16]DICIEMBRE!S74</f>
        <v>32.375380949725724</v>
      </c>
      <c r="U77" s="46">
        <f t="shared" si="5"/>
        <v>364.82704355972567</v>
      </c>
    </row>
    <row r="78" spans="1:21" s="44" customFormat="1" ht="18" customHeight="1">
      <c r="A78" s="297">
        <v>63</v>
      </c>
      <c r="B78" s="298" t="s">
        <v>193</v>
      </c>
      <c r="C78" s="297" t="s">
        <v>194</v>
      </c>
      <c r="D78" s="299">
        <v>1285.3744200000001</v>
      </c>
      <c r="E78" s="300">
        <v>268.83474200000001</v>
      </c>
      <c r="F78" s="299">
        <v>0</v>
      </c>
      <c r="G78" s="299">
        <v>202.49017402999999</v>
      </c>
      <c r="H78" s="296">
        <f t="shared" si="4"/>
        <v>814.04950397000016</v>
      </c>
      <c r="I78" s="296"/>
      <c r="J78" s="299">
        <v>1142.7339976771548</v>
      </c>
      <c r="K78" s="301">
        <v>267.64561555</v>
      </c>
      <c r="L78" s="299">
        <v>0</v>
      </c>
      <c r="M78" s="299">
        <v>176.41570253</v>
      </c>
      <c r="N78" s="301">
        <f t="shared" si="1"/>
        <v>698.6726795971548</v>
      </c>
      <c r="O78" s="296">
        <f t="shared" si="2"/>
        <v>-14.173195095650756</v>
      </c>
      <c r="P78" s="45">
        <f>[16]ENERO!O75+[16]FEBRERO!O75+[16]MARZO!O75+[16]ABRIL!O75+[16]MAYO!O75+[16]JUNIO!O75+[16]JULIO!O75+[16]AGOSTO!O75+[16]SEPTIEMBRE!O75+[16]OCTUBRE!O75+[16]NOVIEMBRE!O75+[16]DICIEMBRE!O75</f>
        <v>245.46552199999999</v>
      </c>
      <c r="Q78" s="45">
        <f>[16]ENERO!P75+[16]FEBRERO!P75+[16]MARZO!P75+[16]ABRIL!P75+[16]MAYO!P75+[16]JUNIO!P75+[16]JULIO!P75+[16]AGOSTO!P75+[16]SEPTIEMBRE!P75+[16]OCTUBRE!P75+[16]NOVIEMBRE!P75+[16]DICIEMBRE!P75</f>
        <v>23.369219999999999</v>
      </c>
      <c r="R78" s="46">
        <f t="shared" si="3"/>
        <v>268.83474200000001</v>
      </c>
      <c r="S78" s="45">
        <f>[16]ENERO!R75+[16]FEBRERO!R75+[16]MARZO!R75+[16]ABRIL!R75+[16]MAYO!R75+[16]JUNIO!R75+[16]JULIO!R75+[16]AGOSTO!R75+[16]SEPTIEMBRE!R75+[16]OCTUBRE!R75+[16]NOVIEMBRE!R75+[16]DICIEMBRE!R75</f>
        <v>265.04486754999999</v>
      </c>
      <c r="T78" s="45">
        <f>[16]ENERO!S75+[16]FEBRERO!S75+[16]MARZO!S75+[16]ABRIL!S75+[16]MAYO!S75+[16]JUNIO!S75+[16]JULIO!S75+[16]AGOSTO!S75+[16]SEPTIEMBRE!S75+[16]OCTUBRE!S75+[16]NOVIEMBRE!S75+[16]DICIEMBRE!S75</f>
        <v>2.6007479999999998</v>
      </c>
      <c r="U78" s="46">
        <f t="shared" si="5"/>
        <v>267.64561555</v>
      </c>
    </row>
    <row r="79" spans="1:21" s="44" customFormat="1" ht="18" customHeight="1">
      <c r="A79" s="297">
        <v>64</v>
      </c>
      <c r="B79" s="298" t="s">
        <v>135</v>
      </c>
      <c r="C79" s="297" t="s">
        <v>195</v>
      </c>
      <c r="D79" s="299">
        <v>0</v>
      </c>
      <c r="E79" s="300">
        <v>0</v>
      </c>
      <c r="F79" s="299">
        <v>0</v>
      </c>
      <c r="G79" s="299">
        <v>0</v>
      </c>
      <c r="H79" s="296">
        <f t="shared" si="4"/>
        <v>0</v>
      </c>
      <c r="I79" s="296"/>
      <c r="J79" s="299">
        <v>0</v>
      </c>
      <c r="K79" s="301">
        <v>0</v>
      </c>
      <c r="L79" s="299">
        <v>0</v>
      </c>
      <c r="M79" s="299">
        <v>0</v>
      </c>
      <c r="N79" s="301">
        <f t="shared" si="1"/>
        <v>0</v>
      </c>
      <c r="O79" s="296" t="str">
        <f t="shared" si="2"/>
        <v>N.A.</v>
      </c>
      <c r="P79" s="45">
        <f>[16]ENERO!O76+[16]FEBRERO!O76+[16]MARZO!O76+[16]ABRIL!O76+[16]MAYO!O76+[16]JUNIO!O76+[16]JULIO!O76+[16]AGOSTO!O76+[16]SEPTIEMBRE!O76+[16]OCTUBRE!O76+[16]NOVIEMBRE!O76+[16]DICIEMBRE!O76</f>
        <v>0</v>
      </c>
      <c r="Q79" s="45">
        <f>[16]ENERO!P76+[16]FEBRERO!P76+[16]MARZO!P76+[16]ABRIL!P76+[16]MAYO!P76+[16]JUNIO!P76+[16]JULIO!P76+[16]AGOSTO!P76+[16]SEPTIEMBRE!P76+[16]OCTUBRE!P76+[16]NOVIEMBRE!P76+[16]DICIEMBRE!P76</f>
        <v>0</v>
      </c>
      <c r="R79" s="46">
        <f t="shared" si="3"/>
        <v>0</v>
      </c>
      <c r="S79" s="45">
        <f>[16]ENERO!R76+[16]FEBRERO!R76+[16]MARZO!R76+[16]ABRIL!R76+[16]MAYO!R76+[16]JUNIO!R76+[16]JULIO!R76+[16]AGOSTO!R76+[16]SEPTIEMBRE!R76+[16]OCTUBRE!R76+[16]NOVIEMBRE!R76+[16]DICIEMBRE!R76</f>
        <v>0</v>
      </c>
      <c r="T79" s="45">
        <f>[16]ENERO!S76+[16]FEBRERO!S76+[16]MARZO!S76+[16]ABRIL!S76+[16]MAYO!S76+[16]JUNIO!S76+[16]JULIO!S76+[16]AGOSTO!S76+[16]SEPTIEMBRE!S76+[16]OCTUBRE!S76+[16]NOVIEMBRE!S76+[16]DICIEMBRE!S76</f>
        <v>0</v>
      </c>
      <c r="U79" s="46">
        <f t="shared" si="5"/>
        <v>0</v>
      </c>
    </row>
    <row r="80" spans="1:21" s="44" customFormat="1" ht="18" customHeight="1">
      <c r="A80" s="297">
        <v>65</v>
      </c>
      <c r="B80" s="298" t="s">
        <v>135</v>
      </c>
      <c r="C80" s="297" t="s">
        <v>196</v>
      </c>
      <c r="D80" s="299">
        <v>0</v>
      </c>
      <c r="E80" s="300">
        <v>0</v>
      </c>
      <c r="F80" s="299">
        <v>0</v>
      </c>
      <c r="G80" s="299">
        <v>0</v>
      </c>
      <c r="H80" s="296">
        <f t="shared" si="4"/>
        <v>0</v>
      </c>
      <c r="I80" s="296"/>
      <c r="J80" s="299">
        <v>0</v>
      </c>
      <c r="K80" s="301">
        <v>0</v>
      </c>
      <c r="L80" s="299">
        <v>0</v>
      </c>
      <c r="M80" s="299">
        <v>0</v>
      </c>
      <c r="N80" s="301">
        <f t="shared" si="1"/>
        <v>0</v>
      </c>
      <c r="O80" s="296" t="str">
        <f t="shared" si="2"/>
        <v>N.A.</v>
      </c>
      <c r="P80" s="45">
        <f>[16]ENERO!O77+[16]FEBRERO!O77+[16]MARZO!O77+[16]ABRIL!O77+[16]MAYO!O77+[16]JUNIO!O77+[16]JULIO!O77+[16]AGOSTO!O77+[16]SEPTIEMBRE!O77+[16]OCTUBRE!O77+[16]NOVIEMBRE!O77+[16]DICIEMBRE!O77</f>
        <v>0</v>
      </c>
      <c r="Q80" s="45">
        <f>[16]ENERO!P77+[16]FEBRERO!P77+[16]MARZO!P77+[16]ABRIL!P77+[16]MAYO!P77+[16]JUNIO!P77+[16]JULIO!P77+[16]AGOSTO!P77+[16]SEPTIEMBRE!P77+[16]OCTUBRE!P77+[16]NOVIEMBRE!P77+[16]DICIEMBRE!P77</f>
        <v>0</v>
      </c>
      <c r="R80" s="46">
        <f t="shared" si="3"/>
        <v>0</v>
      </c>
      <c r="S80" s="45">
        <f>[16]ENERO!R77+[16]FEBRERO!R77+[16]MARZO!R77+[16]ABRIL!R77+[16]MAYO!R77+[16]JUNIO!R77+[16]JULIO!R77+[16]AGOSTO!R77+[16]SEPTIEMBRE!R77+[16]OCTUBRE!R77+[16]NOVIEMBRE!R77+[16]DICIEMBRE!R77</f>
        <v>0</v>
      </c>
      <c r="T80" s="45">
        <f>[16]ENERO!S77+[16]FEBRERO!S77+[16]MARZO!S77+[16]ABRIL!S77+[16]MAYO!S77+[16]JUNIO!S77+[16]JULIO!S77+[16]AGOSTO!S77+[16]SEPTIEMBRE!S77+[16]OCTUBRE!S77+[16]NOVIEMBRE!S77+[16]DICIEMBRE!S77</f>
        <v>0</v>
      </c>
      <c r="U80" s="46">
        <f t="shared" si="5"/>
        <v>0</v>
      </c>
    </row>
    <row r="81" spans="1:21" s="44" customFormat="1" ht="18" customHeight="1">
      <c r="A81" s="297">
        <v>66</v>
      </c>
      <c r="B81" s="298" t="s">
        <v>135</v>
      </c>
      <c r="C81" s="297" t="s">
        <v>197</v>
      </c>
      <c r="D81" s="299">
        <v>0</v>
      </c>
      <c r="E81" s="300">
        <v>0</v>
      </c>
      <c r="F81" s="299">
        <v>0</v>
      </c>
      <c r="G81" s="299">
        <v>0</v>
      </c>
      <c r="H81" s="296">
        <f t="shared" si="4"/>
        <v>0</v>
      </c>
      <c r="I81" s="296"/>
      <c r="J81" s="299">
        <v>0</v>
      </c>
      <c r="K81" s="301">
        <v>0</v>
      </c>
      <c r="L81" s="299">
        <v>0</v>
      </c>
      <c r="M81" s="299">
        <v>0</v>
      </c>
      <c r="N81" s="301">
        <f t="shared" si="1"/>
        <v>0</v>
      </c>
      <c r="O81" s="296" t="str">
        <f t="shared" si="2"/>
        <v>N.A.</v>
      </c>
      <c r="P81" s="45">
        <f>[16]ENERO!O78+[16]FEBRERO!O78+[16]MARZO!O78+[16]ABRIL!O78+[16]MAYO!O78+[16]JUNIO!O78+[16]JULIO!O78+[16]AGOSTO!O78+[16]SEPTIEMBRE!O78+[16]OCTUBRE!O78+[16]NOVIEMBRE!O78+[16]DICIEMBRE!O78</f>
        <v>0</v>
      </c>
      <c r="Q81" s="45">
        <f>[16]ENERO!P78+[16]FEBRERO!P78+[16]MARZO!P78+[16]ABRIL!P78+[16]MAYO!P78+[16]JUNIO!P78+[16]JULIO!P78+[16]AGOSTO!P78+[16]SEPTIEMBRE!P78+[16]OCTUBRE!P78+[16]NOVIEMBRE!P78+[16]DICIEMBRE!P78</f>
        <v>0</v>
      </c>
      <c r="R81" s="46">
        <f t="shared" si="3"/>
        <v>0</v>
      </c>
      <c r="S81" s="45">
        <f>[16]ENERO!R78+[16]FEBRERO!R78+[16]MARZO!R78+[16]ABRIL!R78+[16]MAYO!R78+[16]JUNIO!R78+[16]JULIO!R78+[16]AGOSTO!R78+[16]SEPTIEMBRE!R78+[16]OCTUBRE!R78+[16]NOVIEMBRE!R78+[16]DICIEMBRE!R78</f>
        <v>0</v>
      </c>
      <c r="T81" s="45">
        <f>[16]ENERO!S78+[16]FEBRERO!S78+[16]MARZO!S78+[16]ABRIL!S78+[16]MAYO!S78+[16]JUNIO!S78+[16]JULIO!S78+[16]AGOSTO!S78+[16]SEPTIEMBRE!S78+[16]OCTUBRE!S78+[16]NOVIEMBRE!S78+[16]DICIEMBRE!S78</f>
        <v>0</v>
      </c>
      <c r="U81" s="46">
        <f t="shared" si="5"/>
        <v>0</v>
      </c>
    </row>
    <row r="82" spans="1:21" s="44" customFormat="1" ht="18" customHeight="1">
      <c r="A82" s="297">
        <v>67</v>
      </c>
      <c r="B82" s="298" t="s">
        <v>135</v>
      </c>
      <c r="C82" s="297" t="s">
        <v>198</v>
      </c>
      <c r="D82" s="299">
        <v>0</v>
      </c>
      <c r="E82" s="300">
        <v>0</v>
      </c>
      <c r="F82" s="299">
        <v>0</v>
      </c>
      <c r="G82" s="299">
        <v>0</v>
      </c>
      <c r="H82" s="296">
        <f t="shared" si="4"/>
        <v>0</v>
      </c>
      <c r="I82" s="296"/>
      <c r="J82" s="299">
        <v>0</v>
      </c>
      <c r="K82" s="301">
        <v>0</v>
      </c>
      <c r="L82" s="299">
        <v>0</v>
      </c>
      <c r="M82" s="299">
        <v>0</v>
      </c>
      <c r="N82" s="301">
        <f t="shared" ref="N82:N145" si="6">J82-K82-M82</f>
        <v>0</v>
      </c>
      <c r="O82" s="296" t="str">
        <f t="shared" ref="O82:O145" si="7">IF(OR(H82=0,N82=0),"N.A.",IF((((N82-H82)/H82))*100&gt;=500,"500&lt;",IF((((N82-H82)/H82))*100&lt;=-500,"&lt;-500",(((N82-H82)/H82))*100)))</f>
        <v>N.A.</v>
      </c>
      <c r="P82" s="45">
        <f>[16]ENERO!O79+[16]FEBRERO!O79+[16]MARZO!O79+[16]ABRIL!O79+[16]MAYO!O79+[16]JUNIO!O79+[16]JULIO!O79+[16]AGOSTO!O79+[16]SEPTIEMBRE!O79+[16]OCTUBRE!O79+[16]NOVIEMBRE!O79+[16]DICIEMBRE!O79</f>
        <v>0</v>
      </c>
      <c r="Q82" s="45">
        <f>[16]ENERO!P79+[16]FEBRERO!P79+[16]MARZO!P79+[16]ABRIL!P79+[16]MAYO!P79+[16]JUNIO!P79+[16]JULIO!P79+[16]AGOSTO!P79+[16]SEPTIEMBRE!P79+[16]OCTUBRE!P79+[16]NOVIEMBRE!P79+[16]DICIEMBRE!P79</f>
        <v>0</v>
      </c>
      <c r="R82" s="46">
        <f t="shared" ref="R82:R145" si="8">P82+Q82</f>
        <v>0</v>
      </c>
      <c r="S82" s="45">
        <f>[16]ENERO!R79+[16]FEBRERO!R79+[16]MARZO!R79+[16]ABRIL!R79+[16]MAYO!R79+[16]JUNIO!R79+[16]JULIO!R79+[16]AGOSTO!R79+[16]SEPTIEMBRE!R79+[16]OCTUBRE!R79+[16]NOVIEMBRE!R79+[16]DICIEMBRE!R79</f>
        <v>0</v>
      </c>
      <c r="T82" s="45">
        <f>[16]ENERO!S79+[16]FEBRERO!S79+[16]MARZO!S79+[16]ABRIL!S79+[16]MAYO!S79+[16]JUNIO!S79+[16]JULIO!S79+[16]AGOSTO!S79+[16]SEPTIEMBRE!S79+[16]OCTUBRE!S79+[16]NOVIEMBRE!S79+[16]DICIEMBRE!S79</f>
        <v>0</v>
      </c>
      <c r="U82" s="46">
        <f t="shared" si="5"/>
        <v>0</v>
      </c>
    </row>
    <row r="83" spans="1:21" s="44" customFormat="1" ht="18" customHeight="1">
      <c r="A83" s="297">
        <v>68</v>
      </c>
      <c r="B83" s="298" t="s">
        <v>135</v>
      </c>
      <c r="C83" s="297" t="s">
        <v>199</v>
      </c>
      <c r="D83" s="299">
        <v>319.44210999999996</v>
      </c>
      <c r="E83" s="300">
        <v>64.866973999999999</v>
      </c>
      <c r="F83" s="299">
        <v>0</v>
      </c>
      <c r="G83" s="299">
        <v>7.2487837599999994</v>
      </c>
      <c r="H83" s="296">
        <f t="shared" ref="H83:H146" si="9">D83-E83-G83</f>
        <v>247.32635223999995</v>
      </c>
      <c r="I83" s="296"/>
      <c r="J83" s="299">
        <v>55.658070115681589</v>
      </c>
      <c r="K83" s="301">
        <v>47.735985467530973</v>
      </c>
      <c r="L83" s="299">
        <v>0</v>
      </c>
      <c r="M83" s="299">
        <v>6.8307499400000005</v>
      </c>
      <c r="N83" s="301">
        <f t="shared" si="6"/>
        <v>1.0913347081506153</v>
      </c>
      <c r="O83" s="296">
        <f t="shared" si="7"/>
        <v>-99.558747097401252</v>
      </c>
      <c r="P83" s="45">
        <f>[16]ENERO!O80+[16]FEBRERO!O80+[16]MARZO!O80+[16]ABRIL!O80+[16]MAYO!O80+[16]JUNIO!O80+[16]JULIO!O80+[16]AGOSTO!O80+[16]SEPTIEMBRE!O80+[16]OCTUBRE!O80+[16]NOVIEMBRE!O80+[16]DICIEMBRE!O80</f>
        <v>32.206043999999999</v>
      </c>
      <c r="Q83" s="45">
        <f>[16]ENERO!P80+[16]FEBRERO!P80+[16]MARZO!P80+[16]ABRIL!P80+[16]MAYO!P80+[16]JUNIO!P80+[16]JULIO!P80+[16]AGOSTO!P80+[16]SEPTIEMBRE!P80+[16]OCTUBRE!P80+[16]NOVIEMBRE!P80+[16]DICIEMBRE!P80</f>
        <v>32.66093</v>
      </c>
      <c r="R83" s="46">
        <f t="shared" si="8"/>
        <v>64.866973999999999</v>
      </c>
      <c r="S83" s="45">
        <f>[16]ENERO!R80+[16]FEBRERO!R80+[16]MARZO!R80+[16]ABRIL!R80+[16]MAYO!R80+[16]JUNIO!R80+[16]JULIO!R80+[16]AGOSTO!R80+[16]SEPTIEMBRE!R80+[16]OCTUBRE!R80+[16]NOVIEMBRE!R80+[16]DICIEMBRE!R80</f>
        <v>12.761808889999998</v>
      </c>
      <c r="T83" s="45">
        <f>[16]ENERO!S80+[16]FEBRERO!S80+[16]MARZO!S80+[16]ABRIL!S80+[16]MAYO!S80+[16]JUNIO!S80+[16]JULIO!S80+[16]AGOSTO!S80+[16]SEPTIEMBRE!S80+[16]OCTUBRE!S80+[16]NOVIEMBRE!S80+[16]DICIEMBRE!S80</f>
        <v>34.974176577530976</v>
      </c>
      <c r="U83" s="46">
        <f t="shared" ref="U83:U146" si="10">S83+T83</f>
        <v>47.735985467530973</v>
      </c>
    </row>
    <row r="84" spans="1:21" s="44" customFormat="1" ht="18" customHeight="1">
      <c r="A84" s="297">
        <v>69</v>
      </c>
      <c r="B84" s="298" t="s">
        <v>135</v>
      </c>
      <c r="C84" s="297" t="s">
        <v>200</v>
      </c>
      <c r="D84" s="299">
        <v>0</v>
      </c>
      <c r="E84" s="300">
        <v>0</v>
      </c>
      <c r="F84" s="299">
        <v>0</v>
      </c>
      <c r="G84" s="299">
        <v>0</v>
      </c>
      <c r="H84" s="296">
        <f t="shared" si="9"/>
        <v>0</v>
      </c>
      <c r="I84" s="296"/>
      <c r="J84" s="299">
        <v>0</v>
      </c>
      <c r="K84" s="301">
        <v>0</v>
      </c>
      <c r="L84" s="299">
        <v>0</v>
      </c>
      <c r="M84" s="299">
        <v>0</v>
      </c>
      <c r="N84" s="301">
        <f t="shared" si="6"/>
        <v>0</v>
      </c>
      <c r="O84" s="296" t="str">
        <f t="shared" si="7"/>
        <v>N.A.</v>
      </c>
      <c r="P84" s="45">
        <f>[16]ENERO!O81+[16]FEBRERO!O81+[16]MARZO!O81+[16]ABRIL!O81+[16]MAYO!O81+[16]JUNIO!O81+[16]JULIO!O81+[16]AGOSTO!O81+[16]SEPTIEMBRE!O81+[16]OCTUBRE!O81+[16]NOVIEMBRE!O81+[16]DICIEMBRE!O81</f>
        <v>0</v>
      </c>
      <c r="Q84" s="45">
        <f>[16]ENERO!P81+[16]FEBRERO!P81+[16]MARZO!P81+[16]ABRIL!P81+[16]MAYO!P81+[16]JUNIO!P81+[16]JULIO!P81+[16]AGOSTO!P81+[16]SEPTIEMBRE!P81+[16]OCTUBRE!P81+[16]NOVIEMBRE!P81+[16]DICIEMBRE!P81</f>
        <v>0</v>
      </c>
      <c r="R84" s="46">
        <f t="shared" si="8"/>
        <v>0</v>
      </c>
      <c r="S84" s="45">
        <f>[16]ENERO!R81+[16]FEBRERO!R81+[16]MARZO!R81+[16]ABRIL!R81+[16]MAYO!R81+[16]JUNIO!R81+[16]JULIO!R81+[16]AGOSTO!R81+[16]SEPTIEMBRE!R81+[16]OCTUBRE!R81+[16]NOVIEMBRE!R81+[16]DICIEMBRE!R81</f>
        <v>0</v>
      </c>
      <c r="T84" s="45">
        <f>[16]ENERO!S81+[16]FEBRERO!S81+[16]MARZO!S81+[16]ABRIL!S81+[16]MAYO!S81+[16]JUNIO!S81+[16]JULIO!S81+[16]AGOSTO!S81+[16]SEPTIEMBRE!S81+[16]OCTUBRE!S81+[16]NOVIEMBRE!S81+[16]DICIEMBRE!S81</f>
        <v>0</v>
      </c>
      <c r="U84" s="46">
        <f t="shared" si="10"/>
        <v>0</v>
      </c>
    </row>
    <row r="85" spans="1:21" s="44" customFormat="1" ht="18" customHeight="1">
      <c r="A85" s="297">
        <v>70</v>
      </c>
      <c r="B85" s="298" t="s">
        <v>135</v>
      </c>
      <c r="C85" s="297" t="s">
        <v>201</v>
      </c>
      <c r="D85" s="299">
        <v>0</v>
      </c>
      <c r="E85" s="300">
        <v>0</v>
      </c>
      <c r="F85" s="299">
        <v>0</v>
      </c>
      <c r="G85" s="299">
        <v>0</v>
      </c>
      <c r="H85" s="296">
        <f t="shared" si="9"/>
        <v>0</v>
      </c>
      <c r="I85" s="296"/>
      <c r="J85" s="299">
        <v>0</v>
      </c>
      <c r="K85" s="301">
        <v>0</v>
      </c>
      <c r="L85" s="299">
        <v>0</v>
      </c>
      <c r="M85" s="299">
        <v>0</v>
      </c>
      <c r="N85" s="301">
        <f t="shared" si="6"/>
        <v>0</v>
      </c>
      <c r="O85" s="296" t="str">
        <f t="shared" si="7"/>
        <v>N.A.</v>
      </c>
      <c r="P85" s="45">
        <f>[16]ENERO!O82+[16]FEBRERO!O82+[16]MARZO!O82+[16]ABRIL!O82+[16]MAYO!O82+[16]JUNIO!O82+[16]JULIO!O82+[16]AGOSTO!O82+[16]SEPTIEMBRE!O82+[16]OCTUBRE!O82+[16]NOVIEMBRE!O82+[16]DICIEMBRE!O82</f>
        <v>0</v>
      </c>
      <c r="Q85" s="45">
        <f>[16]ENERO!P82+[16]FEBRERO!P82+[16]MARZO!P82+[16]ABRIL!P82+[16]MAYO!P82+[16]JUNIO!P82+[16]JULIO!P82+[16]AGOSTO!P82+[16]SEPTIEMBRE!P82+[16]OCTUBRE!P82+[16]NOVIEMBRE!P82+[16]DICIEMBRE!P82</f>
        <v>0</v>
      </c>
      <c r="R85" s="46">
        <f t="shared" si="8"/>
        <v>0</v>
      </c>
      <c r="S85" s="45">
        <f>[16]ENERO!R82+[16]FEBRERO!R82+[16]MARZO!R82+[16]ABRIL!R82+[16]MAYO!R82+[16]JUNIO!R82+[16]JULIO!R82+[16]AGOSTO!R82+[16]SEPTIEMBRE!R82+[16]OCTUBRE!R82+[16]NOVIEMBRE!R82+[16]DICIEMBRE!R82</f>
        <v>0</v>
      </c>
      <c r="T85" s="45">
        <f>[16]ENERO!S82+[16]FEBRERO!S82+[16]MARZO!S82+[16]ABRIL!S82+[16]MAYO!S82+[16]JUNIO!S82+[16]JULIO!S82+[16]AGOSTO!S82+[16]SEPTIEMBRE!S82+[16]OCTUBRE!S82+[16]NOVIEMBRE!S82+[16]DICIEMBRE!S82</f>
        <v>0</v>
      </c>
      <c r="U85" s="46">
        <f t="shared" si="10"/>
        <v>0</v>
      </c>
    </row>
    <row r="86" spans="1:21" s="44" customFormat="1" ht="18" customHeight="1">
      <c r="A86" s="297">
        <v>71</v>
      </c>
      <c r="B86" s="298" t="s">
        <v>202</v>
      </c>
      <c r="C86" s="297" t="s">
        <v>203</v>
      </c>
      <c r="D86" s="299">
        <v>0</v>
      </c>
      <c r="E86" s="300">
        <v>0</v>
      </c>
      <c r="F86" s="299">
        <v>0</v>
      </c>
      <c r="G86" s="299">
        <v>0</v>
      </c>
      <c r="H86" s="296">
        <f t="shared" si="9"/>
        <v>0</v>
      </c>
      <c r="I86" s="296"/>
      <c r="J86" s="299">
        <v>0</v>
      </c>
      <c r="K86" s="301">
        <v>0</v>
      </c>
      <c r="L86" s="299">
        <v>0</v>
      </c>
      <c r="M86" s="299">
        <v>0</v>
      </c>
      <c r="N86" s="301">
        <f t="shared" si="6"/>
        <v>0</v>
      </c>
      <c r="O86" s="296" t="str">
        <f t="shared" si="7"/>
        <v>N.A.</v>
      </c>
      <c r="P86" s="45">
        <f>[16]ENERO!O83+[16]FEBRERO!O83+[16]MARZO!O83+[16]ABRIL!O83+[16]MAYO!O83+[16]JUNIO!O83+[16]JULIO!O83+[16]AGOSTO!O83+[16]SEPTIEMBRE!O83+[16]OCTUBRE!O83+[16]NOVIEMBRE!O83+[16]DICIEMBRE!O83</f>
        <v>0</v>
      </c>
      <c r="Q86" s="45">
        <f>[16]ENERO!P83+[16]FEBRERO!P83+[16]MARZO!P83+[16]ABRIL!P83+[16]MAYO!P83+[16]JUNIO!P83+[16]JULIO!P83+[16]AGOSTO!P83+[16]SEPTIEMBRE!P83+[16]OCTUBRE!P83+[16]NOVIEMBRE!P83+[16]DICIEMBRE!P83</f>
        <v>0</v>
      </c>
      <c r="R86" s="46">
        <f t="shared" si="8"/>
        <v>0</v>
      </c>
      <c r="S86" s="45">
        <f>[16]ENERO!R83+[16]FEBRERO!R83+[16]MARZO!R83+[16]ABRIL!R83+[16]MAYO!R83+[16]JUNIO!R83+[16]JULIO!R83+[16]AGOSTO!R83+[16]SEPTIEMBRE!R83+[16]OCTUBRE!R83+[16]NOVIEMBRE!R83+[16]DICIEMBRE!R83</f>
        <v>0</v>
      </c>
      <c r="T86" s="45">
        <f>[16]ENERO!S83+[16]FEBRERO!S83+[16]MARZO!S83+[16]ABRIL!S83+[16]MAYO!S83+[16]JUNIO!S83+[16]JULIO!S83+[16]AGOSTO!S83+[16]SEPTIEMBRE!S83+[16]OCTUBRE!S83+[16]NOVIEMBRE!S83+[16]DICIEMBRE!S83</f>
        <v>0</v>
      </c>
      <c r="U86" s="46">
        <f t="shared" si="10"/>
        <v>0</v>
      </c>
    </row>
    <row r="87" spans="1:21" s="44" customFormat="1" ht="18" customHeight="1">
      <c r="A87" s="297">
        <v>72</v>
      </c>
      <c r="B87" s="298" t="s">
        <v>204</v>
      </c>
      <c r="C87" s="297" t="s">
        <v>205</v>
      </c>
      <c r="D87" s="299">
        <v>0</v>
      </c>
      <c r="E87" s="300">
        <v>0</v>
      </c>
      <c r="F87" s="299">
        <v>0</v>
      </c>
      <c r="G87" s="299">
        <v>0</v>
      </c>
      <c r="H87" s="296">
        <f t="shared" si="9"/>
        <v>0</v>
      </c>
      <c r="I87" s="296"/>
      <c r="J87" s="299">
        <v>0</v>
      </c>
      <c r="K87" s="301">
        <v>0</v>
      </c>
      <c r="L87" s="299">
        <v>0</v>
      </c>
      <c r="M87" s="299">
        <v>0</v>
      </c>
      <c r="N87" s="301">
        <f t="shared" si="6"/>
        <v>0</v>
      </c>
      <c r="O87" s="296" t="str">
        <f t="shared" si="7"/>
        <v>N.A.</v>
      </c>
      <c r="P87" s="45">
        <f>[16]ENERO!O84+[16]FEBRERO!O84+[16]MARZO!O84+[16]ABRIL!O84+[16]MAYO!O84+[16]JUNIO!O84+[16]JULIO!O84+[16]AGOSTO!O84+[16]SEPTIEMBRE!O84+[16]OCTUBRE!O84+[16]NOVIEMBRE!O84+[16]DICIEMBRE!O84</f>
        <v>0</v>
      </c>
      <c r="Q87" s="45">
        <f>[16]ENERO!P84+[16]FEBRERO!P84+[16]MARZO!P84+[16]ABRIL!P84+[16]MAYO!P84+[16]JUNIO!P84+[16]JULIO!P84+[16]AGOSTO!P84+[16]SEPTIEMBRE!P84+[16]OCTUBRE!P84+[16]NOVIEMBRE!P84+[16]DICIEMBRE!P84</f>
        <v>0</v>
      </c>
      <c r="R87" s="46">
        <f t="shared" si="8"/>
        <v>0</v>
      </c>
      <c r="S87" s="45">
        <f>[16]ENERO!R84+[16]FEBRERO!R84+[16]MARZO!R84+[16]ABRIL!R84+[16]MAYO!R84+[16]JUNIO!R84+[16]JULIO!R84+[16]AGOSTO!R84+[16]SEPTIEMBRE!R84+[16]OCTUBRE!R84+[16]NOVIEMBRE!R84+[16]DICIEMBRE!R84</f>
        <v>0</v>
      </c>
      <c r="T87" s="45">
        <f>[16]ENERO!S84+[16]FEBRERO!S84+[16]MARZO!S84+[16]ABRIL!S84+[16]MAYO!S84+[16]JUNIO!S84+[16]JULIO!S84+[16]AGOSTO!S84+[16]SEPTIEMBRE!S84+[16]OCTUBRE!S84+[16]NOVIEMBRE!S84+[16]DICIEMBRE!S84</f>
        <v>0</v>
      </c>
      <c r="U87" s="46">
        <f t="shared" si="10"/>
        <v>0</v>
      </c>
    </row>
    <row r="88" spans="1:21" s="44" customFormat="1" ht="18" customHeight="1">
      <c r="A88" s="297">
        <v>73</v>
      </c>
      <c r="B88" s="298" t="s">
        <v>204</v>
      </c>
      <c r="C88" s="297" t="s">
        <v>206</v>
      </c>
      <c r="D88" s="299">
        <v>0</v>
      </c>
      <c r="E88" s="300">
        <v>0</v>
      </c>
      <c r="F88" s="299">
        <v>0</v>
      </c>
      <c r="G88" s="299">
        <v>0</v>
      </c>
      <c r="H88" s="296">
        <f t="shared" si="9"/>
        <v>0</v>
      </c>
      <c r="I88" s="296"/>
      <c r="J88" s="299">
        <v>0</v>
      </c>
      <c r="K88" s="301">
        <v>0</v>
      </c>
      <c r="L88" s="299">
        <v>0</v>
      </c>
      <c r="M88" s="299">
        <v>0</v>
      </c>
      <c r="N88" s="301">
        <f t="shared" si="6"/>
        <v>0</v>
      </c>
      <c r="O88" s="296" t="str">
        <f t="shared" si="7"/>
        <v>N.A.</v>
      </c>
      <c r="P88" s="45">
        <f>[16]ENERO!O85+[16]FEBRERO!O85+[16]MARZO!O85+[16]ABRIL!O85+[16]MAYO!O85+[16]JUNIO!O85+[16]JULIO!O85+[16]AGOSTO!O85+[16]SEPTIEMBRE!O85+[16]OCTUBRE!O85+[16]NOVIEMBRE!O85+[16]DICIEMBRE!O85</f>
        <v>0</v>
      </c>
      <c r="Q88" s="45">
        <f>[16]ENERO!P85+[16]FEBRERO!P85+[16]MARZO!P85+[16]ABRIL!P85+[16]MAYO!P85+[16]JUNIO!P85+[16]JULIO!P85+[16]AGOSTO!P85+[16]SEPTIEMBRE!P85+[16]OCTUBRE!P85+[16]NOVIEMBRE!P85+[16]DICIEMBRE!P85</f>
        <v>0</v>
      </c>
      <c r="R88" s="46">
        <f t="shared" si="8"/>
        <v>0</v>
      </c>
      <c r="S88" s="45">
        <f>[16]ENERO!R85+[16]FEBRERO!R85+[16]MARZO!R85+[16]ABRIL!R85+[16]MAYO!R85+[16]JUNIO!R85+[16]JULIO!R85+[16]AGOSTO!R85+[16]SEPTIEMBRE!R85+[16]OCTUBRE!R85+[16]NOVIEMBRE!R85+[16]DICIEMBRE!R85</f>
        <v>0</v>
      </c>
      <c r="T88" s="45">
        <f>[16]ENERO!S85+[16]FEBRERO!S85+[16]MARZO!S85+[16]ABRIL!S85+[16]MAYO!S85+[16]JUNIO!S85+[16]JULIO!S85+[16]AGOSTO!S85+[16]SEPTIEMBRE!S85+[16]OCTUBRE!S85+[16]NOVIEMBRE!S85+[16]DICIEMBRE!S85</f>
        <v>0</v>
      </c>
      <c r="U88" s="46">
        <f t="shared" si="10"/>
        <v>0</v>
      </c>
    </row>
    <row r="89" spans="1:21" s="44" customFormat="1" ht="18" customHeight="1">
      <c r="A89" s="297">
        <v>74</v>
      </c>
      <c r="B89" s="298" t="s">
        <v>204</v>
      </c>
      <c r="C89" s="297" t="s">
        <v>207</v>
      </c>
      <c r="D89" s="299">
        <v>0</v>
      </c>
      <c r="E89" s="300">
        <v>0</v>
      </c>
      <c r="F89" s="299">
        <v>0</v>
      </c>
      <c r="G89" s="299">
        <v>0</v>
      </c>
      <c r="H89" s="296">
        <f t="shared" si="9"/>
        <v>0</v>
      </c>
      <c r="I89" s="296"/>
      <c r="J89" s="299">
        <v>0</v>
      </c>
      <c r="K89" s="301">
        <v>0</v>
      </c>
      <c r="L89" s="299">
        <v>0</v>
      </c>
      <c r="M89" s="299">
        <v>0</v>
      </c>
      <c r="N89" s="301">
        <f t="shared" si="6"/>
        <v>0</v>
      </c>
      <c r="O89" s="296" t="str">
        <f t="shared" si="7"/>
        <v>N.A.</v>
      </c>
      <c r="P89" s="45">
        <f>[16]ENERO!O86+[16]FEBRERO!O86+[16]MARZO!O86+[16]ABRIL!O86+[16]MAYO!O86+[16]JUNIO!O86+[16]JULIO!O86+[16]AGOSTO!O86+[16]SEPTIEMBRE!O86+[16]OCTUBRE!O86+[16]NOVIEMBRE!O86+[16]DICIEMBRE!O86</f>
        <v>0</v>
      </c>
      <c r="Q89" s="45">
        <f>[16]ENERO!P86+[16]FEBRERO!P86+[16]MARZO!P86+[16]ABRIL!P86+[16]MAYO!P86+[16]JUNIO!P86+[16]JULIO!P86+[16]AGOSTO!P86+[16]SEPTIEMBRE!P86+[16]OCTUBRE!P86+[16]NOVIEMBRE!P86+[16]DICIEMBRE!P86</f>
        <v>0</v>
      </c>
      <c r="R89" s="46">
        <f t="shared" si="8"/>
        <v>0</v>
      </c>
      <c r="S89" s="45">
        <f>[16]ENERO!R86+[16]FEBRERO!R86+[16]MARZO!R86+[16]ABRIL!R86+[16]MAYO!R86+[16]JUNIO!R86+[16]JULIO!R86+[16]AGOSTO!R86+[16]SEPTIEMBRE!R86+[16]OCTUBRE!R86+[16]NOVIEMBRE!R86+[16]DICIEMBRE!R86</f>
        <v>0</v>
      </c>
      <c r="T89" s="45">
        <f>[16]ENERO!S86+[16]FEBRERO!S86+[16]MARZO!S86+[16]ABRIL!S86+[16]MAYO!S86+[16]JUNIO!S86+[16]JULIO!S86+[16]AGOSTO!S86+[16]SEPTIEMBRE!S86+[16]OCTUBRE!S86+[16]NOVIEMBRE!S86+[16]DICIEMBRE!S86</f>
        <v>0</v>
      </c>
      <c r="U89" s="46">
        <f t="shared" si="10"/>
        <v>0</v>
      </c>
    </row>
    <row r="90" spans="1:21" s="44" customFormat="1" ht="18" customHeight="1">
      <c r="A90" s="297">
        <v>75</v>
      </c>
      <c r="B90" s="298" t="s">
        <v>204</v>
      </c>
      <c r="C90" s="297" t="s">
        <v>208</v>
      </c>
      <c r="D90" s="299">
        <v>0</v>
      </c>
      <c r="E90" s="300">
        <v>0</v>
      </c>
      <c r="F90" s="299">
        <v>0</v>
      </c>
      <c r="G90" s="299">
        <v>0</v>
      </c>
      <c r="H90" s="296">
        <f t="shared" si="9"/>
        <v>0</v>
      </c>
      <c r="I90" s="296"/>
      <c r="J90" s="299">
        <v>0</v>
      </c>
      <c r="K90" s="301">
        <v>0</v>
      </c>
      <c r="L90" s="299">
        <v>0</v>
      </c>
      <c r="M90" s="299">
        <v>0</v>
      </c>
      <c r="N90" s="301">
        <f t="shared" si="6"/>
        <v>0</v>
      </c>
      <c r="O90" s="296" t="str">
        <f t="shared" si="7"/>
        <v>N.A.</v>
      </c>
      <c r="P90" s="45">
        <f>[16]ENERO!O87+[16]FEBRERO!O87+[16]MARZO!O87+[16]ABRIL!O87+[16]MAYO!O87+[16]JUNIO!O87+[16]JULIO!O87+[16]AGOSTO!O87+[16]SEPTIEMBRE!O87+[16]OCTUBRE!O87+[16]NOVIEMBRE!O87+[16]DICIEMBRE!O87</f>
        <v>0</v>
      </c>
      <c r="Q90" s="45">
        <f>[16]ENERO!P87+[16]FEBRERO!P87+[16]MARZO!P87+[16]ABRIL!P87+[16]MAYO!P87+[16]JUNIO!P87+[16]JULIO!P87+[16]AGOSTO!P87+[16]SEPTIEMBRE!P87+[16]OCTUBRE!P87+[16]NOVIEMBRE!P87+[16]DICIEMBRE!P87</f>
        <v>0</v>
      </c>
      <c r="R90" s="46">
        <f t="shared" si="8"/>
        <v>0</v>
      </c>
      <c r="S90" s="45">
        <f>[16]ENERO!R87+[16]FEBRERO!R87+[16]MARZO!R87+[16]ABRIL!R87+[16]MAYO!R87+[16]JUNIO!R87+[16]JULIO!R87+[16]AGOSTO!R87+[16]SEPTIEMBRE!R87+[16]OCTUBRE!R87+[16]NOVIEMBRE!R87+[16]DICIEMBRE!R87</f>
        <v>0</v>
      </c>
      <c r="T90" s="45">
        <f>[16]ENERO!S87+[16]FEBRERO!S87+[16]MARZO!S87+[16]ABRIL!S87+[16]MAYO!S87+[16]JUNIO!S87+[16]JULIO!S87+[16]AGOSTO!S87+[16]SEPTIEMBRE!S87+[16]OCTUBRE!S87+[16]NOVIEMBRE!S87+[16]DICIEMBRE!S87</f>
        <v>0</v>
      </c>
      <c r="U90" s="46">
        <f t="shared" si="10"/>
        <v>0</v>
      </c>
    </row>
    <row r="91" spans="1:21" s="44" customFormat="1" ht="18" customHeight="1">
      <c r="A91" s="297">
        <v>76</v>
      </c>
      <c r="B91" s="298" t="s">
        <v>204</v>
      </c>
      <c r="C91" s="297" t="s">
        <v>209</v>
      </c>
      <c r="D91" s="299">
        <v>0</v>
      </c>
      <c r="E91" s="300">
        <v>0</v>
      </c>
      <c r="F91" s="299">
        <v>0</v>
      </c>
      <c r="G91" s="299">
        <v>0</v>
      </c>
      <c r="H91" s="296">
        <f t="shared" si="9"/>
        <v>0</v>
      </c>
      <c r="I91" s="296"/>
      <c r="J91" s="299">
        <v>0</v>
      </c>
      <c r="K91" s="301">
        <v>0</v>
      </c>
      <c r="L91" s="299">
        <v>0</v>
      </c>
      <c r="M91" s="299">
        <v>0</v>
      </c>
      <c r="N91" s="301">
        <f t="shared" si="6"/>
        <v>0</v>
      </c>
      <c r="O91" s="296" t="str">
        <f t="shared" si="7"/>
        <v>N.A.</v>
      </c>
      <c r="P91" s="45">
        <f>[16]ENERO!O88+[16]FEBRERO!O88+[16]MARZO!O88+[16]ABRIL!O88+[16]MAYO!O88+[16]JUNIO!O88+[16]JULIO!O88+[16]AGOSTO!O88+[16]SEPTIEMBRE!O88+[16]OCTUBRE!O88+[16]NOVIEMBRE!O88+[16]DICIEMBRE!O88</f>
        <v>0</v>
      </c>
      <c r="Q91" s="45">
        <f>[16]ENERO!P88+[16]FEBRERO!P88+[16]MARZO!P88+[16]ABRIL!P88+[16]MAYO!P88+[16]JUNIO!P88+[16]JULIO!P88+[16]AGOSTO!P88+[16]SEPTIEMBRE!P88+[16]OCTUBRE!P88+[16]NOVIEMBRE!P88+[16]DICIEMBRE!P88</f>
        <v>0</v>
      </c>
      <c r="R91" s="46">
        <f t="shared" si="8"/>
        <v>0</v>
      </c>
      <c r="S91" s="45">
        <f>[16]ENERO!R88+[16]FEBRERO!R88+[16]MARZO!R88+[16]ABRIL!R88+[16]MAYO!R88+[16]JUNIO!R88+[16]JULIO!R88+[16]AGOSTO!R88+[16]SEPTIEMBRE!R88+[16]OCTUBRE!R88+[16]NOVIEMBRE!R88+[16]DICIEMBRE!R88</f>
        <v>0</v>
      </c>
      <c r="T91" s="45">
        <f>[16]ENERO!S88+[16]FEBRERO!S88+[16]MARZO!S88+[16]ABRIL!S88+[16]MAYO!S88+[16]JUNIO!S88+[16]JULIO!S88+[16]AGOSTO!S88+[16]SEPTIEMBRE!S88+[16]OCTUBRE!S88+[16]NOVIEMBRE!S88+[16]DICIEMBRE!S88</f>
        <v>0</v>
      </c>
      <c r="U91" s="46">
        <f t="shared" si="10"/>
        <v>0</v>
      </c>
    </row>
    <row r="92" spans="1:21" s="44" customFormat="1" ht="18" customHeight="1">
      <c r="A92" s="297">
        <v>77</v>
      </c>
      <c r="B92" s="298" t="s">
        <v>204</v>
      </c>
      <c r="C92" s="297" t="s">
        <v>210</v>
      </c>
      <c r="D92" s="299">
        <v>0</v>
      </c>
      <c r="E92" s="300">
        <v>0</v>
      </c>
      <c r="F92" s="299">
        <v>0</v>
      </c>
      <c r="G92" s="299">
        <v>0</v>
      </c>
      <c r="H92" s="296">
        <f t="shared" si="9"/>
        <v>0</v>
      </c>
      <c r="I92" s="296"/>
      <c r="J92" s="299">
        <v>0</v>
      </c>
      <c r="K92" s="301">
        <v>0</v>
      </c>
      <c r="L92" s="299">
        <v>0</v>
      </c>
      <c r="M92" s="299">
        <v>0</v>
      </c>
      <c r="N92" s="301">
        <f t="shared" si="6"/>
        <v>0</v>
      </c>
      <c r="O92" s="296" t="str">
        <f t="shared" si="7"/>
        <v>N.A.</v>
      </c>
      <c r="P92" s="45">
        <f>[16]ENERO!O89+[16]FEBRERO!O89+[16]MARZO!O89+[16]ABRIL!O89+[16]MAYO!O89+[16]JUNIO!O89+[16]JULIO!O89+[16]AGOSTO!O89+[16]SEPTIEMBRE!O89+[16]OCTUBRE!O89+[16]NOVIEMBRE!O89+[16]DICIEMBRE!O89</f>
        <v>0</v>
      </c>
      <c r="Q92" s="45">
        <f>[16]ENERO!P89+[16]FEBRERO!P89+[16]MARZO!P89+[16]ABRIL!P89+[16]MAYO!P89+[16]JUNIO!P89+[16]JULIO!P89+[16]AGOSTO!P89+[16]SEPTIEMBRE!P89+[16]OCTUBRE!P89+[16]NOVIEMBRE!P89+[16]DICIEMBRE!P89</f>
        <v>0</v>
      </c>
      <c r="R92" s="46">
        <f t="shared" si="8"/>
        <v>0</v>
      </c>
      <c r="S92" s="45">
        <f>[16]ENERO!R89+[16]FEBRERO!R89+[16]MARZO!R89+[16]ABRIL!R89+[16]MAYO!R89+[16]JUNIO!R89+[16]JULIO!R89+[16]AGOSTO!R89+[16]SEPTIEMBRE!R89+[16]OCTUBRE!R89+[16]NOVIEMBRE!R89+[16]DICIEMBRE!R89</f>
        <v>0</v>
      </c>
      <c r="T92" s="45">
        <f>[16]ENERO!S89+[16]FEBRERO!S89+[16]MARZO!S89+[16]ABRIL!S89+[16]MAYO!S89+[16]JUNIO!S89+[16]JULIO!S89+[16]AGOSTO!S89+[16]SEPTIEMBRE!S89+[16]OCTUBRE!S89+[16]NOVIEMBRE!S89+[16]DICIEMBRE!S89</f>
        <v>0</v>
      </c>
      <c r="U92" s="46">
        <f t="shared" si="10"/>
        <v>0</v>
      </c>
    </row>
    <row r="93" spans="1:21" s="44" customFormat="1" ht="18" customHeight="1">
      <c r="A93" s="297">
        <v>78</v>
      </c>
      <c r="B93" s="298" t="s">
        <v>204</v>
      </c>
      <c r="C93" s="297" t="s">
        <v>211</v>
      </c>
      <c r="D93" s="299">
        <v>0</v>
      </c>
      <c r="E93" s="300">
        <v>0</v>
      </c>
      <c r="F93" s="299">
        <v>0</v>
      </c>
      <c r="G93" s="299">
        <v>0</v>
      </c>
      <c r="H93" s="296">
        <f t="shared" si="9"/>
        <v>0</v>
      </c>
      <c r="I93" s="296"/>
      <c r="J93" s="299">
        <v>0</v>
      </c>
      <c r="K93" s="301">
        <v>0</v>
      </c>
      <c r="L93" s="299">
        <v>0</v>
      </c>
      <c r="M93" s="299">
        <v>0</v>
      </c>
      <c r="N93" s="301">
        <f t="shared" si="6"/>
        <v>0</v>
      </c>
      <c r="O93" s="296" t="str">
        <f t="shared" si="7"/>
        <v>N.A.</v>
      </c>
      <c r="P93" s="45">
        <f>[16]ENERO!O90+[16]FEBRERO!O90+[16]MARZO!O90+[16]ABRIL!O90+[16]MAYO!O90+[16]JUNIO!O90+[16]JULIO!O90+[16]AGOSTO!O90+[16]SEPTIEMBRE!O90+[16]OCTUBRE!O90+[16]NOVIEMBRE!O90+[16]DICIEMBRE!O90</f>
        <v>0</v>
      </c>
      <c r="Q93" s="45">
        <f>[16]ENERO!P90+[16]FEBRERO!P90+[16]MARZO!P90+[16]ABRIL!P90+[16]MAYO!P90+[16]JUNIO!P90+[16]JULIO!P90+[16]AGOSTO!P90+[16]SEPTIEMBRE!P90+[16]OCTUBRE!P90+[16]NOVIEMBRE!P90+[16]DICIEMBRE!P90</f>
        <v>0</v>
      </c>
      <c r="R93" s="46">
        <f t="shared" si="8"/>
        <v>0</v>
      </c>
      <c r="S93" s="45">
        <f>[16]ENERO!R90+[16]FEBRERO!R90+[16]MARZO!R90+[16]ABRIL!R90+[16]MAYO!R90+[16]JUNIO!R90+[16]JULIO!R90+[16]AGOSTO!R90+[16]SEPTIEMBRE!R90+[16]OCTUBRE!R90+[16]NOVIEMBRE!R90+[16]DICIEMBRE!R90</f>
        <v>0</v>
      </c>
      <c r="T93" s="45">
        <f>[16]ENERO!S90+[16]FEBRERO!S90+[16]MARZO!S90+[16]ABRIL!S90+[16]MAYO!S90+[16]JUNIO!S90+[16]JULIO!S90+[16]AGOSTO!S90+[16]SEPTIEMBRE!S90+[16]OCTUBRE!S90+[16]NOVIEMBRE!S90+[16]DICIEMBRE!S90</f>
        <v>0</v>
      </c>
      <c r="U93" s="46">
        <f t="shared" si="10"/>
        <v>0</v>
      </c>
    </row>
    <row r="94" spans="1:21" s="44" customFormat="1" ht="18" customHeight="1">
      <c r="A94" s="297">
        <v>79</v>
      </c>
      <c r="B94" s="298" t="s">
        <v>212</v>
      </c>
      <c r="C94" s="297" t="s">
        <v>213</v>
      </c>
      <c r="D94" s="299">
        <v>0</v>
      </c>
      <c r="E94" s="300">
        <v>0</v>
      </c>
      <c r="F94" s="299">
        <v>0</v>
      </c>
      <c r="G94" s="299">
        <v>0</v>
      </c>
      <c r="H94" s="296">
        <f t="shared" si="9"/>
        <v>0</v>
      </c>
      <c r="I94" s="296"/>
      <c r="J94" s="299">
        <v>0</v>
      </c>
      <c r="K94" s="301">
        <v>0</v>
      </c>
      <c r="L94" s="299">
        <v>0</v>
      </c>
      <c r="M94" s="299">
        <v>0</v>
      </c>
      <c r="N94" s="301">
        <f t="shared" si="6"/>
        <v>0</v>
      </c>
      <c r="O94" s="296" t="str">
        <f t="shared" si="7"/>
        <v>N.A.</v>
      </c>
      <c r="P94" s="45">
        <f>[16]ENERO!O91+[16]FEBRERO!O91+[16]MARZO!O91+[16]ABRIL!O91+[16]MAYO!O91+[16]JUNIO!O91+[16]JULIO!O91+[16]AGOSTO!O91+[16]SEPTIEMBRE!O91+[16]OCTUBRE!O91+[16]NOVIEMBRE!O91+[16]DICIEMBRE!O91</f>
        <v>0</v>
      </c>
      <c r="Q94" s="45">
        <f>[16]ENERO!P91+[16]FEBRERO!P91+[16]MARZO!P91+[16]ABRIL!P91+[16]MAYO!P91+[16]JUNIO!P91+[16]JULIO!P91+[16]AGOSTO!P91+[16]SEPTIEMBRE!P91+[16]OCTUBRE!P91+[16]NOVIEMBRE!P91+[16]DICIEMBRE!P91</f>
        <v>0</v>
      </c>
      <c r="R94" s="46">
        <f t="shared" si="8"/>
        <v>0</v>
      </c>
      <c r="S94" s="45">
        <f>[16]ENERO!R91+[16]FEBRERO!R91+[16]MARZO!R91+[16]ABRIL!R91+[16]MAYO!R91+[16]JUNIO!R91+[16]JULIO!R91+[16]AGOSTO!R91+[16]SEPTIEMBRE!R91+[16]OCTUBRE!R91+[16]NOVIEMBRE!R91+[16]DICIEMBRE!R91</f>
        <v>0</v>
      </c>
      <c r="T94" s="45">
        <f>[16]ENERO!S91+[16]FEBRERO!S91+[16]MARZO!S91+[16]ABRIL!S91+[16]MAYO!S91+[16]JUNIO!S91+[16]JULIO!S91+[16]AGOSTO!S91+[16]SEPTIEMBRE!S91+[16]OCTUBRE!S91+[16]NOVIEMBRE!S91+[16]DICIEMBRE!S91</f>
        <v>0</v>
      </c>
      <c r="U94" s="46">
        <f t="shared" si="10"/>
        <v>0</v>
      </c>
    </row>
    <row r="95" spans="1:21" s="44" customFormat="1" ht="18" customHeight="1">
      <c r="A95" s="297">
        <v>80</v>
      </c>
      <c r="B95" s="298" t="s">
        <v>204</v>
      </c>
      <c r="C95" s="297" t="s">
        <v>214</v>
      </c>
      <c r="D95" s="299">
        <v>0</v>
      </c>
      <c r="E95" s="300">
        <v>0</v>
      </c>
      <c r="F95" s="299">
        <v>0</v>
      </c>
      <c r="G95" s="299">
        <v>0</v>
      </c>
      <c r="H95" s="296">
        <f t="shared" si="9"/>
        <v>0</v>
      </c>
      <c r="I95" s="296"/>
      <c r="J95" s="299">
        <v>0</v>
      </c>
      <c r="K95" s="301">
        <v>0</v>
      </c>
      <c r="L95" s="299">
        <v>0</v>
      </c>
      <c r="M95" s="299">
        <v>0</v>
      </c>
      <c r="N95" s="301">
        <f t="shared" si="6"/>
        <v>0</v>
      </c>
      <c r="O95" s="296" t="str">
        <f t="shared" si="7"/>
        <v>N.A.</v>
      </c>
      <c r="P95" s="45">
        <f>[16]ENERO!O92+[16]FEBRERO!O92+[16]MARZO!O92+[16]ABRIL!O92+[16]MAYO!O92+[16]JUNIO!O92+[16]JULIO!O92+[16]AGOSTO!O92+[16]SEPTIEMBRE!O92+[16]OCTUBRE!O92+[16]NOVIEMBRE!O92+[16]DICIEMBRE!O92</f>
        <v>0</v>
      </c>
      <c r="Q95" s="45">
        <f>[16]ENERO!P92+[16]FEBRERO!P92+[16]MARZO!P92+[16]ABRIL!P92+[16]MAYO!P92+[16]JUNIO!P92+[16]JULIO!P92+[16]AGOSTO!P92+[16]SEPTIEMBRE!P92+[16]OCTUBRE!P92+[16]NOVIEMBRE!P92+[16]DICIEMBRE!P92</f>
        <v>0</v>
      </c>
      <c r="R95" s="46">
        <f t="shared" si="8"/>
        <v>0</v>
      </c>
      <c r="S95" s="45">
        <f>[16]ENERO!R92+[16]FEBRERO!R92+[16]MARZO!R92+[16]ABRIL!R92+[16]MAYO!R92+[16]JUNIO!R92+[16]JULIO!R92+[16]AGOSTO!R92+[16]SEPTIEMBRE!R92+[16]OCTUBRE!R92+[16]NOVIEMBRE!R92+[16]DICIEMBRE!R92</f>
        <v>0</v>
      </c>
      <c r="T95" s="45">
        <f>[16]ENERO!S92+[16]FEBRERO!S92+[16]MARZO!S92+[16]ABRIL!S92+[16]MAYO!S92+[16]JUNIO!S92+[16]JULIO!S92+[16]AGOSTO!S92+[16]SEPTIEMBRE!S92+[16]OCTUBRE!S92+[16]NOVIEMBRE!S92+[16]DICIEMBRE!S92</f>
        <v>0</v>
      </c>
      <c r="U95" s="46">
        <f t="shared" si="10"/>
        <v>0</v>
      </c>
    </row>
    <row r="96" spans="1:21" s="44" customFormat="1" ht="18" customHeight="1">
      <c r="A96" s="297">
        <v>82</v>
      </c>
      <c r="B96" s="298" t="s">
        <v>212</v>
      </c>
      <c r="C96" s="297" t="s">
        <v>215</v>
      </c>
      <c r="D96" s="299">
        <v>0</v>
      </c>
      <c r="E96" s="300">
        <v>0</v>
      </c>
      <c r="F96" s="299">
        <v>0</v>
      </c>
      <c r="G96" s="299">
        <v>0</v>
      </c>
      <c r="H96" s="296">
        <f t="shared" si="9"/>
        <v>0</v>
      </c>
      <c r="I96" s="296"/>
      <c r="J96" s="299">
        <v>0</v>
      </c>
      <c r="K96" s="301">
        <v>0</v>
      </c>
      <c r="L96" s="299">
        <v>0</v>
      </c>
      <c r="M96" s="299">
        <v>0</v>
      </c>
      <c r="N96" s="301">
        <f t="shared" si="6"/>
        <v>0</v>
      </c>
      <c r="O96" s="296" t="str">
        <f t="shared" si="7"/>
        <v>N.A.</v>
      </c>
      <c r="P96" s="45">
        <f>[16]ENERO!O93+[16]FEBRERO!O93+[16]MARZO!O93+[16]ABRIL!O93+[16]MAYO!O93+[16]JUNIO!O93+[16]JULIO!O93+[16]AGOSTO!O93+[16]SEPTIEMBRE!O93+[16]OCTUBRE!O93+[16]NOVIEMBRE!O93+[16]DICIEMBRE!O93</f>
        <v>0</v>
      </c>
      <c r="Q96" s="45">
        <f>[16]ENERO!P93+[16]FEBRERO!P93+[16]MARZO!P93+[16]ABRIL!P93+[16]MAYO!P93+[16]JUNIO!P93+[16]JULIO!P93+[16]AGOSTO!P93+[16]SEPTIEMBRE!P93+[16]OCTUBRE!P93+[16]NOVIEMBRE!P93+[16]DICIEMBRE!P93</f>
        <v>0</v>
      </c>
      <c r="R96" s="46">
        <f t="shared" si="8"/>
        <v>0</v>
      </c>
      <c r="S96" s="45">
        <f>[16]ENERO!R93+[16]FEBRERO!R93+[16]MARZO!R93+[16]ABRIL!R93+[16]MAYO!R93+[16]JUNIO!R93+[16]JULIO!R93+[16]AGOSTO!R93+[16]SEPTIEMBRE!R93+[16]OCTUBRE!R93+[16]NOVIEMBRE!R93+[16]DICIEMBRE!R93</f>
        <v>0</v>
      </c>
      <c r="T96" s="45">
        <f>[16]ENERO!S93+[16]FEBRERO!S93+[16]MARZO!S93+[16]ABRIL!S93+[16]MAYO!S93+[16]JUNIO!S93+[16]JULIO!S93+[16]AGOSTO!S93+[16]SEPTIEMBRE!S93+[16]OCTUBRE!S93+[16]NOVIEMBRE!S93+[16]DICIEMBRE!S93</f>
        <v>0</v>
      </c>
      <c r="U96" s="46">
        <f t="shared" si="10"/>
        <v>0</v>
      </c>
    </row>
    <row r="97" spans="1:21" s="44" customFormat="1" ht="18" customHeight="1">
      <c r="A97" s="297">
        <v>83</v>
      </c>
      <c r="B97" s="298" t="s">
        <v>204</v>
      </c>
      <c r="C97" s="297" t="s">
        <v>216</v>
      </c>
      <c r="D97" s="299">
        <v>0</v>
      </c>
      <c r="E97" s="300">
        <v>0</v>
      </c>
      <c r="F97" s="299">
        <v>0</v>
      </c>
      <c r="G97" s="299">
        <v>0</v>
      </c>
      <c r="H97" s="296">
        <f t="shared" si="9"/>
        <v>0</v>
      </c>
      <c r="I97" s="296"/>
      <c r="J97" s="299">
        <v>0</v>
      </c>
      <c r="K97" s="301">
        <v>0</v>
      </c>
      <c r="L97" s="299">
        <v>0</v>
      </c>
      <c r="M97" s="299">
        <v>0</v>
      </c>
      <c r="N97" s="301">
        <f t="shared" si="6"/>
        <v>0</v>
      </c>
      <c r="O97" s="296" t="str">
        <f t="shared" si="7"/>
        <v>N.A.</v>
      </c>
      <c r="P97" s="45">
        <f>[16]ENERO!O94+[16]FEBRERO!O94+[16]MARZO!O94+[16]ABRIL!O94+[16]MAYO!O94+[16]JUNIO!O94+[16]JULIO!O94+[16]AGOSTO!O94+[16]SEPTIEMBRE!O94+[16]OCTUBRE!O94+[16]NOVIEMBRE!O94+[16]DICIEMBRE!O94</f>
        <v>0</v>
      </c>
      <c r="Q97" s="45">
        <f>[16]ENERO!P94+[16]FEBRERO!P94+[16]MARZO!P94+[16]ABRIL!P94+[16]MAYO!P94+[16]JUNIO!P94+[16]JULIO!P94+[16]AGOSTO!P94+[16]SEPTIEMBRE!P94+[16]OCTUBRE!P94+[16]NOVIEMBRE!P94+[16]DICIEMBRE!P94</f>
        <v>0</v>
      </c>
      <c r="R97" s="46">
        <f t="shared" si="8"/>
        <v>0</v>
      </c>
      <c r="S97" s="45">
        <f>[16]ENERO!R94+[16]FEBRERO!R94+[16]MARZO!R94+[16]ABRIL!R94+[16]MAYO!R94+[16]JUNIO!R94+[16]JULIO!R94+[16]AGOSTO!R94+[16]SEPTIEMBRE!R94+[16]OCTUBRE!R94+[16]NOVIEMBRE!R94+[16]DICIEMBRE!R94</f>
        <v>0</v>
      </c>
      <c r="T97" s="45">
        <f>[16]ENERO!S94+[16]FEBRERO!S94+[16]MARZO!S94+[16]ABRIL!S94+[16]MAYO!S94+[16]JUNIO!S94+[16]JULIO!S94+[16]AGOSTO!S94+[16]SEPTIEMBRE!S94+[16]OCTUBRE!S94+[16]NOVIEMBRE!S94+[16]DICIEMBRE!S94</f>
        <v>0</v>
      </c>
      <c r="U97" s="46">
        <f t="shared" si="10"/>
        <v>0</v>
      </c>
    </row>
    <row r="98" spans="1:21" s="44" customFormat="1" ht="18" customHeight="1">
      <c r="A98" s="297">
        <v>84</v>
      </c>
      <c r="B98" s="298" t="s">
        <v>212</v>
      </c>
      <c r="C98" s="297" t="s">
        <v>217</v>
      </c>
      <c r="D98" s="299">
        <v>0</v>
      </c>
      <c r="E98" s="300">
        <v>0</v>
      </c>
      <c r="F98" s="299">
        <v>0</v>
      </c>
      <c r="G98" s="299">
        <v>0</v>
      </c>
      <c r="H98" s="296">
        <f t="shared" si="9"/>
        <v>0</v>
      </c>
      <c r="I98" s="296"/>
      <c r="J98" s="299">
        <v>0</v>
      </c>
      <c r="K98" s="301">
        <v>0</v>
      </c>
      <c r="L98" s="299">
        <v>0</v>
      </c>
      <c r="M98" s="299">
        <v>0</v>
      </c>
      <c r="N98" s="301">
        <f t="shared" si="6"/>
        <v>0</v>
      </c>
      <c r="O98" s="296" t="str">
        <f t="shared" si="7"/>
        <v>N.A.</v>
      </c>
      <c r="P98" s="45">
        <f>[16]ENERO!O95+[16]FEBRERO!O95+[16]MARZO!O95+[16]ABRIL!O95+[16]MAYO!O95+[16]JUNIO!O95+[16]JULIO!O95+[16]AGOSTO!O95+[16]SEPTIEMBRE!O95+[16]OCTUBRE!O95+[16]NOVIEMBRE!O95+[16]DICIEMBRE!O95</f>
        <v>0</v>
      </c>
      <c r="Q98" s="45">
        <f>[16]ENERO!P95+[16]FEBRERO!P95+[16]MARZO!P95+[16]ABRIL!P95+[16]MAYO!P95+[16]JUNIO!P95+[16]JULIO!P95+[16]AGOSTO!P95+[16]SEPTIEMBRE!P95+[16]OCTUBRE!P95+[16]NOVIEMBRE!P95+[16]DICIEMBRE!P95</f>
        <v>0</v>
      </c>
      <c r="R98" s="46">
        <f t="shared" si="8"/>
        <v>0</v>
      </c>
      <c r="S98" s="45">
        <f>[16]ENERO!R95+[16]FEBRERO!R95+[16]MARZO!R95+[16]ABRIL!R95+[16]MAYO!R95+[16]JUNIO!R95+[16]JULIO!R95+[16]AGOSTO!R95+[16]SEPTIEMBRE!R95+[16]OCTUBRE!R95+[16]NOVIEMBRE!R95+[16]DICIEMBRE!R95</f>
        <v>0</v>
      </c>
      <c r="T98" s="45">
        <f>[16]ENERO!S95+[16]FEBRERO!S95+[16]MARZO!S95+[16]ABRIL!S95+[16]MAYO!S95+[16]JUNIO!S95+[16]JULIO!S95+[16]AGOSTO!S95+[16]SEPTIEMBRE!S95+[16]OCTUBRE!S95+[16]NOVIEMBRE!S95+[16]DICIEMBRE!S95</f>
        <v>0</v>
      </c>
      <c r="U98" s="46">
        <f t="shared" si="10"/>
        <v>0</v>
      </c>
    </row>
    <row r="99" spans="1:21" s="44" customFormat="1" ht="18" customHeight="1">
      <c r="A99" s="297">
        <v>87</v>
      </c>
      <c r="B99" s="298" t="s">
        <v>204</v>
      </c>
      <c r="C99" s="297" t="s">
        <v>218</v>
      </c>
      <c r="D99" s="299">
        <v>0</v>
      </c>
      <c r="E99" s="300">
        <v>0</v>
      </c>
      <c r="F99" s="299">
        <v>0</v>
      </c>
      <c r="G99" s="299">
        <v>0</v>
      </c>
      <c r="H99" s="296">
        <f t="shared" si="9"/>
        <v>0</v>
      </c>
      <c r="I99" s="296"/>
      <c r="J99" s="299">
        <v>0</v>
      </c>
      <c r="K99" s="301">
        <v>0</v>
      </c>
      <c r="L99" s="299">
        <v>0</v>
      </c>
      <c r="M99" s="299">
        <v>0</v>
      </c>
      <c r="N99" s="301">
        <f t="shared" si="6"/>
        <v>0</v>
      </c>
      <c r="O99" s="296" t="str">
        <f t="shared" si="7"/>
        <v>N.A.</v>
      </c>
      <c r="P99" s="45">
        <f>[16]ENERO!O96+[16]FEBRERO!O96+[16]MARZO!O96+[16]ABRIL!O96+[16]MAYO!O96+[16]JUNIO!O96+[16]JULIO!O96+[16]AGOSTO!O96+[16]SEPTIEMBRE!O96+[16]OCTUBRE!O96+[16]NOVIEMBRE!O96+[16]DICIEMBRE!O96</f>
        <v>0</v>
      </c>
      <c r="Q99" s="45">
        <f>[16]ENERO!P96+[16]FEBRERO!P96+[16]MARZO!P96+[16]ABRIL!P96+[16]MAYO!P96+[16]JUNIO!P96+[16]JULIO!P96+[16]AGOSTO!P96+[16]SEPTIEMBRE!P96+[16]OCTUBRE!P96+[16]NOVIEMBRE!P96+[16]DICIEMBRE!P96</f>
        <v>0</v>
      </c>
      <c r="R99" s="46">
        <f t="shared" si="8"/>
        <v>0</v>
      </c>
      <c r="S99" s="45">
        <f>[16]ENERO!R96+[16]FEBRERO!R96+[16]MARZO!R96+[16]ABRIL!R96+[16]MAYO!R96+[16]JUNIO!R96+[16]JULIO!R96+[16]AGOSTO!R96+[16]SEPTIEMBRE!R96+[16]OCTUBRE!R96+[16]NOVIEMBRE!R96+[16]DICIEMBRE!R96</f>
        <v>0</v>
      </c>
      <c r="T99" s="45">
        <f>[16]ENERO!S96+[16]FEBRERO!S96+[16]MARZO!S96+[16]ABRIL!S96+[16]MAYO!S96+[16]JUNIO!S96+[16]JULIO!S96+[16]AGOSTO!S96+[16]SEPTIEMBRE!S96+[16]OCTUBRE!S96+[16]NOVIEMBRE!S96+[16]DICIEMBRE!S96</f>
        <v>0</v>
      </c>
      <c r="U99" s="46">
        <f t="shared" si="10"/>
        <v>0</v>
      </c>
    </row>
    <row r="100" spans="1:21" s="44" customFormat="1" ht="18" customHeight="1">
      <c r="A100" s="297">
        <v>90</v>
      </c>
      <c r="B100" s="298" t="s">
        <v>204</v>
      </c>
      <c r="C100" s="297" t="s">
        <v>219</v>
      </c>
      <c r="D100" s="299">
        <v>0</v>
      </c>
      <c r="E100" s="300">
        <v>0</v>
      </c>
      <c r="F100" s="299">
        <v>0</v>
      </c>
      <c r="G100" s="299">
        <v>0</v>
      </c>
      <c r="H100" s="296">
        <f t="shared" si="9"/>
        <v>0</v>
      </c>
      <c r="I100" s="296"/>
      <c r="J100" s="299">
        <v>0</v>
      </c>
      <c r="K100" s="301">
        <v>0</v>
      </c>
      <c r="L100" s="299">
        <v>0</v>
      </c>
      <c r="M100" s="299">
        <v>0</v>
      </c>
      <c r="N100" s="301">
        <f t="shared" si="6"/>
        <v>0</v>
      </c>
      <c r="O100" s="296" t="str">
        <f t="shared" si="7"/>
        <v>N.A.</v>
      </c>
      <c r="P100" s="45">
        <f>[16]ENERO!O97+[16]FEBRERO!O97+[16]MARZO!O97+[16]ABRIL!O97+[16]MAYO!O97+[16]JUNIO!O97+[16]JULIO!O97+[16]AGOSTO!O97+[16]SEPTIEMBRE!O97+[16]OCTUBRE!O97+[16]NOVIEMBRE!O97+[16]DICIEMBRE!O97</f>
        <v>0</v>
      </c>
      <c r="Q100" s="45">
        <f>[16]ENERO!P97+[16]FEBRERO!P97+[16]MARZO!P97+[16]ABRIL!P97+[16]MAYO!P97+[16]JUNIO!P97+[16]JULIO!P97+[16]AGOSTO!P97+[16]SEPTIEMBRE!P97+[16]OCTUBRE!P97+[16]NOVIEMBRE!P97+[16]DICIEMBRE!P97</f>
        <v>0</v>
      </c>
      <c r="R100" s="46">
        <f t="shared" si="8"/>
        <v>0</v>
      </c>
      <c r="S100" s="45">
        <f>[16]ENERO!R97+[16]FEBRERO!R97+[16]MARZO!R97+[16]ABRIL!R97+[16]MAYO!R97+[16]JUNIO!R97+[16]JULIO!R97+[16]AGOSTO!R97+[16]SEPTIEMBRE!R97+[16]OCTUBRE!R97+[16]NOVIEMBRE!R97+[16]DICIEMBRE!R97</f>
        <v>0</v>
      </c>
      <c r="T100" s="45">
        <f>[16]ENERO!S97+[16]FEBRERO!S97+[16]MARZO!S97+[16]ABRIL!S97+[16]MAYO!S97+[16]JUNIO!S97+[16]JULIO!S97+[16]AGOSTO!S97+[16]SEPTIEMBRE!S97+[16]OCTUBRE!S97+[16]NOVIEMBRE!S97+[16]DICIEMBRE!S97</f>
        <v>0</v>
      </c>
      <c r="U100" s="46">
        <f t="shared" si="10"/>
        <v>0</v>
      </c>
    </row>
    <row r="101" spans="1:21" s="44" customFormat="1" ht="18" customHeight="1">
      <c r="A101" s="297">
        <v>91</v>
      </c>
      <c r="B101" s="298" t="s">
        <v>204</v>
      </c>
      <c r="C101" s="297" t="s">
        <v>220</v>
      </c>
      <c r="D101" s="299">
        <v>0</v>
      </c>
      <c r="E101" s="300">
        <v>0</v>
      </c>
      <c r="F101" s="299">
        <v>0</v>
      </c>
      <c r="G101" s="299">
        <v>0</v>
      </c>
      <c r="H101" s="296">
        <f t="shared" si="9"/>
        <v>0</v>
      </c>
      <c r="I101" s="296"/>
      <c r="J101" s="299">
        <v>0</v>
      </c>
      <c r="K101" s="301">
        <v>0</v>
      </c>
      <c r="L101" s="299">
        <v>0</v>
      </c>
      <c r="M101" s="299">
        <v>0</v>
      </c>
      <c r="N101" s="301">
        <f t="shared" si="6"/>
        <v>0</v>
      </c>
      <c r="O101" s="296" t="str">
        <f t="shared" si="7"/>
        <v>N.A.</v>
      </c>
      <c r="P101" s="45">
        <f>[16]ENERO!O98+[16]FEBRERO!O98+[16]MARZO!O98+[16]ABRIL!O98+[16]MAYO!O98+[16]JUNIO!O98+[16]JULIO!O98+[16]AGOSTO!O98+[16]SEPTIEMBRE!O98+[16]OCTUBRE!O98+[16]NOVIEMBRE!O98+[16]DICIEMBRE!O98</f>
        <v>0</v>
      </c>
      <c r="Q101" s="45">
        <f>[16]ENERO!P98+[16]FEBRERO!P98+[16]MARZO!P98+[16]ABRIL!P98+[16]MAYO!P98+[16]JUNIO!P98+[16]JULIO!P98+[16]AGOSTO!P98+[16]SEPTIEMBRE!P98+[16]OCTUBRE!P98+[16]NOVIEMBRE!P98+[16]DICIEMBRE!P98</f>
        <v>0</v>
      </c>
      <c r="R101" s="46">
        <f t="shared" si="8"/>
        <v>0</v>
      </c>
      <c r="S101" s="45">
        <f>[16]ENERO!R98+[16]FEBRERO!R98+[16]MARZO!R98+[16]ABRIL!R98+[16]MAYO!R98+[16]JUNIO!R98+[16]JULIO!R98+[16]AGOSTO!R98+[16]SEPTIEMBRE!R98+[16]OCTUBRE!R98+[16]NOVIEMBRE!R98+[16]DICIEMBRE!R98</f>
        <v>0</v>
      </c>
      <c r="T101" s="45">
        <f>[16]ENERO!S98+[16]FEBRERO!S98+[16]MARZO!S98+[16]ABRIL!S98+[16]MAYO!S98+[16]JUNIO!S98+[16]JULIO!S98+[16]AGOSTO!S98+[16]SEPTIEMBRE!S98+[16]OCTUBRE!S98+[16]NOVIEMBRE!S98+[16]DICIEMBRE!S98</f>
        <v>0</v>
      </c>
      <c r="U101" s="46">
        <f t="shared" si="10"/>
        <v>0</v>
      </c>
    </row>
    <row r="102" spans="1:21" s="44" customFormat="1" ht="18" customHeight="1">
      <c r="A102" s="297">
        <v>92</v>
      </c>
      <c r="B102" s="298" t="s">
        <v>204</v>
      </c>
      <c r="C102" s="297" t="s">
        <v>221</v>
      </c>
      <c r="D102" s="299">
        <v>0</v>
      </c>
      <c r="E102" s="300">
        <v>0</v>
      </c>
      <c r="F102" s="299">
        <v>0</v>
      </c>
      <c r="G102" s="299">
        <v>0</v>
      </c>
      <c r="H102" s="296">
        <f t="shared" si="9"/>
        <v>0</v>
      </c>
      <c r="I102" s="296"/>
      <c r="J102" s="299">
        <v>0</v>
      </c>
      <c r="K102" s="301">
        <v>0</v>
      </c>
      <c r="L102" s="299">
        <v>0</v>
      </c>
      <c r="M102" s="299">
        <v>0</v>
      </c>
      <c r="N102" s="301">
        <f t="shared" si="6"/>
        <v>0</v>
      </c>
      <c r="O102" s="296" t="str">
        <f t="shared" si="7"/>
        <v>N.A.</v>
      </c>
      <c r="P102" s="45">
        <f>[16]ENERO!O99+[16]FEBRERO!O99+[16]MARZO!O99+[16]ABRIL!O99+[16]MAYO!O99+[16]JUNIO!O99+[16]JULIO!O99+[16]AGOSTO!O99+[16]SEPTIEMBRE!O99+[16]OCTUBRE!O99+[16]NOVIEMBRE!O99+[16]DICIEMBRE!O99</f>
        <v>0</v>
      </c>
      <c r="Q102" s="45">
        <f>[16]ENERO!P99+[16]FEBRERO!P99+[16]MARZO!P99+[16]ABRIL!P99+[16]MAYO!P99+[16]JUNIO!P99+[16]JULIO!P99+[16]AGOSTO!P99+[16]SEPTIEMBRE!P99+[16]OCTUBRE!P99+[16]NOVIEMBRE!P99+[16]DICIEMBRE!P99</f>
        <v>0</v>
      </c>
      <c r="R102" s="46">
        <f t="shared" si="8"/>
        <v>0</v>
      </c>
      <c r="S102" s="45">
        <f>[16]ENERO!R99+[16]FEBRERO!R99+[16]MARZO!R99+[16]ABRIL!R99+[16]MAYO!R99+[16]JUNIO!R99+[16]JULIO!R99+[16]AGOSTO!R99+[16]SEPTIEMBRE!R99+[16]OCTUBRE!R99+[16]NOVIEMBRE!R99+[16]DICIEMBRE!R99</f>
        <v>0</v>
      </c>
      <c r="T102" s="45">
        <f>[16]ENERO!S99+[16]FEBRERO!S99+[16]MARZO!S99+[16]ABRIL!S99+[16]MAYO!S99+[16]JUNIO!S99+[16]JULIO!S99+[16]AGOSTO!S99+[16]SEPTIEMBRE!S99+[16]OCTUBRE!S99+[16]NOVIEMBRE!S99+[16]DICIEMBRE!S99</f>
        <v>0</v>
      </c>
      <c r="U102" s="46">
        <f t="shared" si="10"/>
        <v>0</v>
      </c>
    </row>
    <row r="103" spans="1:21" s="44" customFormat="1" ht="18" customHeight="1">
      <c r="A103" s="297">
        <v>93</v>
      </c>
      <c r="B103" s="298" t="s">
        <v>204</v>
      </c>
      <c r="C103" s="297" t="s">
        <v>222</v>
      </c>
      <c r="D103" s="299">
        <v>0</v>
      </c>
      <c r="E103" s="300">
        <v>0</v>
      </c>
      <c r="F103" s="299">
        <v>0</v>
      </c>
      <c r="G103" s="299">
        <v>0</v>
      </c>
      <c r="H103" s="296">
        <f t="shared" si="9"/>
        <v>0</v>
      </c>
      <c r="I103" s="296"/>
      <c r="J103" s="299">
        <v>0</v>
      </c>
      <c r="K103" s="301">
        <v>0</v>
      </c>
      <c r="L103" s="299">
        <v>0</v>
      </c>
      <c r="M103" s="299">
        <v>0</v>
      </c>
      <c r="N103" s="301">
        <f t="shared" si="6"/>
        <v>0</v>
      </c>
      <c r="O103" s="296" t="str">
        <f t="shared" si="7"/>
        <v>N.A.</v>
      </c>
      <c r="P103" s="45">
        <f>[16]ENERO!O100+[16]FEBRERO!O100+[16]MARZO!O100+[16]ABRIL!O100+[16]MAYO!O100+[16]JUNIO!O100+[16]JULIO!O100+[16]AGOSTO!O100+[16]SEPTIEMBRE!O100+[16]OCTUBRE!O100+[16]NOVIEMBRE!O100+[16]DICIEMBRE!O100</f>
        <v>0</v>
      </c>
      <c r="Q103" s="45">
        <f>[16]ENERO!P100+[16]FEBRERO!P100+[16]MARZO!P100+[16]ABRIL!P100+[16]MAYO!P100+[16]JUNIO!P100+[16]JULIO!P100+[16]AGOSTO!P100+[16]SEPTIEMBRE!P100+[16]OCTUBRE!P100+[16]NOVIEMBRE!P100+[16]DICIEMBRE!P100</f>
        <v>0</v>
      </c>
      <c r="R103" s="46">
        <f t="shared" si="8"/>
        <v>0</v>
      </c>
      <c r="S103" s="45">
        <f>[16]ENERO!R100+[16]FEBRERO!R100+[16]MARZO!R100+[16]ABRIL!R100+[16]MAYO!R100+[16]JUNIO!R100+[16]JULIO!R100+[16]AGOSTO!R100+[16]SEPTIEMBRE!R100+[16]OCTUBRE!R100+[16]NOVIEMBRE!R100+[16]DICIEMBRE!R100</f>
        <v>0</v>
      </c>
      <c r="T103" s="45">
        <f>[16]ENERO!S100+[16]FEBRERO!S100+[16]MARZO!S100+[16]ABRIL!S100+[16]MAYO!S100+[16]JUNIO!S100+[16]JULIO!S100+[16]AGOSTO!S100+[16]SEPTIEMBRE!S100+[16]OCTUBRE!S100+[16]NOVIEMBRE!S100+[16]DICIEMBRE!S100</f>
        <v>0</v>
      </c>
      <c r="U103" s="46">
        <f t="shared" si="10"/>
        <v>0</v>
      </c>
    </row>
    <row r="104" spans="1:21" s="44" customFormat="1" ht="18" customHeight="1">
      <c r="A104" s="297">
        <v>94</v>
      </c>
      <c r="B104" s="298" t="s">
        <v>204</v>
      </c>
      <c r="C104" s="297" t="s">
        <v>223</v>
      </c>
      <c r="D104" s="299">
        <v>0</v>
      </c>
      <c r="E104" s="300">
        <v>0</v>
      </c>
      <c r="F104" s="299">
        <v>0</v>
      </c>
      <c r="G104" s="299">
        <v>0</v>
      </c>
      <c r="H104" s="296">
        <f t="shared" si="9"/>
        <v>0</v>
      </c>
      <c r="I104" s="296"/>
      <c r="J104" s="299">
        <v>0</v>
      </c>
      <c r="K104" s="301">
        <v>0</v>
      </c>
      <c r="L104" s="299">
        <v>0</v>
      </c>
      <c r="M104" s="299">
        <v>0</v>
      </c>
      <c r="N104" s="301">
        <f t="shared" si="6"/>
        <v>0</v>
      </c>
      <c r="O104" s="296" t="str">
        <f t="shared" si="7"/>
        <v>N.A.</v>
      </c>
      <c r="P104" s="45">
        <f>[16]ENERO!O101+[16]FEBRERO!O101+[16]MARZO!O101+[16]ABRIL!O101+[16]MAYO!O101+[16]JUNIO!O101+[16]JULIO!O101+[16]AGOSTO!O101+[16]SEPTIEMBRE!O101+[16]OCTUBRE!O101+[16]NOVIEMBRE!O101+[16]DICIEMBRE!O101</f>
        <v>0</v>
      </c>
      <c r="Q104" s="45">
        <f>[16]ENERO!P101+[16]FEBRERO!P101+[16]MARZO!P101+[16]ABRIL!P101+[16]MAYO!P101+[16]JUNIO!P101+[16]JULIO!P101+[16]AGOSTO!P101+[16]SEPTIEMBRE!P101+[16]OCTUBRE!P101+[16]NOVIEMBRE!P101+[16]DICIEMBRE!P101</f>
        <v>0</v>
      </c>
      <c r="R104" s="46">
        <f t="shared" si="8"/>
        <v>0</v>
      </c>
      <c r="S104" s="45">
        <f>[16]ENERO!R101+[16]FEBRERO!R101+[16]MARZO!R101+[16]ABRIL!R101+[16]MAYO!R101+[16]JUNIO!R101+[16]JULIO!R101+[16]AGOSTO!R101+[16]SEPTIEMBRE!R101+[16]OCTUBRE!R101+[16]NOVIEMBRE!R101+[16]DICIEMBRE!R101</f>
        <v>0</v>
      </c>
      <c r="T104" s="45">
        <f>[16]ENERO!S101+[16]FEBRERO!S101+[16]MARZO!S101+[16]ABRIL!S101+[16]MAYO!S101+[16]JUNIO!S101+[16]JULIO!S101+[16]AGOSTO!S101+[16]SEPTIEMBRE!S101+[16]OCTUBRE!S101+[16]NOVIEMBRE!S101+[16]DICIEMBRE!S101</f>
        <v>0</v>
      </c>
      <c r="U104" s="46">
        <f t="shared" si="10"/>
        <v>0</v>
      </c>
    </row>
    <row r="105" spans="1:21" s="44" customFormat="1" ht="18" customHeight="1">
      <c r="A105" s="297">
        <v>95</v>
      </c>
      <c r="B105" s="298" t="s">
        <v>139</v>
      </c>
      <c r="C105" s="297" t="s">
        <v>224</v>
      </c>
      <c r="D105" s="299">
        <v>0</v>
      </c>
      <c r="E105" s="300">
        <v>0</v>
      </c>
      <c r="F105" s="299">
        <v>0</v>
      </c>
      <c r="G105" s="299">
        <v>0</v>
      </c>
      <c r="H105" s="296">
        <f t="shared" si="9"/>
        <v>0</v>
      </c>
      <c r="I105" s="296"/>
      <c r="J105" s="299">
        <v>0</v>
      </c>
      <c r="K105" s="301">
        <v>0</v>
      </c>
      <c r="L105" s="299">
        <v>0</v>
      </c>
      <c r="M105" s="299">
        <v>0</v>
      </c>
      <c r="N105" s="301">
        <f t="shared" si="6"/>
        <v>0</v>
      </c>
      <c r="O105" s="296" t="str">
        <f t="shared" si="7"/>
        <v>N.A.</v>
      </c>
      <c r="P105" s="45">
        <f>[16]ENERO!O102+[16]FEBRERO!O102+[16]MARZO!O102+[16]ABRIL!O102+[16]MAYO!O102+[16]JUNIO!O102+[16]JULIO!O102+[16]AGOSTO!O102+[16]SEPTIEMBRE!O102+[16]OCTUBRE!O102+[16]NOVIEMBRE!O102+[16]DICIEMBRE!O102</f>
        <v>0</v>
      </c>
      <c r="Q105" s="45">
        <f>[16]ENERO!P102+[16]FEBRERO!P102+[16]MARZO!P102+[16]ABRIL!P102+[16]MAYO!P102+[16]JUNIO!P102+[16]JULIO!P102+[16]AGOSTO!P102+[16]SEPTIEMBRE!P102+[16]OCTUBRE!P102+[16]NOVIEMBRE!P102+[16]DICIEMBRE!P102</f>
        <v>0</v>
      </c>
      <c r="R105" s="46">
        <f t="shared" si="8"/>
        <v>0</v>
      </c>
      <c r="S105" s="45">
        <f>[16]ENERO!R102+[16]FEBRERO!R102+[16]MARZO!R102+[16]ABRIL!R102+[16]MAYO!R102+[16]JUNIO!R102+[16]JULIO!R102+[16]AGOSTO!R102+[16]SEPTIEMBRE!R102+[16]OCTUBRE!R102+[16]NOVIEMBRE!R102+[16]DICIEMBRE!R102</f>
        <v>0</v>
      </c>
      <c r="T105" s="45">
        <f>[16]ENERO!S102+[16]FEBRERO!S102+[16]MARZO!S102+[16]ABRIL!S102+[16]MAYO!S102+[16]JUNIO!S102+[16]JULIO!S102+[16]AGOSTO!S102+[16]SEPTIEMBRE!S102+[16]OCTUBRE!S102+[16]NOVIEMBRE!S102+[16]DICIEMBRE!S102</f>
        <v>0</v>
      </c>
      <c r="U105" s="46">
        <f t="shared" si="10"/>
        <v>0</v>
      </c>
    </row>
    <row r="106" spans="1:21" s="44" customFormat="1" ht="18" customHeight="1">
      <c r="A106" s="297">
        <v>98</v>
      </c>
      <c r="B106" s="298" t="s">
        <v>139</v>
      </c>
      <c r="C106" s="297" t="s">
        <v>225</v>
      </c>
      <c r="D106" s="299">
        <v>0</v>
      </c>
      <c r="E106" s="300">
        <v>0</v>
      </c>
      <c r="F106" s="299">
        <v>0</v>
      </c>
      <c r="G106" s="299">
        <v>0</v>
      </c>
      <c r="H106" s="296">
        <f t="shared" si="9"/>
        <v>0</v>
      </c>
      <c r="I106" s="296"/>
      <c r="J106" s="299">
        <v>0</v>
      </c>
      <c r="K106" s="301">
        <v>0</v>
      </c>
      <c r="L106" s="299">
        <v>0</v>
      </c>
      <c r="M106" s="299">
        <v>0</v>
      </c>
      <c r="N106" s="301">
        <f t="shared" si="6"/>
        <v>0</v>
      </c>
      <c r="O106" s="296" t="str">
        <f t="shared" si="7"/>
        <v>N.A.</v>
      </c>
      <c r="P106" s="45">
        <f>[16]ENERO!O103+[16]FEBRERO!O103+[16]MARZO!O103+[16]ABRIL!O103+[16]MAYO!O103+[16]JUNIO!O103+[16]JULIO!O103+[16]AGOSTO!O103+[16]SEPTIEMBRE!O103+[16]OCTUBRE!O103+[16]NOVIEMBRE!O103+[16]DICIEMBRE!O103</f>
        <v>0</v>
      </c>
      <c r="Q106" s="45">
        <f>[16]ENERO!P103+[16]FEBRERO!P103+[16]MARZO!P103+[16]ABRIL!P103+[16]MAYO!P103+[16]JUNIO!P103+[16]JULIO!P103+[16]AGOSTO!P103+[16]SEPTIEMBRE!P103+[16]OCTUBRE!P103+[16]NOVIEMBRE!P103+[16]DICIEMBRE!P103</f>
        <v>0</v>
      </c>
      <c r="R106" s="46">
        <f t="shared" si="8"/>
        <v>0</v>
      </c>
      <c r="S106" s="45">
        <f>[16]ENERO!R103+[16]FEBRERO!R103+[16]MARZO!R103+[16]ABRIL!R103+[16]MAYO!R103+[16]JUNIO!R103+[16]JULIO!R103+[16]AGOSTO!R103+[16]SEPTIEMBRE!R103+[16]OCTUBRE!R103+[16]NOVIEMBRE!R103+[16]DICIEMBRE!R103</f>
        <v>0</v>
      </c>
      <c r="T106" s="45">
        <f>[16]ENERO!S103+[16]FEBRERO!S103+[16]MARZO!S103+[16]ABRIL!S103+[16]MAYO!S103+[16]JUNIO!S103+[16]JULIO!S103+[16]AGOSTO!S103+[16]SEPTIEMBRE!S103+[16]OCTUBRE!S103+[16]NOVIEMBRE!S103+[16]DICIEMBRE!S103</f>
        <v>0</v>
      </c>
      <c r="U106" s="46">
        <f t="shared" si="10"/>
        <v>0</v>
      </c>
    </row>
    <row r="107" spans="1:21" s="44" customFormat="1" ht="18" customHeight="1">
      <c r="A107" s="297">
        <v>99</v>
      </c>
      <c r="B107" s="298" t="s">
        <v>139</v>
      </c>
      <c r="C107" s="297" t="s">
        <v>226</v>
      </c>
      <c r="D107" s="299">
        <v>0</v>
      </c>
      <c r="E107" s="300">
        <v>0</v>
      </c>
      <c r="F107" s="299">
        <v>0</v>
      </c>
      <c r="G107" s="299">
        <v>0</v>
      </c>
      <c r="H107" s="296">
        <f t="shared" si="9"/>
        <v>0</v>
      </c>
      <c r="I107" s="296"/>
      <c r="J107" s="299">
        <v>0</v>
      </c>
      <c r="K107" s="301">
        <v>0</v>
      </c>
      <c r="L107" s="299">
        <v>0</v>
      </c>
      <c r="M107" s="299">
        <v>0</v>
      </c>
      <c r="N107" s="301">
        <f t="shared" si="6"/>
        <v>0</v>
      </c>
      <c r="O107" s="296" t="str">
        <f t="shared" si="7"/>
        <v>N.A.</v>
      </c>
      <c r="P107" s="45">
        <f>[16]ENERO!O104+[16]FEBRERO!O104+[16]MARZO!O104+[16]ABRIL!O104+[16]MAYO!O104+[16]JUNIO!O104+[16]JULIO!O104+[16]AGOSTO!O104+[16]SEPTIEMBRE!O104+[16]OCTUBRE!O104+[16]NOVIEMBRE!O104+[16]DICIEMBRE!O104</f>
        <v>0</v>
      </c>
      <c r="Q107" s="45">
        <f>[16]ENERO!P104+[16]FEBRERO!P104+[16]MARZO!P104+[16]ABRIL!P104+[16]MAYO!P104+[16]JUNIO!P104+[16]JULIO!P104+[16]AGOSTO!P104+[16]SEPTIEMBRE!P104+[16]OCTUBRE!P104+[16]NOVIEMBRE!P104+[16]DICIEMBRE!P104</f>
        <v>0</v>
      </c>
      <c r="R107" s="46">
        <f t="shared" si="8"/>
        <v>0</v>
      </c>
      <c r="S107" s="45">
        <f>[16]ENERO!R104+[16]FEBRERO!R104+[16]MARZO!R104+[16]ABRIL!R104+[16]MAYO!R104+[16]JUNIO!R104+[16]JULIO!R104+[16]AGOSTO!R104+[16]SEPTIEMBRE!R104+[16]OCTUBRE!R104+[16]NOVIEMBRE!R104+[16]DICIEMBRE!R104</f>
        <v>0</v>
      </c>
      <c r="T107" s="45">
        <f>[16]ENERO!S104+[16]FEBRERO!S104+[16]MARZO!S104+[16]ABRIL!S104+[16]MAYO!S104+[16]JUNIO!S104+[16]JULIO!S104+[16]AGOSTO!S104+[16]SEPTIEMBRE!S104+[16]OCTUBRE!S104+[16]NOVIEMBRE!S104+[16]DICIEMBRE!S104</f>
        <v>0</v>
      </c>
      <c r="U107" s="46">
        <f t="shared" si="10"/>
        <v>0</v>
      </c>
    </row>
    <row r="108" spans="1:21" s="44" customFormat="1" ht="18" customHeight="1">
      <c r="A108" s="297">
        <v>100</v>
      </c>
      <c r="B108" s="298" t="s">
        <v>227</v>
      </c>
      <c r="C108" s="297" t="s">
        <v>228</v>
      </c>
      <c r="D108" s="299">
        <v>0</v>
      </c>
      <c r="E108" s="300">
        <v>0</v>
      </c>
      <c r="F108" s="299">
        <v>0</v>
      </c>
      <c r="G108" s="299">
        <v>0</v>
      </c>
      <c r="H108" s="296">
        <f t="shared" si="9"/>
        <v>0</v>
      </c>
      <c r="I108" s="296"/>
      <c r="J108" s="299">
        <v>0</v>
      </c>
      <c r="K108" s="301">
        <v>0</v>
      </c>
      <c r="L108" s="299">
        <v>0</v>
      </c>
      <c r="M108" s="299">
        <v>0</v>
      </c>
      <c r="N108" s="301">
        <f t="shared" si="6"/>
        <v>0</v>
      </c>
      <c r="O108" s="296" t="str">
        <f t="shared" si="7"/>
        <v>N.A.</v>
      </c>
      <c r="P108" s="45">
        <f>[16]ENERO!O105+[16]FEBRERO!O105+[16]MARZO!O105+[16]ABRIL!O105+[16]MAYO!O105+[16]JUNIO!O105+[16]JULIO!O105+[16]AGOSTO!O105+[16]SEPTIEMBRE!O105+[16]OCTUBRE!O105+[16]NOVIEMBRE!O105+[16]DICIEMBRE!O105</f>
        <v>0</v>
      </c>
      <c r="Q108" s="45">
        <f>[16]ENERO!P105+[16]FEBRERO!P105+[16]MARZO!P105+[16]ABRIL!P105+[16]MAYO!P105+[16]JUNIO!P105+[16]JULIO!P105+[16]AGOSTO!P105+[16]SEPTIEMBRE!P105+[16]OCTUBRE!P105+[16]NOVIEMBRE!P105+[16]DICIEMBRE!P105</f>
        <v>0</v>
      </c>
      <c r="R108" s="46">
        <f t="shared" si="8"/>
        <v>0</v>
      </c>
      <c r="S108" s="45">
        <f>[16]ENERO!R105+[16]FEBRERO!R105+[16]MARZO!R105+[16]ABRIL!R105+[16]MAYO!R105+[16]JUNIO!R105+[16]JULIO!R105+[16]AGOSTO!R105+[16]SEPTIEMBRE!R105+[16]OCTUBRE!R105+[16]NOVIEMBRE!R105+[16]DICIEMBRE!R105</f>
        <v>0</v>
      </c>
      <c r="T108" s="45">
        <f>[16]ENERO!S105+[16]FEBRERO!S105+[16]MARZO!S105+[16]ABRIL!S105+[16]MAYO!S105+[16]JUNIO!S105+[16]JULIO!S105+[16]AGOSTO!S105+[16]SEPTIEMBRE!S105+[16]OCTUBRE!S105+[16]NOVIEMBRE!S105+[16]DICIEMBRE!S105</f>
        <v>0</v>
      </c>
      <c r="U108" s="46">
        <f t="shared" si="10"/>
        <v>0</v>
      </c>
    </row>
    <row r="109" spans="1:21" s="44" customFormat="1" ht="18" customHeight="1">
      <c r="A109" s="297">
        <v>101</v>
      </c>
      <c r="B109" s="298" t="s">
        <v>227</v>
      </c>
      <c r="C109" s="297" t="s">
        <v>229</v>
      </c>
      <c r="D109" s="299">
        <v>0</v>
      </c>
      <c r="E109" s="300">
        <v>0</v>
      </c>
      <c r="F109" s="299">
        <v>0</v>
      </c>
      <c r="G109" s="299">
        <v>0</v>
      </c>
      <c r="H109" s="296">
        <f t="shared" si="9"/>
        <v>0</v>
      </c>
      <c r="I109" s="296"/>
      <c r="J109" s="299">
        <v>0</v>
      </c>
      <c r="K109" s="301">
        <v>0</v>
      </c>
      <c r="L109" s="299">
        <v>0</v>
      </c>
      <c r="M109" s="299">
        <v>0</v>
      </c>
      <c r="N109" s="301">
        <f t="shared" si="6"/>
        <v>0</v>
      </c>
      <c r="O109" s="296" t="str">
        <f t="shared" si="7"/>
        <v>N.A.</v>
      </c>
      <c r="P109" s="45">
        <f>[16]ENERO!O106+[16]FEBRERO!O106+[16]MARZO!O106+[16]ABRIL!O106+[16]MAYO!O106+[16]JUNIO!O106+[16]JULIO!O106+[16]AGOSTO!O106+[16]SEPTIEMBRE!O106+[16]OCTUBRE!O106+[16]NOVIEMBRE!O106+[16]DICIEMBRE!O106</f>
        <v>0</v>
      </c>
      <c r="Q109" s="45">
        <f>[16]ENERO!P106+[16]FEBRERO!P106+[16]MARZO!P106+[16]ABRIL!P106+[16]MAYO!P106+[16]JUNIO!P106+[16]JULIO!P106+[16]AGOSTO!P106+[16]SEPTIEMBRE!P106+[16]OCTUBRE!P106+[16]NOVIEMBRE!P106+[16]DICIEMBRE!P106</f>
        <v>0</v>
      </c>
      <c r="R109" s="46">
        <f t="shared" si="8"/>
        <v>0</v>
      </c>
      <c r="S109" s="45">
        <f>[16]ENERO!R106+[16]FEBRERO!R106+[16]MARZO!R106+[16]ABRIL!R106+[16]MAYO!R106+[16]JUNIO!R106+[16]JULIO!R106+[16]AGOSTO!R106+[16]SEPTIEMBRE!R106+[16]OCTUBRE!R106+[16]NOVIEMBRE!R106+[16]DICIEMBRE!R106</f>
        <v>0</v>
      </c>
      <c r="T109" s="45">
        <f>[16]ENERO!S106+[16]FEBRERO!S106+[16]MARZO!S106+[16]ABRIL!S106+[16]MAYO!S106+[16]JUNIO!S106+[16]JULIO!S106+[16]AGOSTO!S106+[16]SEPTIEMBRE!S106+[16]OCTUBRE!S106+[16]NOVIEMBRE!S106+[16]DICIEMBRE!S106</f>
        <v>0</v>
      </c>
      <c r="U109" s="46">
        <f t="shared" si="10"/>
        <v>0</v>
      </c>
    </row>
    <row r="110" spans="1:21" s="44" customFormat="1" ht="18" customHeight="1">
      <c r="A110" s="297">
        <v>102</v>
      </c>
      <c r="B110" s="298" t="s">
        <v>227</v>
      </c>
      <c r="C110" s="297" t="s">
        <v>230</v>
      </c>
      <c r="D110" s="299">
        <v>0</v>
      </c>
      <c r="E110" s="300">
        <v>0</v>
      </c>
      <c r="F110" s="299">
        <v>0</v>
      </c>
      <c r="G110" s="299">
        <v>0</v>
      </c>
      <c r="H110" s="296">
        <f t="shared" si="9"/>
        <v>0</v>
      </c>
      <c r="I110" s="296"/>
      <c r="J110" s="299">
        <v>0</v>
      </c>
      <c r="K110" s="301">
        <v>0</v>
      </c>
      <c r="L110" s="299">
        <v>0</v>
      </c>
      <c r="M110" s="299">
        <v>0</v>
      </c>
      <c r="N110" s="301">
        <f t="shared" si="6"/>
        <v>0</v>
      </c>
      <c r="O110" s="296" t="str">
        <f t="shared" si="7"/>
        <v>N.A.</v>
      </c>
      <c r="P110" s="45">
        <f>[16]ENERO!O107+[16]FEBRERO!O107+[16]MARZO!O107+[16]ABRIL!O107+[16]MAYO!O107+[16]JUNIO!O107+[16]JULIO!O107+[16]AGOSTO!O107+[16]SEPTIEMBRE!O107+[16]OCTUBRE!O107+[16]NOVIEMBRE!O107+[16]DICIEMBRE!O107</f>
        <v>0</v>
      </c>
      <c r="Q110" s="45">
        <f>[16]ENERO!P107+[16]FEBRERO!P107+[16]MARZO!P107+[16]ABRIL!P107+[16]MAYO!P107+[16]JUNIO!P107+[16]JULIO!P107+[16]AGOSTO!P107+[16]SEPTIEMBRE!P107+[16]OCTUBRE!P107+[16]NOVIEMBRE!P107+[16]DICIEMBRE!P107</f>
        <v>0</v>
      </c>
      <c r="R110" s="46">
        <f t="shared" si="8"/>
        <v>0</v>
      </c>
      <c r="S110" s="45">
        <f>[16]ENERO!R107+[16]FEBRERO!R107+[16]MARZO!R107+[16]ABRIL!R107+[16]MAYO!R107+[16]JUNIO!R107+[16]JULIO!R107+[16]AGOSTO!R107+[16]SEPTIEMBRE!R107+[16]OCTUBRE!R107+[16]NOVIEMBRE!R107+[16]DICIEMBRE!R107</f>
        <v>0</v>
      </c>
      <c r="T110" s="45">
        <f>[16]ENERO!S107+[16]FEBRERO!S107+[16]MARZO!S107+[16]ABRIL!S107+[16]MAYO!S107+[16]JUNIO!S107+[16]JULIO!S107+[16]AGOSTO!S107+[16]SEPTIEMBRE!S107+[16]OCTUBRE!S107+[16]NOVIEMBRE!S107+[16]DICIEMBRE!S107</f>
        <v>0</v>
      </c>
      <c r="U110" s="46">
        <f t="shared" si="10"/>
        <v>0</v>
      </c>
    </row>
    <row r="111" spans="1:21" s="44" customFormat="1" ht="18" customHeight="1">
      <c r="A111" s="297">
        <v>103</v>
      </c>
      <c r="B111" s="298" t="s">
        <v>227</v>
      </c>
      <c r="C111" s="297" t="s">
        <v>231</v>
      </c>
      <c r="D111" s="299">
        <v>0</v>
      </c>
      <c r="E111" s="300">
        <v>0</v>
      </c>
      <c r="F111" s="299">
        <v>0</v>
      </c>
      <c r="G111" s="299">
        <v>0</v>
      </c>
      <c r="H111" s="296">
        <f t="shared" si="9"/>
        <v>0</v>
      </c>
      <c r="I111" s="296"/>
      <c r="J111" s="299">
        <v>0</v>
      </c>
      <c r="K111" s="301">
        <v>0</v>
      </c>
      <c r="L111" s="299">
        <v>0</v>
      </c>
      <c r="M111" s="299">
        <v>0</v>
      </c>
      <c r="N111" s="301">
        <f t="shared" si="6"/>
        <v>0</v>
      </c>
      <c r="O111" s="296" t="str">
        <f t="shared" si="7"/>
        <v>N.A.</v>
      </c>
      <c r="P111" s="45">
        <f>[16]ENERO!O108+[16]FEBRERO!O108+[16]MARZO!O108+[16]ABRIL!O108+[16]MAYO!O108+[16]JUNIO!O108+[16]JULIO!O108+[16]AGOSTO!O108+[16]SEPTIEMBRE!O108+[16]OCTUBRE!O108+[16]NOVIEMBRE!O108+[16]DICIEMBRE!O108</f>
        <v>0</v>
      </c>
      <c r="Q111" s="45">
        <f>[16]ENERO!P108+[16]FEBRERO!P108+[16]MARZO!P108+[16]ABRIL!P108+[16]MAYO!P108+[16]JUNIO!P108+[16]JULIO!P108+[16]AGOSTO!P108+[16]SEPTIEMBRE!P108+[16]OCTUBRE!P108+[16]NOVIEMBRE!P108+[16]DICIEMBRE!P108</f>
        <v>0</v>
      </c>
      <c r="R111" s="46">
        <f t="shared" si="8"/>
        <v>0</v>
      </c>
      <c r="S111" s="45">
        <f>[16]ENERO!R108+[16]FEBRERO!R108+[16]MARZO!R108+[16]ABRIL!R108+[16]MAYO!R108+[16]JUNIO!R108+[16]JULIO!R108+[16]AGOSTO!R108+[16]SEPTIEMBRE!R108+[16]OCTUBRE!R108+[16]NOVIEMBRE!R108+[16]DICIEMBRE!R108</f>
        <v>0</v>
      </c>
      <c r="T111" s="45">
        <f>[16]ENERO!S108+[16]FEBRERO!S108+[16]MARZO!S108+[16]ABRIL!S108+[16]MAYO!S108+[16]JUNIO!S108+[16]JULIO!S108+[16]AGOSTO!S108+[16]SEPTIEMBRE!S108+[16]OCTUBRE!S108+[16]NOVIEMBRE!S108+[16]DICIEMBRE!S108</f>
        <v>0</v>
      </c>
      <c r="U111" s="46">
        <f t="shared" si="10"/>
        <v>0</v>
      </c>
    </row>
    <row r="112" spans="1:21" s="44" customFormat="1" ht="18" customHeight="1">
      <c r="A112" s="297">
        <v>104</v>
      </c>
      <c r="B112" s="298" t="s">
        <v>227</v>
      </c>
      <c r="C112" s="297" t="s">
        <v>232</v>
      </c>
      <c r="D112" s="299">
        <v>255.34866</v>
      </c>
      <c r="E112" s="300">
        <v>47.629579</v>
      </c>
      <c r="F112" s="299">
        <v>0</v>
      </c>
      <c r="G112" s="299">
        <v>5.4436963199999999</v>
      </c>
      <c r="H112" s="296">
        <f t="shared" si="9"/>
        <v>202.27538468</v>
      </c>
      <c r="I112" s="296"/>
      <c r="J112" s="299">
        <v>58.519694148042376</v>
      </c>
      <c r="K112" s="301">
        <v>50.932341974747423</v>
      </c>
      <c r="L112" s="299">
        <v>0</v>
      </c>
      <c r="M112" s="299">
        <v>6.4399071899999996</v>
      </c>
      <c r="N112" s="301">
        <f t="shared" si="6"/>
        <v>1.1474449832949531</v>
      </c>
      <c r="O112" s="296">
        <f t="shared" si="7"/>
        <v>-99.432731281114499</v>
      </c>
      <c r="P112" s="45">
        <f>[16]ENERO!O109+[16]FEBRERO!O109+[16]MARZO!O109+[16]ABRIL!O109+[16]MAYO!O109+[16]JUNIO!O109+[16]JULIO!O109+[16]AGOSTO!O109+[16]SEPTIEMBRE!O109+[16]OCTUBRE!O109+[16]NOVIEMBRE!O109+[16]DICIEMBRE!O109</f>
        <v>0.75589899999999999</v>
      </c>
      <c r="Q112" s="45">
        <f>[16]ENERO!P109+[16]FEBRERO!P109+[16]MARZO!P109+[16]ABRIL!P109+[16]MAYO!P109+[16]JUNIO!P109+[16]JULIO!P109+[16]AGOSTO!P109+[16]SEPTIEMBRE!P109+[16]OCTUBRE!P109+[16]NOVIEMBRE!P109+[16]DICIEMBRE!P109</f>
        <v>46.87368</v>
      </c>
      <c r="R112" s="46">
        <f t="shared" si="8"/>
        <v>47.629579</v>
      </c>
      <c r="S112" s="45">
        <f>[16]ENERO!R109+[16]FEBRERO!R109+[16]MARZO!R109+[16]ABRIL!R109+[16]MAYO!R109+[16]JUNIO!R109+[16]JULIO!R109+[16]AGOSTO!R109+[16]SEPTIEMBRE!R109+[16]OCTUBRE!R109+[16]NOVIEMBRE!R109+[16]DICIEMBRE!R109</f>
        <v>0.75589830000000002</v>
      </c>
      <c r="T112" s="45">
        <f>[16]ENERO!S109+[16]FEBRERO!S109+[16]MARZO!S109+[16]ABRIL!S109+[16]MAYO!S109+[16]JUNIO!S109+[16]JULIO!S109+[16]AGOSTO!S109+[16]SEPTIEMBRE!S109+[16]OCTUBRE!S109+[16]NOVIEMBRE!S109+[16]DICIEMBRE!S109</f>
        <v>50.176443674747425</v>
      </c>
      <c r="U112" s="46">
        <f t="shared" si="10"/>
        <v>50.932341974747423</v>
      </c>
    </row>
    <row r="113" spans="1:21" s="44" customFormat="1" ht="18" customHeight="1">
      <c r="A113" s="297">
        <v>105</v>
      </c>
      <c r="B113" s="298" t="s">
        <v>227</v>
      </c>
      <c r="C113" s="297" t="s">
        <v>233</v>
      </c>
      <c r="D113" s="299">
        <v>0</v>
      </c>
      <c r="E113" s="300">
        <v>0</v>
      </c>
      <c r="F113" s="299">
        <v>0</v>
      </c>
      <c r="G113" s="299">
        <v>0</v>
      </c>
      <c r="H113" s="296">
        <f t="shared" si="9"/>
        <v>0</v>
      </c>
      <c r="I113" s="296"/>
      <c r="J113" s="299">
        <v>0</v>
      </c>
      <c r="K113" s="301">
        <v>0</v>
      </c>
      <c r="L113" s="299">
        <v>0</v>
      </c>
      <c r="M113" s="299">
        <v>0</v>
      </c>
      <c r="N113" s="301">
        <f t="shared" si="6"/>
        <v>0</v>
      </c>
      <c r="O113" s="296" t="str">
        <f t="shared" si="7"/>
        <v>N.A.</v>
      </c>
      <c r="P113" s="45">
        <f>[16]ENERO!O110+[16]FEBRERO!O110+[16]MARZO!O110+[16]ABRIL!O110+[16]MAYO!O110+[16]JUNIO!O110+[16]JULIO!O110+[16]AGOSTO!O110+[16]SEPTIEMBRE!O110+[16]OCTUBRE!O110+[16]NOVIEMBRE!O110+[16]DICIEMBRE!O110</f>
        <v>0</v>
      </c>
      <c r="Q113" s="45">
        <f>[16]ENERO!P110+[16]FEBRERO!P110+[16]MARZO!P110+[16]ABRIL!P110+[16]MAYO!P110+[16]JUNIO!P110+[16]JULIO!P110+[16]AGOSTO!P110+[16]SEPTIEMBRE!P110+[16]OCTUBRE!P110+[16]NOVIEMBRE!P110+[16]DICIEMBRE!P110</f>
        <v>0</v>
      </c>
      <c r="R113" s="46">
        <f t="shared" si="8"/>
        <v>0</v>
      </c>
      <c r="S113" s="45">
        <f>[16]ENERO!R110+[16]FEBRERO!R110+[16]MARZO!R110+[16]ABRIL!R110+[16]MAYO!R110+[16]JUNIO!R110+[16]JULIO!R110+[16]AGOSTO!R110+[16]SEPTIEMBRE!R110+[16]OCTUBRE!R110+[16]NOVIEMBRE!R110+[16]DICIEMBRE!R110</f>
        <v>0</v>
      </c>
      <c r="T113" s="45">
        <f>[16]ENERO!S110+[16]FEBRERO!S110+[16]MARZO!S110+[16]ABRIL!S110+[16]MAYO!S110+[16]JUNIO!S110+[16]JULIO!S110+[16]AGOSTO!S110+[16]SEPTIEMBRE!S110+[16]OCTUBRE!S110+[16]NOVIEMBRE!S110+[16]DICIEMBRE!S110</f>
        <v>0</v>
      </c>
      <c r="U113" s="46">
        <f t="shared" si="10"/>
        <v>0</v>
      </c>
    </row>
    <row r="114" spans="1:21" s="44" customFormat="1" ht="18" customHeight="1">
      <c r="A114" s="297">
        <v>106</v>
      </c>
      <c r="B114" s="298" t="s">
        <v>126</v>
      </c>
      <c r="C114" s="297" t="s">
        <v>234</v>
      </c>
      <c r="D114" s="299">
        <v>0</v>
      </c>
      <c r="E114" s="300">
        <v>0</v>
      </c>
      <c r="F114" s="299">
        <v>0</v>
      </c>
      <c r="G114" s="299">
        <v>0</v>
      </c>
      <c r="H114" s="296">
        <f t="shared" si="9"/>
        <v>0</v>
      </c>
      <c r="I114" s="296"/>
      <c r="J114" s="299">
        <v>0</v>
      </c>
      <c r="K114" s="301">
        <v>0</v>
      </c>
      <c r="L114" s="299">
        <v>0</v>
      </c>
      <c r="M114" s="299">
        <v>0</v>
      </c>
      <c r="N114" s="301">
        <f t="shared" si="6"/>
        <v>0</v>
      </c>
      <c r="O114" s="296" t="str">
        <f t="shared" si="7"/>
        <v>N.A.</v>
      </c>
      <c r="P114" s="45">
        <f>[16]ENERO!O111+[16]FEBRERO!O111+[16]MARZO!O111+[16]ABRIL!O111+[16]MAYO!O111+[16]JUNIO!O111+[16]JULIO!O111+[16]AGOSTO!O111+[16]SEPTIEMBRE!O111+[16]OCTUBRE!O111+[16]NOVIEMBRE!O111+[16]DICIEMBRE!O111</f>
        <v>0</v>
      </c>
      <c r="Q114" s="45">
        <f>[16]ENERO!P111+[16]FEBRERO!P111+[16]MARZO!P111+[16]ABRIL!P111+[16]MAYO!P111+[16]JUNIO!P111+[16]JULIO!P111+[16]AGOSTO!P111+[16]SEPTIEMBRE!P111+[16]OCTUBRE!P111+[16]NOVIEMBRE!P111+[16]DICIEMBRE!P111</f>
        <v>0</v>
      </c>
      <c r="R114" s="46">
        <f t="shared" si="8"/>
        <v>0</v>
      </c>
      <c r="S114" s="45">
        <f>[16]ENERO!R111+[16]FEBRERO!R111+[16]MARZO!R111+[16]ABRIL!R111+[16]MAYO!R111+[16]JUNIO!R111+[16]JULIO!R111+[16]AGOSTO!R111+[16]SEPTIEMBRE!R111+[16]OCTUBRE!R111+[16]NOVIEMBRE!R111+[16]DICIEMBRE!R111</f>
        <v>0</v>
      </c>
      <c r="T114" s="45">
        <f>[16]ENERO!S111+[16]FEBRERO!S111+[16]MARZO!S111+[16]ABRIL!S111+[16]MAYO!S111+[16]JUNIO!S111+[16]JULIO!S111+[16]AGOSTO!S111+[16]SEPTIEMBRE!S111+[16]OCTUBRE!S111+[16]NOVIEMBRE!S111+[16]DICIEMBRE!S111</f>
        <v>0</v>
      </c>
      <c r="U114" s="46">
        <f t="shared" si="10"/>
        <v>0</v>
      </c>
    </row>
    <row r="115" spans="1:21" s="44" customFormat="1" ht="18" customHeight="1">
      <c r="A115" s="297">
        <v>107</v>
      </c>
      <c r="B115" s="298" t="s">
        <v>127</v>
      </c>
      <c r="C115" s="297" t="s">
        <v>235</v>
      </c>
      <c r="D115" s="299">
        <v>0</v>
      </c>
      <c r="E115" s="300">
        <v>0</v>
      </c>
      <c r="F115" s="299">
        <v>0</v>
      </c>
      <c r="G115" s="299">
        <v>0</v>
      </c>
      <c r="H115" s="296">
        <f t="shared" si="9"/>
        <v>0</v>
      </c>
      <c r="I115" s="296"/>
      <c r="J115" s="299">
        <v>0</v>
      </c>
      <c r="K115" s="301">
        <v>0</v>
      </c>
      <c r="L115" s="299">
        <v>0</v>
      </c>
      <c r="M115" s="299">
        <v>0</v>
      </c>
      <c r="N115" s="301">
        <f t="shared" si="6"/>
        <v>0</v>
      </c>
      <c r="O115" s="296" t="str">
        <f t="shared" si="7"/>
        <v>N.A.</v>
      </c>
      <c r="P115" s="45">
        <f>[16]ENERO!O112+[16]FEBRERO!O112+[16]MARZO!O112+[16]ABRIL!O112+[16]MAYO!O112+[16]JUNIO!O112+[16]JULIO!O112+[16]AGOSTO!O112+[16]SEPTIEMBRE!O112+[16]OCTUBRE!O112+[16]NOVIEMBRE!O112+[16]DICIEMBRE!O112</f>
        <v>0</v>
      </c>
      <c r="Q115" s="45">
        <f>[16]ENERO!P112+[16]FEBRERO!P112+[16]MARZO!P112+[16]ABRIL!P112+[16]MAYO!P112+[16]JUNIO!P112+[16]JULIO!P112+[16]AGOSTO!P112+[16]SEPTIEMBRE!P112+[16]OCTUBRE!P112+[16]NOVIEMBRE!P112+[16]DICIEMBRE!P112</f>
        <v>0</v>
      </c>
      <c r="R115" s="46">
        <f t="shared" si="8"/>
        <v>0</v>
      </c>
      <c r="S115" s="45">
        <f>[16]ENERO!R112+[16]FEBRERO!R112+[16]MARZO!R112+[16]ABRIL!R112+[16]MAYO!R112+[16]JUNIO!R112+[16]JULIO!R112+[16]AGOSTO!R112+[16]SEPTIEMBRE!R112+[16]OCTUBRE!R112+[16]NOVIEMBRE!R112+[16]DICIEMBRE!R112</f>
        <v>0</v>
      </c>
      <c r="T115" s="45">
        <f>[16]ENERO!S112+[16]FEBRERO!S112+[16]MARZO!S112+[16]ABRIL!S112+[16]MAYO!S112+[16]JUNIO!S112+[16]JULIO!S112+[16]AGOSTO!S112+[16]SEPTIEMBRE!S112+[16]OCTUBRE!S112+[16]NOVIEMBRE!S112+[16]DICIEMBRE!S112</f>
        <v>0</v>
      </c>
      <c r="U115" s="46">
        <f t="shared" si="10"/>
        <v>0</v>
      </c>
    </row>
    <row r="116" spans="1:21" s="44" customFormat="1" ht="18" customHeight="1">
      <c r="A116" s="297">
        <v>108</v>
      </c>
      <c r="B116" s="298" t="s">
        <v>135</v>
      </c>
      <c r="C116" s="297" t="s">
        <v>236</v>
      </c>
      <c r="D116" s="299">
        <v>0</v>
      </c>
      <c r="E116" s="300">
        <v>0</v>
      </c>
      <c r="F116" s="299">
        <v>0</v>
      </c>
      <c r="G116" s="299">
        <v>0</v>
      </c>
      <c r="H116" s="296">
        <f t="shared" si="9"/>
        <v>0</v>
      </c>
      <c r="I116" s="296"/>
      <c r="J116" s="299">
        <v>0</v>
      </c>
      <c r="K116" s="301">
        <v>0</v>
      </c>
      <c r="L116" s="299">
        <v>0</v>
      </c>
      <c r="M116" s="299">
        <v>0</v>
      </c>
      <c r="N116" s="301">
        <f t="shared" si="6"/>
        <v>0</v>
      </c>
      <c r="O116" s="296" t="str">
        <f t="shared" si="7"/>
        <v>N.A.</v>
      </c>
      <c r="P116" s="45">
        <f>[16]ENERO!O113+[16]FEBRERO!O113+[16]MARZO!O113+[16]ABRIL!O113+[16]MAYO!O113+[16]JUNIO!O113+[16]JULIO!O113+[16]AGOSTO!O113+[16]SEPTIEMBRE!O113+[16]OCTUBRE!O113+[16]NOVIEMBRE!O113+[16]DICIEMBRE!O113</f>
        <v>0</v>
      </c>
      <c r="Q116" s="45">
        <f>[16]ENERO!P113+[16]FEBRERO!P113+[16]MARZO!P113+[16]ABRIL!P113+[16]MAYO!P113+[16]JUNIO!P113+[16]JULIO!P113+[16]AGOSTO!P113+[16]SEPTIEMBRE!P113+[16]OCTUBRE!P113+[16]NOVIEMBRE!P113+[16]DICIEMBRE!P113</f>
        <v>0</v>
      </c>
      <c r="R116" s="46">
        <f t="shared" si="8"/>
        <v>0</v>
      </c>
      <c r="S116" s="45">
        <f>[16]ENERO!R113+[16]FEBRERO!R113+[16]MARZO!R113+[16]ABRIL!R113+[16]MAYO!R113+[16]JUNIO!R113+[16]JULIO!R113+[16]AGOSTO!R113+[16]SEPTIEMBRE!R113+[16]OCTUBRE!R113+[16]NOVIEMBRE!R113+[16]DICIEMBRE!R113</f>
        <v>0</v>
      </c>
      <c r="T116" s="45">
        <f>[16]ENERO!S113+[16]FEBRERO!S113+[16]MARZO!S113+[16]ABRIL!S113+[16]MAYO!S113+[16]JUNIO!S113+[16]JULIO!S113+[16]AGOSTO!S113+[16]SEPTIEMBRE!S113+[16]OCTUBRE!S113+[16]NOVIEMBRE!S113+[16]DICIEMBRE!S113</f>
        <v>0</v>
      </c>
      <c r="U116" s="46">
        <f t="shared" si="10"/>
        <v>0</v>
      </c>
    </row>
    <row r="117" spans="1:21" s="44" customFormat="1" ht="18" customHeight="1">
      <c r="A117" s="297">
        <v>110</v>
      </c>
      <c r="B117" s="298" t="s">
        <v>212</v>
      </c>
      <c r="C117" s="297" t="s">
        <v>237</v>
      </c>
      <c r="D117" s="299">
        <v>0</v>
      </c>
      <c r="E117" s="300">
        <v>0</v>
      </c>
      <c r="F117" s="299">
        <v>0</v>
      </c>
      <c r="G117" s="299">
        <v>0</v>
      </c>
      <c r="H117" s="296">
        <f t="shared" si="9"/>
        <v>0</v>
      </c>
      <c r="I117" s="296"/>
      <c r="J117" s="299">
        <v>0</v>
      </c>
      <c r="K117" s="301">
        <v>0</v>
      </c>
      <c r="L117" s="299">
        <v>0</v>
      </c>
      <c r="M117" s="299">
        <v>0</v>
      </c>
      <c r="N117" s="301">
        <f t="shared" si="6"/>
        <v>0</v>
      </c>
      <c r="O117" s="296" t="str">
        <f t="shared" si="7"/>
        <v>N.A.</v>
      </c>
      <c r="P117" s="45">
        <f>[16]ENERO!O114+[16]FEBRERO!O114+[16]MARZO!O114+[16]ABRIL!O114+[16]MAYO!O114+[16]JUNIO!O114+[16]JULIO!O114+[16]AGOSTO!O114+[16]SEPTIEMBRE!O114+[16]OCTUBRE!O114+[16]NOVIEMBRE!O114+[16]DICIEMBRE!O114</f>
        <v>0</v>
      </c>
      <c r="Q117" s="45">
        <f>[16]ENERO!P114+[16]FEBRERO!P114+[16]MARZO!P114+[16]ABRIL!P114+[16]MAYO!P114+[16]JUNIO!P114+[16]JULIO!P114+[16]AGOSTO!P114+[16]SEPTIEMBRE!P114+[16]OCTUBRE!P114+[16]NOVIEMBRE!P114+[16]DICIEMBRE!P114</f>
        <v>0</v>
      </c>
      <c r="R117" s="46">
        <f t="shared" si="8"/>
        <v>0</v>
      </c>
      <c r="S117" s="45">
        <f>[16]ENERO!R114+[16]FEBRERO!R114+[16]MARZO!R114+[16]ABRIL!R114+[16]MAYO!R114+[16]JUNIO!R114+[16]JULIO!R114+[16]AGOSTO!R114+[16]SEPTIEMBRE!R114+[16]OCTUBRE!R114+[16]NOVIEMBRE!R114+[16]DICIEMBRE!R114</f>
        <v>0</v>
      </c>
      <c r="T117" s="45">
        <f>[16]ENERO!S114+[16]FEBRERO!S114+[16]MARZO!S114+[16]ABRIL!S114+[16]MAYO!S114+[16]JUNIO!S114+[16]JULIO!S114+[16]AGOSTO!S114+[16]SEPTIEMBRE!S114+[16]OCTUBRE!S114+[16]NOVIEMBRE!S114+[16]DICIEMBRE!S114</f>
        <v>0</v>
      </c>
      <c r="U117" s="46">
        <f t="shared" si="10"/>
        <v>0</v>
      </c>
    </row>
    <row r="118" spans="1:21" s="44" customFormat="1" ht="18" customHeight="1">
      <c r="A118" s="297">
        <v>111</v>
      </c>
      <c r="B118" s="298" t="s">
        <v>204</v>
      </c>
      <c r="C118" s="297" t="s">
        <v>238</v>
      </c>
      <c r="D118" s="299">
        <v>0</v>
      </c>
      <c r="E118" s="300">
        <v>0</v>
      </c>
      <c r="F118" s="299">
        <v>0</v>
      </c>
      <c r="G118" s="299">
        <v>0</v>
      </c>
      <c r="H118" s="296">
        <f t="shared" si="9"/>
        <v>0</v>
      </c>
      <c r="I118" s="296"/>
      <c r="J118" s="299">
        <v>0</v>
      </c>
      <c r="K118" s="301">
        <v>0</v>
      </c>
      <c r="L118" s="299">
        <v>0</v>
      </c>
      <c r="M118" s="299">
        <v>0</v>
      </c>
      <c r="N118" s="301">
        <f t="shared" si="6"/>
        <v>0</v>
      </c>
      <c r="O118" s="296" t="str">
        <f t="shared" si="7"/>
        <v>N.A.</v>
      </c>
      <c r="P118" s="45">
        <f>[16]ENERO!O115+[16]FEBRERO!O115+[16]MARZO!O115+[16]ABRIL!O115+[16]MAYO!O115+[16]JUNIO!O115+[16]JULIO!O115+[16]AGOSTO!O115+[16]SEPTIEMBRE!O115+[16]OCTUBRE!O115+[16]NOVIEMBRE!O115+[16]DICIEMBRE!O115</f>
        <v>0</v>
      </c>
      <c r="Q118" s="45">
        <f>[16]ENERO!P115+[16]FEBRERO!P115+[16]MARZO!P115+[16]ABRIL!P115+[16]MAYO!P115+[16]JUNIO!P115+[16]JULIO!P115+[16]AGOSTO!P115+[16]SEPTIEMBRE!P115+[16]OCTUBRE!P115+[16]NOVIEMBRE!P115+[16]DICIEMBRE!P115</f>
        <v>0</v>
      </c>
      <c r="R118" s="46">
        <f t="shared" si="8"/>
        <v>0</v>
      </c>
      <c r="S118" s="45">
        <f>[16]ENERO!R115+[16]FEBRERO!R115+[16]MARZO!R115+[16]ABRIL!R115+[16]MAYO!R115+[16]JUNIO!R115+[16]JULIO!R115+[16]AGOSTO!R115+[16]SEPTIEMBRE!R115+[16]OCTUBRE!R115+[16]NOVIEMBRE!R115+[16]DICIEMBRE!R115</f>
        <v>0</v>
      </c>
      <c r="T118" s="45">
        <f>[16]ENERO!S115+[16]FEBRERO!S115+[16]MARZO!S115+[16]ABRIL!S115+[16]MAYO!S115+[16]JUNIO!S115+[16]JULIO!S115+[16]AGOSTO!S115+[16]SEPTIEMBRE!S115+[16]OCTUBRE!S115+[16]NOVIEMBRE!S115+[16]DICIEMBRE!S115</f>
        <v>0</v>
      </c>
      <c r="U118" s="46">
        <f t="shared" si="10"/>
        <v>0</v>
      </c>
    </row>
    <row r="119" spans="1:21" s="44" customFormat="1" ht="18" customHeight="1">
      <c r="A119" s="297">
        <v>112</v>
      </c>
      <c r="B119" s="298" t="s">
        <v>204</v>
      </c>
      <c r="C119" s="297" t="s">
        <v>239</v>
      </c>
      <c r="D119" s="299">
        <v>0</v>
      </c>
      <c r="E119" s="300">
        <v>0</v>
      </c>
      <c r="F119" s="299">
        <v>0</v>
      </c>
      <c r="G119" s="299">
        <v>0</v>
      </c>
      <c r="H119" s="296">
        <f t="shared" si="9"/>
        <v>0</v>
      </c>
      <c r="I119" s="296"/>
      <c r="J119" s="299">
        <v>0</v>
      </c>
      <c r="K119" s="301">
        <v>0</v>
      </c>
      <c r="L119" s="299">
        <v>0</v>
      </c>
      <c r="M119" s="299">
        <v>0</v>
      </c>
      <c r="N119" s="301">
        <f t="shared" si="6"/>
        <v>0</v>
      </c>
      <c r="O119" s="296" t="str">
        <f t="shared" si="7"/>
        <v>N.A.</v>
      </c>
      <c r="P119" s="45">
        <f>[16]ENERO!O116+[16]FEBRERO!O116+[16]MARZO!O116+[16]ABRIL!O116+[16]MAYO!O116+[16]JUNIO!O116+[16]JULIO!O116+[16]AGOSTO!O116+[16]SEPTIEMBRE!O116+[16]OCTUBRE!O116+[16]NOVIEMBRE!O116+[16]DICIEMBRE!O116</f>
        <v>0</v>
      </c>
      <c r="Q119" s="45">
        <f>[16]ENERO!P116+[16]FEBRERO!P116+[16]MARZO!P116+[16]ABRIL!P116+[16]MAYO!P116+[16]JUNIO!P116+[16]JULIO!P116+[16]AGOSTO!P116+[16]SEPTIEMBRE!P116+[16]OCTUBRE!P116+[16]NOVIEMBRE!P116+[16]DICIEMBRE!P116</f>
        <v>0</v>
      </c>
      <c r="R119" s="46">
        <f t="shared" si="8"/>
        <v>0</v>
      </c>
      <c r="S119" s="45">
        <f>[16]ENERO!R116+[16]FEBRERO!R116+[16]MARZO!R116+[16]ABRIL!R116+[16]MAYO!R116+[16]JUNIO!R116+[16]JULIO!R116+[16]AGOSTO!R116+[16]SEPTIEMBRE!R116+[16]OCTUBRE!R116+[16]NOVIEMBRE!R116+[16]DICIEMBRE!R116</f>
        <v>0</v>
      </c>
      <c r="T119" s="45">
        <f>[16]ENERO!S116+[16]FEBRERO!S116+[16]MARZO!S116+[16]ABRIL!S116+[16]MAYO!S116+[16]JUNIO!S116+[16]JULIO!S116+[16]AGOSTO!S116+[16]SEPTIEMBRE!S116+[16]OCTUBRE!S116+[16]NOVIEMBRE!S116+[16]DICIEMBRE!S116</f>
        <v>0</v>
      </c>
      <c r="U119" s="46">
        <f t="shared" si="10"/>
        <v>0</v>
      </c>
    </row>
    <row r="120" spans="1:21" s="44" customFormat="1" ht="18" customHeight="1">
      <c r="A120" s="297">
        <v>113</v>
      </c>
      <c r="B120" s="298" t="s">
        <v>212</v>
      </c>
      <c r="C120" s="297" t="s">
        <v>240</v>
      </c>
      <c r="D120" s="299">
        <v>0</v>
      </c>
      <c r="E120" s="300">
        <v>0</v>
      </c>
      <c r="F120" s="299">
        <v>0</v>
      </c>
      <c r="G120" s="299">
        <v>0</v>
      </c>
      <c r="H120" s="296">
        <f t="shared" si="9"/>
        <v>0</v>
      </c>
      <c r="I120" s="296"/>
      <c r="J120" s="299">
        <v>0</v>
      </c>
      <c r="K120" s="301">
        <v>0</v>
      </c>
      <c r="L120" s="299">
        <v>0</v>
      </c>
      <c r="M120" s="299">
        <v>0</v>
      </c>
      <c r="N120" s="301">
        <f t="shared" si="6"/>
        <v>0</v>
      </c>
      <c r="O120" s="296" t="str">
        <f t="shared" si="7"/>
        <v>N.A.</v>
      </c>
      <c r="P120" s="45">
        <f>[16]ENERO!O117+[16]FEBRERO!O117+[16]MARZO!O117+[16]ABRIL!O117+[16]MAYO!O117+[16]JUNIO!O117+[16]JULIO!O117+[16]AGOSTO!O117+[16]SEPTIEMBRE!O117+[16]OCTUBRE!O117+[16]NOVIEMBRE!O117+[16]DICIEMBRE!O117</f>
        <v>0</v>
      </c>
      <c r="Q120" s="45">
        <f>[16]ENERO!P117+[16]FEBRERO!P117+[16]MARZO!P117+[16]ABRIL!P117+[16]MAYO!P117+[16]JUNIO!P117+[16]JULIO!P117+[16]AGOSTO!P117+[16]SEPTIEMBRE!P117+[16]OCTUBRE!P117+[16]NOVIEMBRE!P117+[16]DICIEMBRE!P117</f>
        <v>0</v>
      </c>
      <c r="R120" s="46">
        <f t="shared" si="8"/>
        <v>0</v>
      </c>
      <c r="S120" s="45">
        <f>[16]ENERO!R117+[16]FEBRERO!R117+[16]MARZO!R117+[16]ABRIL!R117+[16]MAYO!R117+[16]JUNIO!R117+[16]JULIO!R117+[16]AGOSTO!R117+[16]SEPTIEMBRE!R117+[16]OCTUBRE!R117+[16]NOVIEMBRE!R117+[16]DICIEMBRE!R117</f>
        <v>0</v>
      </c>
      <c r="T120" s="45">
        <f>[16]ENERO!S117+[16]FEBRERO!S117+[16]MARZO!S117+[16]ABRIL!S117+[16]MAYO!S117+[16]JUNIO!S117+[16]JULIO!S117+[16]AGOSTO!S117+[16]SEPTIEMBRE!S117+[16]OCTUBRE!S117+[16]NOVIEMBRE!S117+[16]DICIEMBRE!S117</f>
        <v>0</v>
      </c>
      <c r="U120" s="46">
        <f t="shared" si="10"/>
        <v>0</v>
      </c>
    </row>
    <row r="121" spans="1:21" s="44" customFormat="1" ht="18" customHeight="1">
      <c r="A121" s="297">
        <v>114</v>
      </c>
      <c r="B121" s="298" t="s">
        <v>212</v>
      </c>
      <c r="C121" s="297" t="s">
        <v>241</v>
      </c>
      <c r="D121" s="299">
        <v>0</v>
      </c>
      <c r="E121" s="300">
        <v>0</v>
      </c>
      <c r="F121" s="299">
        <v>0</v>
      </c>
      <c r="G121" s="299">
        <v>0</v>
      </c>
      <c r="H121" s="296">
        <f t="shared" si="9"/>
        <v>0</v>
      </c>
      <c r="I121" s="296"/>
      <c r="J121" s="299">
        <v>0</v>
      </c>
      <c r="K121" s="301">
        <v>0</v>
      </c>
      <c r="L121" s="299">
        <v>0</v>
      </c>
      <c r="M121" s="299">
        <v>0</v>
      </c>
      <c r="N121" s="301">
        <f t="shared" si="6"/>
        <v>0</v>
      </c>
      <c r="O121" s="296" t="str">
        <f t="shared" si="7"/>
        <v>N.A.</v>
      </c>
      <c r="P121" s="45">
        <f>[16]ENERO!O118+[16]FEBRERO!O118+[16]MARZO!O118+[16]ABRIL!O118+[16]MAYO!O118+[16]JUNIO!O118+[16]JULIO!O118+[16]AGOSTO!O118+[16]SEPTIEMBRE!O118+[16]OCTUBRE!O118+[16]NOVIEMBRE!O118+[16]DICIEMBRE!O118</f>
        <v>0</v>
      </c>
      <c r="Q121" s="45">
        <f>[16]ENERO!P118+[16]FEBRERO!P118+[16]MARZO!P118+[16]ABRIL!P118+[16]MAYO!P118+[16]JUNIO!P118+[16]JULIO!P118+[16]AGOSTO!P118+[16]SEPTIEMBRE!P118+[16]OCTUBRE!P118+[16]NOVIEMBRE!P118+[16]DICIEMBRE!P118</f>
        <v>0</v>
      </c>
      <c r="R121" s="46">
        <f t="shared" si="8"/>
        <v>0</v>
      </c>
      <c r="S121" s="45">
        <f>[16]ENERO!R118+[16]FEBRERO!R118+[16]MARZO!R118+[16]ABRIL!R118+[16]MAYO!R118+[16]JUNIO!R118+[16]JULIO!R118+[16]AGOSTO!R118+[16]SEPTIEMBRE!R118+[16]OCTUBRE!R118+[16]NOVIEMBRE!R118+[16]DICIEMBRE!R118</f>
        <v>0</v>
      </c>
      <c r="T121" s="45">
        <f>[16]ENERO!S118+[16]FEBRERO!S118+[16]MARZO!S118+[16]ABRIL!S118+[16]MAYO!S118+[16]JUNIO!S118+[16]JULIO!S118+[16]AGOSTO!S118+[16]SEPTIEMBRE!S118+[16]OCTUBRE!S118+[16]NOVIEMBRE!S118+[16]DICIEMBRE!S118</f>
        <v>0</v>
      </c>
      <c r="U121" s="46">
        <f t="shared" si="10"/>
        <v>0</v>
      </c>
    </row>
    <row r="122" spans="1:21" s="44" customFormat="1" ht="18" customHeight="1">
      <c r="A122" s="297">
        <v>117</v>
      </c>
      <c r="B122" s="298" t="s">
        <v>212</v>
      </c>
      <c r="C122" s="297" t="s">
        <v>242</v>
      </c>
      <c r="D122" s="299">
        <v>0</v>
      </c>
      <c r="E122" s="300">
        <v>0</v>
      </c>
      <c r="F122" s="299">
        <v>0</v>
      </c>
      <c r="G122" s="299">
        <v>0</v>
      </c>
      <c r="H122" s="296">
        <f t="shared" si="9"/>
        <v>0</v>
      </c>
      <c r="I122" s="296"/>
      <c r="J122" s="299">
        <v>0</v>
      </c>
      <c r="K122" s="301">
        <v>0</v>
      </c>
      <c r="L122" s="299">
        <v>0</v>
      </c>
      <c r="M122" s="299">
        <v>0</v>
      </c>
      <c r="N122" s="301">
        <f t="shared" si="6"/>
        <v>0</v>
      </c>
      <c r="O122" s="296" t="str">
        <f t="shared" si="7"/>
        <v>N.A.</v>
      </c>
      <c r="P122" s="45">
        <f>[16]ENERO!O119+[16]FEBRERO!O119+[16]MARZO!O119+[16]ABRIL!O119+[16]MAYO!O119+[16]JUNIO!O119+[16]JULIO!O119+[16]AGOSTO!O119+[16]SEPTIEMBRE!O119+[16]OCTUBRE!O119+[16]NOVIEMBRE!O119+[16]DICIEMBRE!O119</f>
        <v>0</v>
      </c>
      <c r="Q122" s="45">
        <f>[16]ENERO!P119+[16]FEBRERO!P119+[16]MARZO!P119+[16]ABRIL!P119+[16]MAYO!P119+[16]JUNIO!P119+[16]JULIO!P119+[16]AGOSTO!P119+[16]SEPTIEMBRE!P119+[16]OCTUBRE!P119+[16]NOVIEMBRE!P119+[16]DICIEMBRE!P119</f>
        <v>0</v>
      </c>
      <c r="R122" s="46">
        <f t="shared" si="8"/>
        <v>0</v>
      </c>
      <c r="S122" s="45">
        <f>[16]ENERO!R119+[16]FEBRERO!R119+[16]MARZO!R119+[16]ABRIL!R119+[16]MAYO!R119+[16]JUNIO!R119+[16]JULIO!R119+[16]AGOSTO!R119+[16]SEPTIEMBRE!R119+[16]OCTUBRE!R119+[16]NOVIEMBRE!R119+[16]DICIEMBRE!R119</f>
        <v>0</v>
      </c>
      <c r="T122" s="45">
        <f>[16]ENERO!S119+[16]FEBRERO!S119+[16]MARZO!S119+[16]ABRIL!S119+[16]MAYO!S119+[16]JUNIO!S119+[16]JULIO!S119+[16]AGOSTO!S119+[16]SEPTIEMBRE!S119+[16]OCTUBRE!S119+[16]NOVIEMBRE!S119+[16]DICIEMBRE!S119</f>
        <v>0</v>
      </c>
      <c r="U122" s="46">
        <f t="shared" si="10"/>
        <v>0</v>
      </c>
    </row>
    <row r="123" spans="1:21" s="44" customFormat="1" ht="18" customHeight="1">
      <c r="A123" s="297">
        <v>118</v>
      </c>
      <c r="B123" s="298" t="s">
        <v>204</v>
      </c>
      <c r="C123" s="297" t="s">
        <v>243</v>
      </c>
      <c r="D123" s="299">
        <v>0</v>
      </c>
      <c r="E123" s="300">
        <v>0</v>
      </c>
      <c r="F123" s="299">
        <v>0</v>
      </c>
      <c r="G123" s="299">
        <v>0</v>
      </c>
      <c r="H123" s="296">
        <f t="shared" si="9"/>
        <v>0</v>
      </c>
      <c r="I123" s="296"/>
      <c r="J123" s="299">
        <v>0</v>
      </c>
      <c r="K123" s="301">
        <v>0</v>
      </c>
      <c r="L123" s="299">
        <v>0</v>
      </c>
      <c r="M123" s="299">
        <v>0</v>
      </c>
      <c r="N123" s="301">
        <f t="shared" si="6"/>
        <v>0</v>
      </c>
      <c r="O123" s="296" t="str">
        <f t="shared" si="7"/>
        <v>N.A.</v>
      </c>
      <c r="P123" s="45">
        <f>[16]ENERO!O120+[16]FEBRERO!O120+[16]MARZO!O120+[16]ABRIL!O120+[16]MAYO!O120+[16]JUNIO!O120+[16]JULIO!O120+[16]AGOSTO!O120+[16]SEPTIEMBRE!O120+[16]OCTUBRE!O120+[16]NOVIEMBRE!O120+[16]DICIEMBRE!O120</f>
        <v>0</v>
      </c>
      <c r="Q123" s="45">
        <f>[16]ENERO!P120+[16]FEBRERO!P120+[16]MARZO!P120+[16]ABRIL!P120+[16]MAYO!P120+[16]JUNIO!P120+[16]JULIO!P120+[16]AGOSTO!P120+[16]SEPTIEMBRE!P120+[16]OCTUBRE!P120+[16]NOVIEMBRE!P120+[16]DICIEMBRE!P120</f>
        <v>0</v>
      </c>
      <c r="R123" s="46">
        <f t="shared" si="8"/>
        <v>0</v>
      </c>
      <c r="S123" s="45">
        <f>[16]ENERO!R120+[16]FEBRERO!R120+[16]MARZO!R120+[16]ABRIL!R120+[16]MAYO!R120+[16]JUNIO!R120+[16]JULIO!R120+[16]AGOSTO!R120+[16]SEPTIEMBRE!R120+[16]OCTUBRE!R120+[16]NOVIEMBRE!R120+[16]DICIEMBRE!R120</f>
        <v>0</v>
      </c>
      <c r="T123" s="45">
        <f>[16]ENERO!S120+[16]FEBRERO!S120+[16]MARZO!S120+[16]ABRIL!S120+[16]MAYO!S120+[16]JUNIO!S120+[16]JULIO!S120+[16]AGOSTO!S120+[16]SEPTIEMBRE!S120+[16]OCTUBRE!S120+[16]NOVIEMBRE!S120+[16]DICIEMBRE!S120</f>
        <v>0</v>
      </c>
      <c r="U123" s="46">
        <f t="shared" si="10"/>
        <v>0</v>
      </c>
    </row>
    <row r="124" spans="1:21" s="44" customFormat="1" ht="18" customHeight="1">
      <c r="A124" s="297">
        <v>122</v>
      </c>
      <c r="B124" s="298" t="s">
        <v>139</v>
      </c>
      <c r="C124" s="297" t="s">
        <v>244</v>
      </c>
      <c r="D124" s="299">
        <v>0</v>
      </c>
      <c r="E124" s="300">
        <v>0</v>
      </c>
      <c r="F124" s="299">
        <v>0</v>
      </c>
      <c r="G124" s="299">
        <v>0</v>
      </c>
      <c r="H124" s="296">
        <f t="shared" si="9"/>
        <v>0</v>
      </c>
      <c r="I124" s="296"/>
      <c r="J124" s="299">
        <v>0</v>
      </c>
      <c r="K124" s="301">
        <v>0</v>
      </c>
      <c r="L124" s="299">
        <v>0</v>
      </c>
      <c r="M124" s="299">
        <v>0</v>
      </c>
      <c r="N124" s="301">
        <f t="shared" si="6"/>
        <v>0</v>
      </c>
      <c r="O124" s="296" t="str">
        <f t="shared" si="7"/>
        <v>N.A.</v>
      </c>
      <c r="P124" s="45">
        <f>[16]ENERO!O121+[16]FEBRERO!O121+[16]MARZO!O121+[16]ABRIL!O121+[16]MAYO!O121+[16]JUNIO!O121+[16]JULIO!O121+[16]AGOSTO!O121+[16]SEPTIEMBRE!O121+[16]OCTUBRE!O121+[16]NOVIEMBRE!O121+[16]DICIEMBRE!O121</f>
        <v>0</v>
      </c>
      <c r="Q124" s="45">
        <f>[16]ENERO!P121+[16]FEBRERO!P121+[16]MARZO!P121+[16]ABRIL!P121+[16]MAYO!P121+[16]JUNIO!P121+[16]JULIO!P121+[16]AGOSTO!P121+[16]SEPTIEMBRE!P121+[16]OCTUBRE!P121+[16]NOVIEMBRE!P121+[16]DICIEMBRE!P121</f>
        <v>0</v>
      </c>
      <c r="R124" s="46">
        <f t="shared" si="8"/>
        <v>0</v>
      </c>
      <c r="S124" s="45">
        <f>[16]ENERO!R121+[16]FEBRERO!R121+[16]MARZO!R121+[16]ABRIL!R121+[16]MAYO!R121+[16]JUNIO!R121+[16]JULIO!R121+[16]AGOSTO!R121+[16]SEPTIEMBRE!R121+[16]OCTUBRE!R121+[16]NOVIEMBRE!R121+[16]DICIEMBRE!R121</f>
        <v>0</v>
      </c>
      <c r="T124" s="45">
        <f>[16]ENERO!S121+[16]FEBRERO!S121+[16]MARZO!S121+[16]ABRIL!S121+[16]MAYO!S121+[16]JUNIO!S121+[16]JULIO!S121+[16]AGOSTO!S121+[16]SEPTIEMBRE!S121+[16]OCTUBRE!S121+[16]NOVIEMBRE!S121+[16]DICIEMBRE!S121</f>
        <v>0</v>
      </c>
      <c r="U124" s="46">
        <f t="shared" si="10"/>
        <v>0</v>
      </c>
    </row>
    <row r="125" spans="1:21" s="44" customFormat="1" ht="18" customHeight="1">
      <c r="A125" s="297">
        <v>123</v>
      </c>
      <c r="B125" s="298" t="s">
        <v>245</v>
      </c>
      <c r="C125" s="297" t="s">
        <v>246</v>
      </c>
      <c r="D125" s="299">
        <v>0</v>
      </c>
      <c r="E125" s="300">
        <v>0</v>
      </c>
      <c r="F125" s="299">
        <v>0</v>
      </c>
      <c r="G125" s="299">
        <v>0</v>
      </c>
      <c r="H125" s="296">
        <f t="shared" si="9"/>
        <v>0</v>
      </c>
      <c r="I125" s="296"/>
      <c r="J125" s="299">
        <v>0</v>
      </c>
      <c r="K125" s="301">
        <v>0</v>
      </c>
      <c r="L125" s="299">
        <v>0</v>
      </c>
      <c r="M125" s="299">
        <v>0</v>
      </c>
      <c r="N125" s="301">
        <f t="shared" si="6"/>
        <v>0</v>
      </c>
      <c r="O125" s="296" t="str">
        <f t="shared" si="7"/>
        <v>N.A.</v>
      </c>
      <c r="P125" s="45">
        <f>[16]ENERO!O122+[16]FEBRERO!O122+[16]MARZO!O122+[16]ABRIL!O122+[16]MAYO!O122+[16]JUNIO!O122+[16]JULIO!O122+[16]AGOSTO!O122+[16]SEPTIEMBRE!O122+[16]OCTUBRE!O122+[16]NOVIEMBRE!O122+[16]DICIEMBRE!O122</f>
        <v>0</v>
      </c>
      <c r="Q125" s="45">
        <f>[16]ENERO!P122+[16]FEBRERO!P122+[16]MARZO!P122+[16]ABRIL!P122+[16]MAYO!P122+[16]JUNIO!P122+[16]JULIO!P122+[16]AGOSTO!P122+[16]SEPTIEMBRE!P122+[16]OCTUBRE!P122+[16]NOVIEMBRE!P122+[16]DICIEMBRE!P122</f>
        <v>0</v>
      </c>
      <c r="R125" s="46">
        <f t="shared" si="8"/>
        <v>0</v>
      </c>
      <c r="S125" s="45">
        <f>[16]ENERO!R122+[16]FEBRERO!R122+[16]MARZO!R122+[16]ABRIL!R122+[16]MAYO!R122+[16]JUNIO!R122+[16]JULIO!R122+[16]AGOSTO!R122+[16]SEPTIEMBRE!R122+[16]OCTUBRE!R122+[16]NOVIEMBRE!R122+[16]DICIEMBRE!R122</f>
        <v>0</v>
      </c>
      <c r="T125" s="45">
        <f>[16]ENERO!S122+[16]FEBRERO!S122+[16]MARZO!S122+[16]ABRIL!S122+[16]MAYO!S122+[16]JUNIO!S122+[16]JULIO!S122+[16]AGOSTO!S122+[16]SEPTIEMBRE!S122+[16]OCTUBRE!S122+[16]NOVIEMBRE!S122+[16]DICIEMBRE!S122</f>
        <v>0</v>
      </c>
      <c r="U125" s="46">
        <f t="shared" si="10"/>
        <v>0</v>
      </c>
    </row>
    <row r="126" spans="1:21" s="44" customFormat="1" ht="18" customHeight="1">
      <c r="A126" s="297">
        <v>124</v>
      </c>
      <c r="B126" s="298" t="s">
        <v>139</v>
      </c>
      <c r="C126" s="297" t="s">
        <v>247</v>
      </c>
      <c r="D126" s="299">
        <v>0</v>
      </c>
      <c r="E126" s="300">
        <v>0</v>
      </c>
      <c r="F126" s="299">
        <v>0</v>
      </c>
      <c r="G126" s="299">
        <v>0</v>
      </c>
      <c r="H126" s="296">
        <f t="shared" si="9"/>
        <v>0</v>
      </c>
      <c r="I126" s="296"/>
      <c r="J126" s="299">
        <v>0</v>
      </c>
      <c r="K126" s="301">
        <v>0</v>
      </c>
      <c r="L126" s="299">
        <v>0</v>
      </c>
      <c r="M126" s="299">
        <v>0</v>
      </c>
      <c r="N126" s="301">
        <f t="shared" si="6"/>
        <v>0</v>
      </c>
      <c r="O126" s="296" t="str">
        <f t="shared" si="7"/>
        <v>N.A.</v>
      </c>
      <c r="P126" s="45">
        <f>[16]ENERO!O123+[16]FEBRERO!O123+[16]MARZO!O123+[16]ABRIL!O123+[16]MAYO!O123+[16]JUNIO!O123+[16]JULIO!O123+[16]AGOSTO!O123+[16]SEPTIEMBRE!O123+[16]OCTUBRE!O123+[16]NOVIEMBRE!O123+[16]DICIEMBRE!O123</f>
        <v>0</v>
      </c>
      <c r="Q126" s="45">
        <f>[16]ENERO!P123+[16]FEBRERO!P123+[16]MARZO!P123+[16]ABRIL!P123+[16]MAYO!P123+[16]JUNIO!P123+[16]JULIO!P123+[16]AGOSTO!P123+[16]SEPTIEMBRE!P123+[16]OCTUBRE!P123+[16]NOVIEMBRE!P123+[16]DICIEMBRE!P123</f>
        <v>0</v>
      </c>
      <c r="R126" s="46">
        <f t="shared" si="8"/>
        <v>0</v>
      </c>
      <c r="S126" s="45">
        <f>[16]ENERO!R123+[16]FEBRERO!R123+[16]MARZO!R123+[16]ABRIL!R123+[16]MAYO!R123+[16]JUNIO!R123+[16]JULIO!R123+[16]AGOSTO!R123+[16]SEPTIEMBRE!R123+[16]OCTUBRE!R123+[16]NOVIEMBRE!R123+[16]DICIEMBRE!R123</f>
        <v>0</v>
      </c>
      <c r="T126" s="45">
        <f>[16]ENERO!S123+[16]FEBRERO!S123+[16]MARZO!S123+[16]ABRIL!S123+[16]MAYO!S123+[16]JUNIO!S123+[16]JULIO!S123+[16]AGOSTO!S123+[16]SEPTIEMBRE!S123+[16]OCTUBRE!S123+[16]NOVIEMBRE!S123+[16]DICIEMBRE!S123</f>
        <v>0</v>
      </c>
      <c r="U126" s="46">
        <f t="shared" si="10"/>
        <v>0</v>
      </c>
    </row>
    <row r="127" spans="1:21" s="44" customFormat="1" ht="18" customHeight="1">
      <c r="A127" s="297">
        <v>126</v>
      </c>
      <c r="B127" s="298" t="s">
        <v>227</v>
      </c>
      <c r="C127" s="297" t="s">
        <v>248</v>
      </c>
      <c r="D127" s="299">
        <v>0</v>
      </c>
      <c r="E127" s="300">
        <v>0</v>
      </c>
      <c r="F127" s="299">
        <v>0</v>
      </c>
      <c r="G127" s="299">
        <v>0</v>
      </c>
      <c r="H127" s="296">
        <f t="shared" si="9"/>
        <v>0</v>
      </c>
      <c r="I127" s="296"/>
      <c r="J127" s="299">
        <v>0</v>
      </c>
      <c r="K127" s="301">
        <v>0</v>
      </c>
      <c r="L127" s="299">
        <v>0</v>
      </c>
      <c r="M127" s="299">
        <v>0</v>
      </c>
      <c r="N127" s="301">
        <f t="shared" si="6"/>
        <v>0</v>
      </c>
      <c r="O127" s="296" t="str">
        <f t="shared" si="7"/>
        <v>N.A.</v>
      </c>
      <c r="P127" s="45">
        <f>[16]ENERO!O124+[16]FEBRERO!O124+[16]MARZO!O124+[16]ABRIL!O124+[16]MAYO!O124+[16]JUNIO!O124+[16]JULIO!O124+[16]AGOSTO!O124+[16]SEPTIEMBRE!O124+[16]OCTUBRE!O124+[16]NOVIEMBRE!O124+[16]DICIEMBRE!O124</f>
        <v>0</v>
      </c>
      <c r="Q127" s="45">
        <f>[16]ENERO!P124+[16]FEBRERO!P124+[16]MARZO!P124+[16]ABRIL!P124+[16]MAYO!P124+[16]JUNIO!P124+[16]JULIO!P124+[16]AGOSTO!P124+[16]SEPTIEMBRE!P124+[16]OCTUBRE!P124+[16]NOVIEMBRE!P124+[16]DICIEMBRE!P124</f>
        <v>0</v>
      </c>
      <c r="R127" s="46">
        <f t="shared" si="8"/>
        <v>0</v>
      </c>
      <c r="S127" s="45">
        <f>[16]ENERO!R124+[16]FEBRERO!R124+[16]MARZO!R124+[16]ABRIL!R124+[16]MAYO!R124+[16]JUNIO!R124+[16]JULIO!R124+[16]AGOSTO!R124+[16]SEPTIEMBRE!R124+[16]OCTUBRE!R124+[16]NOVIEMBRE!R124+[16]DICIEMBRE!R124</f>
        <v>0</v>
      </c>
      <c r="T127" s="45">
        <f>[16]ENERO!S124+[16]FEBRERO!S124+[16]MARZO!S124+[16]ABRIL!S124+[16]MAYO!S124+[16]JUNIO!S124+[16]JULIO!S124+[16]AGOSTO!S124+[16]SEPTIEMBRE!S124+[16]OCTUBRE!S124+[16]NOVIEMBRE!S124+[16]DICIEMBRE!S124</f>
        <v>0</v>
      </c>
      <c r="U127" s="46">
        <f t="shared" si="10"/>
        <v>0</v>
      </c>
    </row>
    <row r="128" spans="1:21" s="44" customFormat="1" ht="18" customHeight="1">
      <c r="A128" s="297">
        <v>127</v>
      </c>
      <c r="B128" s="298" t="s">
        <v>249</v>
      </c>
      <c r="C128" s="297" t="s">
        <v>250</v>
      </c>
      <c r="D128" s="299">
        <v>0</v>
      </c>
      <c r="E128" s="300">
        <v>0</v>
      </c>
      <c r="F128" s="299">
        <v>0</v>
      </c>
      <c r="G128" s="299">
        <v>0</v>
      </c>
      <c r="H128" s="296">
        <f t="shared" si="9"/>
        <v>0</v>
      </c>
      <c r="I128" s="296"/>
      <c r="J128" s="299">
        <v>0</v>
      </c>
      <c r="K128" s="301">
        <v>0</v>
      </c>
      <c r="L128" s="299">
        <v>0</v>
      </c>
      <c r="M128" s="299">
        <v>0</v>
      </c>
      <c r="N128" s="301">
        <f t="shared" si="6"/>
        <v>0</v>
      </c>
      <c r="O128" s="296" t="str">
        <f t="shared" si="7"/>
        <v>N.A.</v>
      </c>
      <c r="P128" s="45">
        <f>[16]ENERO!O125+[16]FEBRERO!O125+[16]MARZO!O125+[16]ABRIL!O125+[16]MAYO!O125+[16]JUNIO!O125+[16]JULIO!O125+[16]AGOSTO!O125+[16]SEPTIEMBRE!O125+[16]OCTUBRE!O125+[16]NOVIEMBRE!O125+[16]DICIEMBRE!O125</f>
        <v>0</v>
      </c>
      <c r="Q128" s="45">
        <f>[16]ENERO!P125+[16]FEBRERO!P125+[16]MARZO!P125+[16]ABRIL!P125+[16]MAYO!P125+[16]JUNIO!P125+[16]JULIO!P125+[16]AGOSTO!P125+[16]SEPTIEMBRE!P125+[16]OCTUBRE!P125+[16]NOVIEMBRE!P125+[16]DICIEMBRE!P125</f>
        <v>0</v>
      </c>
      <c r="R128" s="46">
        <f t="shared" si="8"/>
        <v>0</v>
      </c>
      <c r="S128" s="45">
        <f>[16]ENERO!R125+[16]FEBRERO!R125+[16]MARZO!R125+[16]ABRIL!R125+[16]MAYO!R125+[16]JUNIO!R125+[16]JULIO!R125+[16]AGOSTO!R125+[16]SEPTIEMBRE!R125+[16]OCTUBRE!R125+[16]NOVIEMBRE!R125+[16]DICIEMBRE!R125</f>
        <v>0</v>
      </c>
      <c r="T128" s="45">
        <f>[16]ENERO!S125+[16]FEBRERO!S125+[16]MARZO!S125+[16]ABRIL!S125+[16]MAYO!S125+[16]JUNIO!S125+[16]JULIO!S125+[16]AGOSTO!S125+[16]SEPTIEMBRE!S125+[16]OCTUBRE!S125+[16]NOVIEMBRE!S125+[16]DICIEMBRE!S125</f>
        <v>0</v>
      </c>
      <c r="U128" s="46">
        <f t="shared" si="10"/>
        <v>0</v>
      </c>
    </row>
    <row r="129" spans="1:21" s="44" customFormat="1" ht="18" customHeight="1">
      <c r="A129" s="297">
        <v>128</v>
      </c>
      <c r="B129" s="298" t="s">
        <v>227</v>
      </c>
      <c r="C129" s="297" t="s">
        <v>251</v>
      </c>
      <c r="D129" s="299">
        <v>0</v>
      </c>
      <c r="E129" s="300">
        <v>0</v>
      </c>
      <c r="F129" s="299">
        <v>0</v>
      </c>
      <c r="G129" s="299">
        <v>0</v>
      </c>
      <c r="H129" s="296">
        <f t="shared" si="9"/>
        <v>0</v>
      </c>
      <c r="I129" s="296"/>
      <c r="J129" s="299">
        <v>0</v>
      </c>
      <c r="K129" s="301">
        <v>0</v>
      </c>
      <c r="L129" s="299">
        <v>0</v>
      </c>
      <c r="M129" s="299">
        <v>0</v>
      </c>
      <c r="N129" s="301">
        <f t="shared" si="6"/>
        <v>0</v>
      </c>
      <c r="O129" s="296" t="str">
        <f t="shared" si="7"/>
        <v>N.A.</v>
      </c>
      <c r="P129" s="45">
        <f>[16]ENERO!O126+[16]FEBRERO!O126+[16]MARZO!O126+[16]ABRIL!O126+[16]MAYO!O126+[16]JUNIO!O126+[16]JULIO!O126+[16]AGOSTO!O126+[16]SEPTIEMBRE!O126+[16]OCTUBRE!O126+[16]NOVIEMBRE!O126+[16]DICIEMBRE!O126</f>
        <v>0</v>
      </c>
      <c r="Q129" s="45">
        <f>[16]ENERO!P126+[16]FEBRERO!P126+[16]MARZO!P126+[16]ABRIL!P126+[16]MAYO!P126+[16]JUNIO!P126+[16]JULIO!P126+[16]AGOSTO!P126+[16]SEPTIEMBRE!P126+[16]OCTUBRE!P126+[16]NOVIEMBRE!P126+[16]DICIEMBRE!P126</f>
        <v>0</v>
      </c>
      <c r="R129" s="46">
        <f t="shared" si="8"/>
        <v>0</v>
      </c>
      <c r="S129" s="45">
        <f>[16]ENERO!R126+[16]FEBRERO!R126+[16]MARZO!R126+[16]ABRIL!R126+[16]MAYO!R126+[16]JUNIO!R126+[16]JULIO!R126+[16]AGOSTO!R126+[16]SEPTIEMBRE!R126+[16]OCTUBRE!R126+[16]NOVIEMBRE!R126+[16]DICIEMBRE!R126</f>
        <v>0</v>
      </c>
      <c r="T129" s="45">
        <f>[16]ENERO!S126+[16]FEBRERO!S126+[16]MARZO!S126+[16]ABRIL!S126+[16]MAYO!S126+[16]JUNIO!S126+[16]JULIO!S126+[16]AGOSTO!S126+[16]SEPTIEMBRE!S126+[16]OCTUBRE!S126+[16]NOVIEMBRE!S126+[16]DICIEMBRE!S126</f>
        <v>0</v>
      </c>
      <c r="U129" s="46">
        <f t="shared" si="10"/>
        <v>0</v>
      </c>
    </row>
    <row r="130" spans="1:21" s="44" customFormat="1" ht="18" customHeight="1">
      <c r="A130" s="297">
        <v>130</v>
      </c>
      <c r="B130" s="298" t="s">
        <v>227</v>
      </c>
      <c r="C130" s="297" t="s">
        <v>252</v>
      </c>
      <c r="D130" s="299">
        <v>216.80608999999998</v>
      </c>
      <c r="E130" s="300">
        <v>32.233800000000002</v>
      </c>
      <c r="F130" s="299">
        <v>0</v>
      </c>
      <c r="G130" s="299">
        <v>0.8616857</v>
      </c>
      <c r="H130" s="296">
        <f t="shared" si="9"/>
        <v>183.71060429999997</v>
      </c>
      <c r="I130" s="296"/>
      <c r="J130" s="299">
        <v>18.431487240812753</v>
      </c>
      <c r="K130" s="301">
        <v>16.737293570208578</v>
      </c>
      <c r="L130" s="299">
        <v>0</v>
      </c>
      <c r="M130" s="299">
        <v>1.33279196</v>
      </c>
      <c r="N130" s="301">
        <f t="shared" si="6"/>
        <v>0.36140171060417514</v>
      </c>
      <c r="O130" s="296">
        <f t="shared" si="7"/>
        <v>-99.803276619778572</v>
      </c>
      <c r="P130" s="45">
        <f>[16]ENERO!O127+[16]FEBRERO!O127+[16]MARZO!O127+[16]ABRIL!O127+[16]MAYO!O127+[16]JUNIO!O127+[16]JULIO!O127+[16]AGOSTO!O127+[16]SEPTIEMBRE!O127+[16]OCTUBRE!O127+[16]NOVIEMBRE!O127+[16]DICIEMBRE!O127</f>
        <v>17.14</v>
      </c>
      <c r="Q130" s="45">
        <f>[16]ENERO!P127+[16]FEBRERO!P127+[16]MARZO!P127+[16]ABRIL!P127+[16]MAYO!P127+[16]JUNIO!P127+[16]JULIO!P127+[16]AGOSTO!P127+[16]SEPTIEMBRE!P127+[16]OCTUBRE!P127+[16]NOVIEMBRE!P127+[16]DICIEMBRE!P127</f>
        <v>15.0938</v>
      </c>
      <c r="R130" s="46">
        <f t="shared" si="8"/>
        <v>32.233800000000002</v>
      </c>
      <c r="S130" s="45">
        <f>[16]ENERO!R127+[16]FEBRERO!R127+[16]MARZO!R127+[16]ABRIL!R127+[16]MAYO!R127+[16]JUNIO!R127+[16]JULIO!R127+[16]AGOSTO!R127+[16]SEPTIEMBRE!R127+[16]OCTUBRE!R127+[16]NOVIEMBRE!R127+[16]DICIEMBRE!R127</f>
        <v>0.54503447999999999</v>
      </c>
      <c r="T130" s="45">
        <f>[16]ENERO!S127+[16]FEBRERO!S127+[16]MARZO!S127+[16]ABRIL!S127+[16]MAYO!S127+[16]JUNIO!S127+[16]JULIO!S127+[16]AGOSTO!S127+[16]SEPTIEMBRE!S127+[16]OCTUBRE!S127+[16]NOVIEMBRE!S127+[16]DICIEMBRE!S127</f>
        <v>16.19225909020858</v>
      </c>
      <c r="U130" s="46">
        <f t="shared" si="10"/>
        <v>16.737293570208578</v>
      </c>
    </row>
    <row r="131" spans="1:21" s="44" customFormat="1" ht="18" customHeight="1">
      <c r="A131" s="297">
        <v>132</v>
      </c>
      <c r="B131" s="298" t="s">
        <v>253</v>
      </c>
      <c r="C131" s="297" t="s">
        <v>254</v>
      </c>
      <c r="D131" s="299">
        <v>197.75092999999998</v>
      </c>
      <c r="E131" s="300">
        <v>56.905211000000001</v>
      </c>
      <c r="F131" s="299">
        <v>0</v>
      </c>
      <c r="G131" s="299">
        <v>7.7709679700000009</v>
      </c>
      <c r="H131" s="296">
        <f t="shared" si="9"/>
        <v>133.07475102999996</v>
      </c>
      <c r="I131" s="296"/>
      <c r="J131" s="299">
        <v>41.462477285477739</v>
      </c>
      <c r="K131" s="301">
        <v>41.419503285622746</v>
      </c>
      <c r="L131" s="299">
        <v>0</v>
      </c>
      <c r="M131" s="299">
        <v>7.0810888799999994</v>
      </c>
      <c r="N131" s="301">
        <f t="shared" si="6"/>
        <v>-7.038114880145006</v>
      </c>
      <c r="O131" s="296">
        <f t="shared" si="7"/>
        <v>-105.28884316947425</v>
      </c>
      <c r="P131" s="45">
        <f>[16]ENERO!O128+[16]FEBRERO!O128+[16]MARZO!O128+[16]ABRIL!O128+[16]MAYO!O128+[16]JUNIO!O128+[16]JULIO!O128+[16]AGOSTO!O128+[16]SEPTIEMBRE!O128+[16]OCTUBRE!O128+[16]NOVIEMBRE!O128+[16]DICIEMBRE!O128</f>
        <v>39.273471000000001</v>
      </c>
      <c r="Q131" s="45">
        <f>[16]ENERO!P128+[16]FEBRERO!P128+[16]MARZO!P128+[16]ABRIL!P128+[16]MAYO!P128+[16]JUNIO!P128+[16]JULIO!P128+[16]AGOSTO!P128+[16]SEPTIEMBRE!P128+[16]OCTUBRE!P128+[16]NOVIEMBRE!P128+[16]DICIEMBRE!P128</f>
        <v>17.631740000000001</v>
      </c>
      <c r="R131" s="46">
        <f t="shared" si="8"/>
        <v>56.905211000000001</v>
      </c>
      <c r="S131" s="45">
        <f>[16]ENERO!R128+[16]FEBRERO!R128+[16]MARZO!R128+[16]ABRIL!R128+[16]MAYO!R128+[16]JUNIO!R128+[16]JULIO!R128+[16]AGOSTO!R128+[16]SEPTIEMBRE!R128+[16]OCTUBRE!R128+[16]NOVIEMBRE!R128+[16]DICIEMBRE!R128</f>
        <v>39.273470510000003</v>
      </c>
      <c r="T131" s="45">
        <f>[16]ENERO!S128+[16]FEBRERO!S128+[16]MARZO!S128+[16]ABRIL!S128+[16]MAYO!S128+[16]JUNIO!S128+[16]JULIO!S128+[16]AGOSTO!S128+[16]SEPTIEMBRE!S128+[16]OCTUBRE!S128+[16]NOVIEMBRE!S128+[16]DICIEMBRE!S128</f>
        <v>2.1460327756227402</v>
      </c>
      <c r="U131" s="46">
        <f t="shared" si="10"/>
        <v>41.419503285622746</v>
      </c>
    </row>
    <row r="132" spans="1:21" s="44" customFormat="1" ht="18" customHeight="1">
      <c r="A132" s="297">
        <v>136</v>
      </c>
      <c r="B132" s="298" t="s">
        <v>135</v>
      </c>
      <c r="C132" s="297" t="s">
        <v>255</v>
      </c>
      <c r="D132" s="299">
        <v>0</v>
      </c>
      <c r="E132" s="300">
        <v>0</v>
      </c>
      <c r="F132" s="299">
        <v>0</v>
      </c>
      <c r="G132" s="299">
        <v>0</v>
      </c>
      <c r="H132" s="296">
        <f t="shared" si="9"/>
        <v>0</v>
      </c>
      <c r="I132" s="296"/>
      <c r="J132" s="299">
        <v>0</v>
      </c>
      <c r="K132" s="301">
        <v>0</v>
      </c>
      <c r="L132" s="299">
        <v>0</v>
      </c>
      <c r="M132" s="299">
        <v>0</v>
      </c>
      <c r="N132" s="301">
        <f t="shared" si="6"/>
        <v>0</v>
      </c>
      <c r="O132" s="296" t="str">
        <f t="shared" si="7"/>
        <v>N.A.</v>
      </c>
      <c r="P132" s="45">
        <f>[16]ENERO!O129+[16]FEBRERO!O129+[16]MARZO!O129+[16]ABRIL!O129+[16]MAYO!O129+[16]JUNIO!O129+[16]JULIO!O129+[16]AGOSTO!O129+[16]SEPTIEMBRE!O129+[16]OCTUBRE!O129+[16]NOVIEMBRE!O129+[16]DICIEMBRE!O129</f>
        <v>0</v>
      </c>
      <c r="Q132" s="45">
        <f>[16]ENERO!P129+[16]FEBRERO!P129+[16]MARZO!P129+[16]ABRIL!P129+[16]MAYO!P129+[16]JUNIO!P129+[16]JULIO!P129+[16]AGOSTO!P129+[16]SEPTIEMBRE!P129+[16]OCTUBRE!P129+[16]NOVIEMBRE!P129+[16]DICIEMBRE!P129</f>
        <v>0</v>
      </c>
      <c r="R132" s="46">
        <f t="shared" si="8"/>
        <v>0</v>
      </c>
      <c r="S132" s="45">
        <f>[16]ENERO!R129+[16]FEBRERO!R129+[16]MARZO!R129+[16]ABRIL!R129+[16]MAYO!R129+[16]JUNIO!R129+[16]JULIO!R129+[16]AGOSTO!R129+[16]SEPTIEMBRE!R129+[16]OCTUBRE!R129+[16]NOVIEMBRE!R129+[16]DICIEMBRE!R129</f>
        <v>0</v>
      </c>
      <c r="T132" s="45">
        <f>[16]ENERO!S129+[16]FEBRERO!S129+[16]MARZO!S129+[16]ABRIL!S129+[16]MAYO!S129+[16]JUNIO!S129+[16]JULIO!S129+[16]AGOSTO!S129+[16]SEPTIEMBRE!S129+[16]OCTUBRE!S129+[16]NOVIEMBRE!S129+[16]DICIEMBRE!S129</f>
        <v>0</v>
      </c>
      <c r="U132" s="46">
        <f t="shared" si="10"/>
        <v>0</v>
      </c>
    </row>
    <row r="133" spans="1:21" s="44" customFormat="1" ht="18" customHeight="1">
      <c r="A133" s="297">
        <v>138</v>
      </c>
      <c r="B133" s="298" t="s">
        <v>139</v>
      </c>
      <c r="C133" s="297" t="s">
        <v>256</v>
      </c>
      <c r="D133" s="299">
        <v>0</v>
      </c>
      <c r="E133" s="300">
        <v>0</v>
      </c>
      <c r="F133" s="299">
        <v>0</v>
      </c>
      <c r="G133" s="299">
        <v>0</v>
      </c>
      <c r="H133" s="296">
        <f t="shared" si="9"/>
        <v>0</v>
      </c>
      <c r="I133" s="296"/>
      <c r="J133" s="299">
        <v>0</v>
      </c>
      <c r="K133" s="301">
        <v>0</v>
      </c>
      <c r="L133" s="299">
        <v>0</v>
      </c>
      <c r="M133" s="299">
        <v>0</v>
      </c>
      <c r="N133" s="301">
        <f t="shared" si="6"/>
        <v>0</v>
      </c>
      <c r="O133" s="296" t="str">
        <f t="shared" si="7"/>
        <v>N.A.</v>
      </c>
      <c r="P133" s="45">
        <f>[16]ENERO!O130+[16]FEBRERO!O130+[16]MARZO!O130+[16]ABRIL!O130+[16]MAYO!O130+[16]JUNIO!O130+[16]JULIO!O130+[16]AGOSTO!O130+[16]SEPTIEMBRE!O130+[16]OCTUBRE!O130+[16]NOVIEMBRE!O130+[16]DICIEMBRE!O130</f>
        <v>0</v>
      </c>
      <c r="Q133" s="45">
        <f>[16]ENERO!P130+[16]FEBRERO!P130+[16]MARZO!P130+[16]ABRIL!P130+[16]MAYO!P130+[16]JUNIO!P130+[16]JULIO!P130+[16]AGOSTO!P130+[16]SEPTIEMBRE!P130+[16]OCTUBRE!P130+[16]NOVIEMBRE!P130+[16]DICIEMBRE!P130</f>
        <v>0</v>
      </c>
      <c r="R133" s="46">
        <f t="shared" si="8"/>
        <v>0</v>
      </c>
      <c r="S133" s="45">
        <f>[16]ENERO!R130+[16]FEBRERO!R130+[16]MARZO!R130+[16]ABRIL!R130+[16]MAYO!R130+[16]JUNIO!R130+[16]JULIO!R130+[16]AGOSTO!R130+[16]SEPTIEMBRE!R130+[16]OCTUBRE!R130+[16]NOVIEMBRE!R130+[16]DICIEMBRE!R130</f>
        <v>0</v>
      </c>
      <c r="T133" s="45">
        <f>[16]ENERO!S130+[16]FEBRERO!S130+[16]MARZO!S130+[16]ABRIL!S130+[16]MAYO!S130+[16]JUNIO!S130+[16]JULIO!S130+[16]AGOSTO!S130+[16]SEPTIEMBRE!S130+[16]OCTUBRE!S130+[16]NOVIEMBRE!S130+[16]DICIEMBRE!S130</f>
        <v>0</v>
      </c>
      <c r="U133" s="46">
        <f t="shared" si="10"/>
        <v>0</v>
      </c>
    </row>
    <row r="134" spans="1:21" s="44" customFormat="1" ht="18" customHeight="1">
      <c r="A134" s="297">
        <v>139</v>
      </c>
      <c r="B134" s="298" t="s">
        <v>139</v>
      </c>
      <c r="C134" s="297" t="s">
        <v>257</v>
      </c>
      <c r="D134" s="299">
        <v>0</v>
      </c>
      <c r="E134" s="300">
        <v>0</v>
      </c>
      <c r="F134" s="299">
        <v>0</v>
      </c>
      <c r="G134" s="299">
        <v>0</v>
      </c>
      <c r="H134" s="296">
        <f t="shared" si="9"/>
        <v>0</v>
      </c>
      <c r="I134" s="296"/>
      <c r="J134" s="299">
        <v>0</v>
      </c>
      <c r="K134" s="301">
        <v>0</v>
      </c>
      <c r="L134" s="299">
        <v>0</v>
      </c>
      <c r="M134" s="299">
        <v>0</v>
      </c>
      <c r="N134" s="301">
        <f t="shared" si="6"/>
        <v>0</v>
      </c>
      <c r="O134" s="296" t="str">
        <f t="shared" si="7"/>
        <v>N.A.</v>
      </c>
      <c r="P134" s="45">
        <f>[16]ENERO!O131+[16]FEBRERO!O131+[16]MARZO!O131+[16]ABRIL!O131+[16]MAYO!O131+[16]JUNIO!O131+[16]JULIO!O131+[16]AGOSTO!O131+[16]SEPTIEMBRE!O131+[16]OCTUBRE!O131+[16]NOVIEMBRE!O131+[16]DICIEMBRE!O131</f>
        <v>0</v>
      </c>
      <c r="Q134" s="45">
        <f>[16]ENERO!P131+[16]FEBRERO!P131+[16]MARZO!P131+[16]ABRIL!P131+[16]MAYO!P131+[16]JUNIO!P131+[16]JULIO!P131+[16]AGOSTO!P131+[16]SEPTIEMBRE!P131+[16]OCTUBRE!P131+[16]NOVIEMBRE!P131+[16]DICIEMBRE!P131</f>
        <v>0</v>
      </c>
      <c r="R134" s="46">
        <f t="shared" si="8"/>
        <v>0</v>
      </c>
      <c r="S134" s="45">
        <f>[16]ENERO!R131+[16]FEBRERO!R131+[16]MARZO!R131+[16]ABRIL!R131+[16]MAYO!R131+[16]JUNIO!R131+[16]JULIO!R131+[16]AGOSTO!R131+[16]SEPTIEMBRE!R131+[16]OCTUBRE!R131+[16]NOVIEMBRE!R131+[16]DICIEMBRE!R131</f>
        <v>0</v>
      </c>
      <c r="T134" s="45">
        <f>[16]ENERO!S131+[16]FEBRERO!S131+[16]MARZO!S131+[16]ABRIL!S131+[16]MAYO!S131+[16]JUNIO!S131+[16]JULIO!S131+[16]AGOSTO!S131+[16]SEPTIEMBRE!S131+[16]OCTUBRE!S131+[16]NOVIEMBRE!S131+[16]DICIEMBRE!S131</f>
        <v>0</v>
      </c>
      <c r="U134" s="46">
        <f t="shared" si="10"/>
        <v>0</v>
      </c>
    </row>
    <row r="135" spans="1:21" s="44" customFormat="1" ht="18" customHeight="1">
      <c r="A135" s="297">
        <v>140</v>
      </c>
      <c r="B135" s="298" t="s">
        <v>245</v>
      </c>
      <c r="C135" s="297" t="s">
        <v>258</v>
      </c>
      <c r="D135" s="299">
        <v>25.951029999999999</v>
      </c>
      <c r="E135" s="300">
        <v>10.194438</v>
      </c>
      <c r="F135" s="299">
        <v>0</v>
      </c>
      <c r="G135" s="299">
        <v>1.7670017099999999</v>
      </c>
      <c r="H135" s="296">
        <f t="shared" si="9"/>
        <v>13.989590289999999</v>
      </c>
      <c r="I135" s="296"/>
      <c r="J135" s="299">
        <v>12.293920132016732</v>
      </c>
      <c r="K135" s="301">
        <v>10.277098764526208</v>
      </c>
      <c r="L135" s="299">
        <v>0</v>
      </c>
      <c r="M135" s="299">
        <v>1.7757641099999999</v>
      </c>
      <c r="N135" s="301">
        <f t="shared" si="6"/>
        <v>0.24105725749052365</v>
      </c>
      <c r="O135" s="296">
        <f t="shared" si="7"/>
        <v>-98.276881220296815</v>
      </c>
      <c r="P135" s="45">
        <f>[16]ENERO!O132+[16]FEBRERO!O132+[16]MARZO!O132+[16]ABRIL!O132+[16]MAYO!O132+[16]JUNIO!O132+[16]JULIO!O132+[16]AGOSTO!O132+[16]SEPTIEMBRE!O132+[16]OCTUBRE!O132+[16]NOVIEMBRE!O132+[16]DICIEMBRE!O132</f>
        <v>6.9348580000000002</v>
      </c>
      <c r="Q135" s="45">
        <f>[16]ENERO!P132+[16]FEBRERO!P132+[16]MARZO!P132+[16]ABRIL!P132+[16]MAYO!P132+[16]JUNIO!P132+[16]JULIO!P132+[16]AGOSTO!P132+[16]SEPTIEMBRE!P132+[16]OCTUBRE!P132+[16]NOVIEMBRE!P132+[16]DICIEMBRE!P132</f>
        <v>3.2595800000000001</v>
      </c>
      <c r="R135" s="46">
        <f t="shared" si="8"/>
        <v>10.194438</v>
      </c>
      <c r="S135" s="45">
        <f>[16]ENERO!R132+[16]FEBRERO!R132+[16]MARZO!R132+[16]ABRIL!R132+[16]MAYO!R132+[16]JUNIO!R132+[16]JULIO!R132+[16]AGOSTO!R132+[16]SEPTIEMBRE!R132+[16]OCTUBRE!R132+[16]NOVIEMBRE!R132+[16]DICIEMBRE!R132</f>
        <v>6.7775443700000002</v>
      </c>
      <c r="T135" s="45">
        <f>[16]ENERO!S132+[16]FEBRERO!S132+[16]MARZO!S132+[16]ABRIL!S132+[16]MAYO!S132+[16]JUNIO!S132+[16]JULIO!S132+[16]AGOSTO!S132+[16]SEPTIEMBRE!S132+[16]OCTUBRE!S132+[16]NOVIEMBRE!S132+[16]DICIEMBRE!S132</f>
        <v>3.499554394526208</v>
      </c>
      <c r="U135" s="46">
        <f t="shared" si="10"/>
        <v>10.277098764526208</v>
      </c>
    </row>
    <row r="136" spans="1:21" s="44" customFormat="1" ht="18" customHeight="1">
      <c r="A136" s="297">
        <v>141</v>
      </c>
      <c r="B136" s="298" t="s">
        <v>139</v>
      </c>
      <c r="C136" s="297" t="s">
        <v>259</v>
      </c>
      <c r="D136" s="299">
        <v>0</v>
      </c>
      <c r="E136" s="300">
        <v>0</v>
      </c>
      <c r="F136" s="299">
        <v>0</v>
      </c>
      <c r="G136" s="299">
        <v>0</v>
      </c>
      <c r="H136" s="296">
        <f t="shared" si="9"/>
        <v>0</v>
      </c>
      <c r="I136" s="296"/>
      <c r="J136" s="299">
        <v>0</v>
      </c>
      <c r="K136" s="301">
        <v>0</v>
      </c>
      <c r="L136" s="299">
        <v>0</v>
      </c>
      <c r="M136" s="299">
        <v>0</v>
      </c>
      <c r="N136" s="301">
        <f t="shared" si="6"/>
        <v>0</v>
      </c>
      <c r="O136" s="296" t="str">
        <f t="shared" si="7"/>
        <v>N.A.</v>
      </c>
      <c r="P136" s="45">
        <f>[16]ENERO!O133+[16]FEBRERO!O133+[16]MARZO!O133+[16]ABRIL!O133+[16]MAYO!O133+[16]JUNIO!O133+[16]JULIO!O133+[16]AGOSTO!O133+[16]SEPTIEMBRE!O133+[16]OCTUBRE!O133+[16]NOVIEMBRE!O133+[16]DICIEMBRE!O133</f>
        <v>0</v>
      </c>
      <c r="Q136" s="45">
        <f>[16]ENERO!P133+[16]FEBRERO!P133+[16]MARZO!P133+[16]ABRIL!P133+[16]MAYO!P133+[16]JUNIO!P133+[16]JULIO!P133+[16]AGOSTO!P133+[16]SEPTIEMBRE!P133+[16]OCTUBRE!P133+[16]NOVIEMBRE!P133+[16]DICIEMBRE!P133</f>
        <v>0</v>
      </c>
      <c r="R136" s="46">
        <f t="shared" si="8"/>
        <v>0</v>
      </c>
      <c r="S136" s="45">
        <f>[16]ENERO!R133+[16]FEBRERO!R133+[16]MARZO!R133+[16]ABRIL!R133+[16]MAYO!R133+[16]JUNIO!R133+[16]JULIO!R133+[16]AGOSTO!R133+[16]SEPTIEMBRE!R133+[16]OCTUBRE!R133+[16]NOVIEMBRE!R133+[16]DICIEMBRE!R133</f>
        <v>0</v>
      </c>
      <c r="T136" s="45">
        <f>[16]ENERO!S133+[16]FEBRERO!S133+[16]MARZO!S133+[16]ABRIL!S133+[16]MAYO!S133+[16]JUNIO!S133+[16]JULIO!S133+[16]AGOSTO!S133+[16]SEPTIEMBRE!S133+[16]OCTUBRE!S133+[16]NOVIEMBRE!S133+[16]DICIEMBRE!S133</f>
        <v>0</v>
      </c>
      <c r="U136" s="46">
        <f t="shared" si="10"/>
        <v>0</v>
      </c>
    </row>
    <row r="137" spans="1:21" s="44" customFormat="1" ht="18" customHeight="1">
      <c r="A137" s="297">
        <v>142</v>
      </c>
      <c r="B137" s="298" t="s">
        <v>227</v>
      </c>
      <c r="C137" s="297" t="s">
        <v>260</v>
      </c>
      <c r="D137" s="299">
        <v>0</v>
      </c>
      <c r="E137" s="300">
        <v>0</v>
      </c>
      <c r="F137" s="299">
        <v>0</v>
      </c>
      <c r="G137" s="299">
        <v>0</v>
      </c>
      <c r="H137" s="296">
        <f t="shared" si="9"/>
        <v>0</v>
      </c>
      <c r="I137" s="296"/>
      <c r="J137" s="299">
        <v>0</v>
      </c>
      <c r="K137" s="301">
        <v>0</v>
      </c>
      <c r="L137" s="299">
        <v>0</v>
      </c>
      <c r="M137" s="299">
        <v>0</v>
      </c>
      <c r="N137" s="301">
        <f t="shared" si="6"/>
        <v>0</v>
      </c>
      <c r="O137" s="296" t="str">
        <f t="shared" si="7"/>
        <v>N.A.</v>
      </c>
      <c r="P137" s="45">
        <f>[16]ENERO!O134+[16]FEBRERO!O134+[16]MARZO!O134+[16]ABRIL!O134+[16]MAYO!O134+[16]JUNIO!O134+[16]JULIO!O134+[16]AGOSTO!O134+[16]SEPTIEMBRE!O134+[16]OCTUBRE!O134+[16]NOVIEMBRE!O134+[16]DICIEMBRE!O134</f>
        <v>0</v>
      </c>
      <c r="Q137" s="45">
        <f>[16]ENERO!P134+[16]FEBRERO!P134+[16]MARZO!P134+[16]ABRIL!P134+[16]MAYO!P134+[16]JUNIO!P134+[16]JULIO!P134+[16]AGOSTO!P134+[16]SEPTIEMBRE!P134+[16]OCTUBRE!P134+[16]NOVIEMBRE!P134+[16]DICIEMBRE!P134</f>
        <v>0</v>
      </c>
      <c r="R137" s="46">
        <f t="shared" si="8"/>
        <v>0</v>
      </c>
      <c r="S137" s="45">
        <f>[16]ENERO!R134+[16]FEBRERO!R134+[16]MARZO!R134+[16]ABRIL!R134+[16]MAYO!R134+[16]JUNIO!R134+[16]JULIO!R134+[16]AGOSTO!R134+[16]SEPTIEMBRE!R134+[16]OCTUBRE!R134+[16]NOVIEMBRE!R134+[16]DICIEMBRE!R134</f>
        <v>0</v>
      </c>
      <c r="T137" s="45">
        <f>[16]ENERO!S134+[16]FEBRERO!S134+[16]MARZO!S134+[16]ABRIL!S134+[16]MAYO!S134+[16]JUNIO!S134+[16]JULIO!S134+[16]AGOSTO!S134+[16]SEPTIEMBRE!S134+[16]OCTUBRE!S134+[16]NOVIEMBRE!S134+[16]DICIEMBRE!S134</f>
        <v>0</v>
      </c>
      <c r="U137" s="46">
        <f t="shared" si="10"/>
        <v>0</v>
      </c>
    </row>
    <row r="138" spans="1:21" s="44" customFormat="1" ht="18" customHeight="1">
      <c r="A138" s="297">
        <v>143</v>
      </c>
      <c r="B138" s="298" t="s">
        <v>227</v>
      </c>
      <c r="C138" s="297" t="s">
        <v>261</v>
      </c>
      <c r="D138" s="299">
        <v>0</v>
      </c>
      <c r="E138" s="300">
        <v>0</v>
      </c>
      <c r="F138" s="299">
        <v>0</v>
      </c>
      <c r="G138" s="299">
        <v>0</v>
      </c>
      <c r="H138" s="296">
        <f t="shared" si="9"/>
        <v>0</v>
      </c>
      <c r="I138" s="296"/>
      <c r="J138" s="299">
        <v>0</v>
      </c>
      <c r="K138" s="301">
        <v>0</v>
      </c>
      <c r="L138" s="299">
        <v>0</v>
      </c>
      <c r="M138" s="299">
        <v>0</v>
      </c>
      <c r="N138" s="301">
        <f t="shared" si="6"/>
        <v>0</v>
      </c>
      <c r="O138" s="296" t="str">
        <f t="shared" si="7"/>
        <v>N.A.</v>
      </c>
      <c r="P138" s="45">
        <f>[16]ENERO!O135+[16]FEBRERO!O135+[16]MARZO!O135+[16]ABRIL!O135+[16]MAYO!O135+[16]JUNIO!O135+[16]JULIO!O135+[16]AGOSTO!O135+[16]SEPTIEMBRE!O135+[16]OCTUBRE!O135+[16]NOVIEMBRE!O135+[16]DICIEMBRE!O135</f>
        <v>0</v>
      </c>
      <c r="Q138" s="45">
        <f>[16]ENERO!P135+[16]FEBRERO!P135+[16]MARZO!P135+[16]ABRIL!P135+[16]MAYO!P135+[16]JUNIO!P135+[16]JULIO!P135+[16]AGOSTO!P135+[16]SEPTIEMBRE!P135+[16]OCTUBRE!P135+[16]NOVIEMBRE!P135+[16]DICIEMBRE!P135</f>
        <v>0</v>
      </c>
      <c r="R138" s="46">
        <f t="shared" si="8"/>
        <v>0</v>
      </c>
      <c r="S138" s="45">
        <f>[16]ENERO!R135+[16]FEBRERO!R135+[16]MARZO!R135+[16]ABRIL!R135+[16]MAYO!R135+[16]JUNIO!R135+[16]JULIO!R135+[16]AGOSTO!R135+[16]SEPTIEMBRE!R135+[16]OCTUBRE!R135+[16]NOVIEMBRE!R135+[16]DICIEMBRE!R135</f>
        <v>0</v>
      </c>
      <c r="T138" s="45">
        <f>[16]ENERO!S135+[16]FEBRERO!S135+[16]MARZO!S135+[16]ABRIL!S135+[16]MAYO!S135+[16]JUNIO!S135+[16]JULIO!S135+[16]AGOSTO!S135+[16]SEPTIEMBRE!S135+[16]OCTUBRE!S135+[16]NOVIEMBRE!S135+[16]DICIEMBRE!S135</f>
        <v>0</v>
      </c>
      <c r="U138" s="46">
        <f t="shared" si="10"/>
        <v>0</v>
      </c>
    </row>
    <row r="139" spans="1:21" s="44" customFormat="1" ht="18" customHeight="1">
      <c r="A139" s="297">
        <v>144</v>
      </c>
      <c r="B139" s="298" t="s">
        <v>249</v>
      </c>
      <c r="C139" s="297" t="s">
        <v>262</v>
      </c>
      <c r="D139" s="299">
        <v>0</v>
      </c>
      <c r="E139" s="300">
        <v>0</v>
      </c>
      <c r="F139" s="299">
        <v>0</v>
      </c>
      <c r="G139" s="299">
        <v>0</v>
      </c>
      <c r="H139" s="296">
        <f t="shared" si="9"/>
        <v>0</v>
      </c>
      <c r="I139" s="296"/>
      <c r="J139" s="299">
        <v>0</v>
      </c>
      <c r="K139" s="301">
        <v>0</v>
      </c>
      <c r="L139" s="299">
        <v>0</v>
      </c>
      <c r="M139" s="299">
        <v>0</v>
      </c>
      <c r="N139" s="301">
        <f t="shared" si="6"/>
        <v>0</v>
      </c>
      <c r="O139" s="296" t="str">
        <f t="shared" si="7"/>
        <v>N.A.</v>
      </c>
      <c r="P139" s="45">
        <f>[16]ENERO!O136+[16]FEBRERO!O136+[16]MARZO!O136+[16]ABRIL!O136+[16]MAYO!O136+[16]JUNIO!O136+[16]JULIO!O136+[16]AGOSTO!O136+[16]SEPTIEMBRE!O136+[16]OCTUBRE!O136+[16]NOVIEMBRE!O136+[16]DICIEMBRE!O136</f>
        <v>0</v>
      </c>
      <c r="Q139" s="45">
        <f>[16]ENERO!P136+[16]FEBRERO!P136+[16]MARZO!P136+[16]ABRIL!P136+[16]MAYO!P136+[16]JUNIO!P136+[16]JULIO!P136+[16]AGOSTO!P136+[16]SEPTIEMBRE!P136+[16]OCTUBRE!P136+[16]NOVIEMBRE!P136+[16]DICIEMBRE!P136</f>
        <v>0</v>
      </c>
      <c r="R139" s="46">
        <f t="shared" si="8"/>
        <v>0</v>
      </c>
      <c r="S139" s="45">
        <f>[16]ENERO!R136+[16]FEBRERO!R136+[16]MARZO!R136+[16]ABRIL!R136+[16]MAYO!R136+[16]JUNIO!R136+[16]JULIO!R136+[16]AGOSTO!R136+[16]SEPTIEMBRE!R136+[16]OCTUBRE!R136+[16]NOVIEMBRE!R136+[16]DICIEMBRE!R136</f>
        <v>0</v>
      </c>
      <c r="T139" s="45">
        <f>[16]ENERO!S136+[16]FEBRERO!S136+[16]MARZO!S136+[16]ABRIL!S136+[16]MAYO!S136+[16]JUNIO!S136+[16]JULIO!S136+[16]AGOSTO!S136+[16]SEPTIEMBRE!S136+[16]OCTUBRE!S136+[16]NOVIEMBRE!S136+[16]DICIEMBRE!S136</f>
        <v>0</v>
      </c>
      <c r="U139" s="46">
        <f t="shared" si="10"/>
        <v>0</v>
      </c>
    </row>
    <row r="140" spans="1:21" s="44" customFormat="1" ht="18" customHeight="1">
      <c r="A140" s="297">
        <v>146</v>
      </c>
      <c r="B140" s="298" t="s">
        <v>193</v>
      </c>
      <c r="C140" s="297" t="s">
        <v>263</v>
      </c>
      <c r="D140" s="299">
        <v>1729.9505299999998</v>
      </c>
      <c r="E140" s="300">
        <v>387.45979499999999</v>
      </c>
      <c r="F140" s="299">
        <v>0</v>
      </c>
      <c r="G140" s="299">
        <v>447.07055052999999</v>
      </c>
      <c r="H140" s="296">
        <f t="shared" si="9"/>
        <v>895.42018446999987</v>
      </c>
      <c r="I140" s="296"/>
      <c r="J140" s="299">
        <v>895.27136621171655</v>
      </c>
      <c r="K140" s="301">
        <v>343.17433111000003</v>
      </c>
      <c r="L140" s="299">
        <v>0</v>
      </c>
      <c r="M140" s="299">
        <v>443.20772215999995</v>
      </c>
      <c r="N140" s="301">
        <f t="shared" si="6"/>
        <v>108.88931294171658</v>
      </c>
      <c r="O140" s="296">
        <f t="shared" si="7"/>
        <v>-87.839305520439183</v>
      </c>
      <c r="P140" s="45">
        <f>[16]ENERO!O137+[16]FEBRERO!O137+[16]MARZO!O137+[16]ABRIL!O137+[16]MAYO!O137+[16]JUNIO!O137+[16]JULIO!O137+[16]AGOSTO!O137+[16]SEPTIEMBRE!O137+[16]OCTUBRE!O137+[16]NOVIEMBRE!O137+[16]DICIEMBRE!O137</f>
        <v>363.47217499999999</v>
      </c>
      <c r="Q140" s="45">
        <f>[16]ENERO!P137+[16]FEBRERO!P137+[16]MARZO!P137+[16]ABRIL!P137+[16]MAYO!P137+[16]JUNIO!P137+[16]JULIO!P137+[16]AGOSTO!P137+[16]SEPTIEMBRE!P137+[16]OCTUBRE!P137+[16]NOVIEMBRE!P137+[16]DICIEMBRE!P137</f>
        <v>23.98762</v>
      </c>
      <c r="R140" s="46">
        <f t="shared" si="8"/>
        <v>387.45979499999999</v>
      </c>
      <c r="S140" s="45">
        <f>[16]ENERO!R137+[16]FEBRERO!R137+[16]MARZO!R137+[16]ABRIL!R137+[16]MAYO!R137+[16]JUNIO!R137+[16]JULIO!R137+[16]AGOSTO!R137+[16]SEPTIEMBRE!R137+[16]OCTUBRE!R137+[16]NOVIEMBRE!R137+[16]DICIEMBRE!R137</f>
        <v>340.54710311000002</v>
      </c>
      <c r="T140" s="45">
        <f>[16]ENERO!S137+[16]FEBRERO!S137+[16]MARZO!S137+[16]ABRIL!S137+[16]MAYO!S137+[16]JUNIO!S137+[16]JULIO!S137+[16]AGOSTO!S137+[16]SEPTIEMBRE!S137+[16]OCTUBRE!S137+[16]NOVIEMBRE!S137+[16]DICIEMBRE!S137</f>
        <v>2.6272280000000001</v>
      </c>
      <c r="U140" s="46">
        <f t="shared" si="10"/>
        <v>343.17433111000003</v>
      </c>
    </row>
    <row r="141" spans="1:21" s="44" customFormat="1" ht="18" customHeight="1">
      <c r="A141" s="297">
        <v>147</v>
      </c>
      <c r="B141" s="298" t="s">
        <v>191</v>
      </c>
      <c r="C141" s="297" t="s">
        <v>264</v>
      </c>
      <c r="D141" s="299">
        <v>0</v>
      </c>
      <c r="E141" s="300">
        <v>0</v>
      </c>
      <c r="F141" s="299">
        <v>0</v>
      </c>
      <c r="G141" s="299">
        <v>0</v>
      </c>
      <c r="H141" s="296">
        <f t="shared" si="9"/>
        <v>0</v>
      </c>
      <c r="I141" s="296"/>
      <c r="J141" s="299">
        <v>0</v>
      </c>
      <c r="K141" s="301">
        <v>0</v>
      </c>
      <c r="L141" s="299">
        <v>0</v>
      </c>
      <c r="M141" s="299">
        <v>0</v>
      </c>
      <c r="N141" s="301">
        <f t="shared" si="6"/>
        <v>0</v>
      </c>
      <c r="O141" s="296" t="str">
        <f t="shared" si="7"/>
        <v>N.A.</v>
      </c>
      <c r="P141" s="45">
        <f>[16]ENERO!O138+[16]FEBRERO!O138+[16]MARZO!O138+[16]ABRIL!O138+[16]MAYO!O138+[16]JUNIO!O138+[16]JULIO!O138+[16]AGOSTO!O138+[16]SEPTIEMBRE!O138+[16]OCTUBRE!O138+[16]NOVIEMBRE!O138+[16]DICIEMBRE!O138</f>
        <v>0</v>
      </c>
      <c r="Q141" s="45">
        <f>[16]ENERO!P138+[16]FEBRERO!P138+[16]MARZO!P138+[16]ABRIL!P138+[16]MAYO!P138+[16]JUNIO!P138+[16]JULIO!P138+[16]AGOSTO!P138+[16]SEPTIEMBRE!P138+[16]OCTUBRE!P138+[16]NOVIEMBRE!P138+[16]DICIEMBRE!P138</f>
        <v>0</v>
      </c>
      <c r="R141" s="46">
        <f t="shared" si="8"/>
        <v>0</v>
      </c>
      <c r="S141" s="45">
        <f>[16]ENERO!R138+[16]FEBRERO!R138+[16]MARZO!R138+[16]ABRIL!R138+[16]MAYO!R138+[16]JUNIO!R138+[16]JULIO!R138+[16]AGOSTO!R138+[16]SEPTIEMBRE!R138+[16]OCTUBRE!R138+[16]NOVIEMBRE!R138+[16]DICIEMBRE!R138</f>
        <v>0</v>
      </c>
      <c r="T141" s="45">
        <f>[16]ENERO!S138+[16]FEBRERO!S138+[16]MARZO!S138+[16]ABRIL!S138+[16]MAYO!S138+[16]JUNIO!S138+[16]JULIO!S138+[16]AGOSTO!S138+[16]SEPTIEMBRE!S138+[16]OCTUBRE!S138+[16]NOVIEMBRE!S138+[16]DICIEMBRE!S138</f>
        <v>0</v>
      </c>
      <c r="U141" s="46">
        <f t="shared" si="10"/>
        <v>0</v>
      </c>
    </row>
    <row r="142" spans="1:21" s="44" customFormat="1" ht="18" customHeight="1">
      <c r="A142" s="297">
        <v>148</v>
      </c>
      <c r="B142" s="298" t="s">
        <v>265</v>
      </c>
      <c r="C142" s="297" t="s">
        <v>266</v>
      </c>
      <c r="D142" s="299">
        <v>0</v>
      </c>
      <c r="E142" s="300">
        <v>0</v>
      </c>
      <c r="F142" s="299">
        <v>0</v>
      </c>
      <c r="G142" s="299">
        <v>0</v>
      </c>
      <c r="H142" s="296">
        <f t="shared" si="9"/>
        <v>0</v>
      </c>
      <c r="I142" s="296"/>
      <c r="J142" s="299">
        <v>0</v>
      </c>
      <c r="K142" s="301">
        <v>0</v>
      </c>
      <c r="L142" s="299">
        <v>0</v>
      </c>
      <c r="M142" s="299">
        <v>0</v>
      </c>
      <c r="N142" s="301">
        <f t="shared" si="6"/>
        <v>0</v>
      </c>
      <c r="O142" s="296" t="str">
        <f t="shared" si="7"/>
        <v>N.A.</v>
      </c>
      <c r="P142" s="45">
        <f>[16]ENERO!O139+[16]FEBRERO!O139+[16]MARZO!O139+[16]ABRIL!O139+[16]MAYO!O139+[16]JUNIO!O139+[16]JULIO!O139+[16]AGOSTO!O139+[16]SEPTIEMBRE!O139+[16]OCTUBRE!O139+[16]NOVIEMBRE!O139+[16]DICIEMBRE!O139</f>
        <v>0</v>
      </c>
      <c r="Q142" s="45">
        <f>[16]ENERO!P139+[16]FEBRERO!P139+[16]MARZO!P139+[16]ABRIL!P139+[16]MAYO!P139+[16]JUNIO!P139+[16]JULIO!P139+[16]AGOSTO!P139+[16]SEPTIEMBRE!P139+[16]OCTUBRE!P139+[16]NOVIEMBRE!P139+[16]DICIEMBRE!P139</f>
        <v>0</v>
      </c>
      <c r="R142" s="46">
        <f t="shared" si="8"/>
        <v>0</v>
      </c>
      <c r="S142" s="45">
        <f>[16]ENERO!R139+[16]FEBRERO!R139+[16]MARZO!R139+[16]ABRIL!R139+[16]MAYO!R139+[16]JUNIO!R139+[16]JULIO!R139+[16]AGOSTO!R139+[16]SEPTIEMBRE!R139+[16]OCTUBRE!R139+[16]NOVIEMBRE!R139+[16]DICIEMBRE!R139</f>
        <v>0</v>
      </c>
      <c r="T142" s="45">
        <f>[16]ENERO!S139+[16]FEBRERO!S139+[16]MARZO!S139+[16]ABRIL!S139+[16]MAYO!S139+[16]JUNIO!S139+[16]JULIO!S139+[16]AGOSTO!S139+[16]SEPTIEMBRE!S139+[16]OCTUBRE!S139+[16]NOVIEMBRE!S139+[16]DICIEMBRE!S139</f>
        <v>0</v>
      </c>
      <c r="U142" s="46">
        <f t="shared" si="10"/>
        <v>0</v>
      </c>
    </row>
    <row r="143" spans="1:21" s="44" customFormat="1" ht="18" customHeight="1">
      <c r="A143" s="297">
        <v>149</v>
      </c>
      <c r="B143" s="298" t="s">
        <v>265</v>
      </c>
      <c r="C143" s="297" t="s">
        <v>267</v>
      </c>
      <c r="D143" s="299">
        <v>0</v>
      </c>
      <c r="E143" s="300">
        <v>0</v>
      </c>
      <c r="F143" s="299">
        <v>0</v>
      </c>
      <c r="G143" s="299">
        <v>0</v>
      </c>
      <c r="H143" s="296">
        <f t="shared" si="9"/>
        <v>0</v>
      </c>
      <c r="I143" s="296"/>
      <c r="J143" s="299">
        <v>0</v>
      </c>
      <c r="K143" s="301">
        <v>0</v>
      </c>
      <c r="L143" s="299">
        <v>0</v>
      </c>
      <c r="M143" s="299">
        <v>0</v>
      </c>
      <c r="N143" s="301">
        <f t="shared" si="6"/>
        <v>0</v>
      </c>
      <c r="O143" s="296" t="str">
        <f t="shared" si="7"/>
        <v>N.A.</v>
      </c>
      <c r="P143" s="45">
        <f>[16]ENERO!O140+[16]FEBRERO!O140+[16]MARZO!O140+[16]ABRIL!O140+[16]MAYO!O140+[16]JUNIO!O140+[16]JULIO!O140+[16]AGOSTO!O140+[16]SEPTIEMBRE!O140+[16]OCTUBRE!O140+[16]NOVIEMBRE!O140+[16]DICIEMBRE!O140</f>
        <v>0</v>
      </c>
      <c r="Q143" s="45">
        <f>[16]ENERO!P140+[16]FEBRERO!P140+[16]MARZO!P140+[16]ABRIL!P140+[16]MAYO!P140+[16]JUNIO!P140+[16]JULIO!P140+[16]AGOSTO!P140+[16]SEPTIEMBRE!P140+[16]OCTUBRE!P140+[16]NOVIEMBRE!P140+[16]DICIEMBRE!P140</f>
        <v>0</v>
      </c>
      <c r="R143" s="46">
        <f t="shared" si="8"/>
        <v>0</v>
      </c>
      <c r="S143" s="45">
        <f>[16]ENERO!R140+[16]FEBRERO!R140+[16]MARZO!R140+[16]ABRIL!R140+[16]MAYO!R140+[16]JUNIO!R140+[16]JULIO!R140+[16]AGOSTO!R140+[16]SEPTIEMBRE!R140+[16]OCTUBRE!R140+[16]NOVIEMBRE!R140+[16]DICIEMBRE!R140</f>
        <v>0</v>
      </c>
      <c r="T143" s="45">
        <f>[16]ENERO!S140+[16]FEBRERO!S140+[16]MARZO!S140+[16]ABRIL!S140+[16]MAYO!S140+[16]JUNIO!S140+[16]JULIO!S140+[16]AGOSTO!S140+[16]SEPTIEMBRE!S140+[16]OCTUBRE!S140+[16]NOVIEMBRE!S140+[16]DICIEMBRE!S140</f>
        <v>0</v>
      </c>
      <c r="U143" s="46">
        <f t="shared" si="10"/>
        <v>0</v>
      </c>
    </row>
    <row r="144" spans="1:21" s="44" customFormat="1" ht="18" customHeight="1">
      <c r="A144" s="297">
        <v>150</v>
      </c>
      <c r="B144" s="298" t="s">
        <v>265</v>
      </c>
      <c r="C144" s="297" t="s">
        <v>268</v>
      </c>
      <c r="D144" s="299">
        <v>166.86234000000002</v>
      </c>
      <c r="E144" s="300">
        <v>71.602232000000001</v>
      </c>
      <c r="F144" s="299">
        <v>0</v>
      </c>
      <c r="G144" s="299">
        <v>0.1047809</v>
      </c>
      <c r="H144" s="296">
        <f t="shared" si="9"/>
        <v>95.155327100000022</v>
      </c>
      <c r="I144" s="296"/>
      <c r="J144" s="299">
        <v>216.09366996</v>
      </c>
      <c r="K144" s="301">
        <v>158.74063465932102</v>
      </c>
      <c r="L144" s="299">
        <v>0</v>
      </c>
      <c r="M144" s="299">
        <v>0.11657973000000001</v>
      </c>
      <c r="N144" s="301">
        <f t="shared" si="6"/>
        <v>57.236455570678984</v>
      </c>
      <c r="O144" s="296">
        <f t="shared" si="7"/>
        <v>-39.84944688327495</v>
      </c>
      <c r="P144" s="45">
        <f>[16]ENERO!O141+[16]FEBRERO!O141+[16]MARZO!O141+[16]ABRIL!O141+[16]MAYO!O141+[16]JUNIO!O141+[16]JULIO!O141+[16]AGOSTO!O141+[16]SEPTIEMBRE!O141+[16]OCTUBRE!O141+[16]NOVIEMBRE!O141+[16]DICIEMBRE!O141</f>
        <v>0.99946199999999996</v>
      </c>
      <c r="Q144" s="45">
        <f>[16]ENERO!P141+[16]FEBRERO!P141+[16]MARZO!P141+[16]ABRIL!P141+[16]MAYO!P141+[16]JUNIO!P141+[16]JULIO!P141+[16]AGOSTO!P141+[16]SEPTIEMBRE!P141+[16]OCTUBRE!P141+[16]NOVIEMBRE!P141+[16]DICIEMBRE!P141</f>
        <v>70.602770000000007</v>
      </c>
      <c r="R144" s="46">
        <f t="shared" si="8"/>
        <v>71.602232000000001</v>
      </c>
      <c r="S144" s="45">
        <f>[16]ENERO!R141+[16]FEBRERO!R141+[16]MARZO!R141+[16]ABRIL!R141+[16]MAYO!R141+[16]JUNIO!R141+[16]JULIO!R141+[16]AGOSTO!R141+[16]SEPTIEMBRE!R141+[16]OCTUBRE!R141+[16]NOVIEMBRE!R141+[16]DICIEMBRE!R141</f>
        <v>4.7674340000000003E-2</v>
      </c>
      <c r="T144" s="45">
        <f>[16]ENERO!S141+[16]FEBRERO!S141+[16]MARZO!S141+[16]ABRIL!S141+[16]MAYO!S141+[16]JUNIO!S141+[16]JULIO!S141+[16]AGOSTO!S141+[16]SEPTIEMBRE!S141+[16]OCTUBRE!S141+[16]NOVIEMBRE!S141+[16]DICIEMBRE!S141</f>
        <v>158.69296031932103</v>
      </c>
      <c r="U144" s="46">
        <f t="shared" si="10"/>
        <v>158.74063465932102</v>
      </c>
    </row>
    <row r="145" spans="1:21" s="44" customFormat="1" ht="18" customHeight="1">
      <c r="A145" s="297">
        <v>151</v>
      </c>
      <c r="B145" s="298" t="s">
        <v>245</v>
      </c>
      <c r="C145" s="297" t="s">
        <v>269</v>
      </c>
      <c r="D145" s="299">
        <v>53.591460000000005</v>
      </c>
      <c r="E145" s="300">
        <v>12.439024999999999</v>
      </c>
      <c r="F145" s="299">
        <v>0</v>
      </c>
      <c r="G145" s="299">
        <v>1.6607227500000001</v>
      </c>
      <c r="H145" s="296">
        <f t="shared" si="9"/>
        <v>39.491712250000006</v>
      </c>
      <c r="I145" s="296"/>
      <c r="J145" s="299">
        <v>14.549284786593017</v>
      </c>
      <c r="K145" s="301">
        <v>12.607467092738251</v>
      </c>
      <c r="L145" s="299">
        <v>0</v>
      </c>
      <c r="M145" s="299">
        <v>1.6565376000000001</v>
      </c>
      <c r="N145" s="301">
        <f t="shared" si="6"/>
        <v>0.28528009385476594</v>
      </c>
      <c r="O145" s="296">
        <f t="shared" si="7"/>
        <v>-99.277620347153302</v>
      </c>
      <c r="P145" s="45">
        <f>[16]ENERO!O142+[16]FEBRERO!O142+[16]MARZO!O142+[16]ABRIL!O142+[16]MAYO!O142+[16]JUNIO!O142+[16]JULIO!O142+[16]AGOSTO!O142+[16]SEPTIEMBRE!O142+[16]OCTUBRE!O142+[16]NOVIEMBRE!O142+[16]DICIEMBRE!O142</f>
        <v>10.065985</v>
      </c>
      <c r="Q145" s="45">
        <f>[16]ENERO!P142+[16]FEBRERO!P142+[16]MARZO!P142+[16]ABRIL!P142+[16]MAYO!P142+[16]JUNIO!P142+[16]JULIO!P142+[16]AGOSTO!P142+[16]SEPTIEMBRE!P142+[16]OCTUBRE!P142+[16]NOVIEMBRE!P142+[16]DICIEMBRE!P142</f>
        <v>2.37304</v>
      </c>
      <c r="R145" s="46">
        <f t="shared" si="8"/>
        <v>12.439024999999999</v>
      </c>
      <c r="S145" s="45">
        <f>[16]ENERO!R142+[16]FEBRERO!R142+[16]MARZO!R142+[16]ABRIL!R142+[16]MAYO!R142+[16]JUNIO!R142+[16]JULIO!R142+[16]AGOSTO!R142+[16]SEPTIEMBRE!R142+[16]OCTUBRE!R142+[16]NOVIEMBRE!R142+[16]DICIEMBRE!R142</f>
        <v>10.06598484</v>
      </c>
      <c r="T145" s="45">
        <f>[16]ENERO!S142+[16]FEBRERO!S142+[16]MARZO!S142+[16]ABRIL!S142+[16]MAYO!S142+[16]JUNIO!S142+[16]JULIO!S142+[16]AGOSTO!S142+[16]SEPTIEMBRE!S142+[16]OCTUBRE!S142+[16]NOVIEMBRE!S142+[16]DICIEMBRE!S142</f>
        <v>2.5414822527382506</v>
      </c>
      <c r="U145" s="46">
        <f t="shared" si="10"/>
        <v>12.607467092738251</v>
      </c>
    </row>
    <row r="146" spans="1:21" s="44" customFormat="1" ht="18" customHeight="1">
      <c r="A146" s="297">
        <v>152</v>
      </c>
      <c r="B146" s="298" t="s">
        <v>245</v>
      </c>
      <c r="C146" s="297" t="s">
        <v>270</v>
      </c>
      <c r="D146" s="299">
        <v>154.97170000000003</v>
      </c>
      <c r="E146" s="300">
        <v>20.807917999999997</v>
      </c>
      <c r="F146" s="299">
        <v>0</v>
      </c>
      <c r="G146" s="299">
        <v>3.1786607900000003</v>
      </c>
      <c r="H146" s="296">
        <f t="shared" si="9"/>
        <v>130.98512121000002</v>
      </c>
      <c r="I146" s="296"/>
      <c r="J146" s="299">
        <v>20.654674970078258</v>
      </c>
      <c r="K146" s="301">
        <v>17.093436613213974</v>
      </c>
      <c r="L146" s="299">
        <v>0</v>
      </c>
      <c r="M146" s="299">
        <v>3.1562447299999992</v>
      </c>
      <c r="N146" s="301">
        <f t="shared" ref="N146:N209" si="11">J146-K146-M146</f>
        <v>0.4049936268642842</v>
      </c>
      <c r="O146" s="296">
        <f t="shared" ref="O146:O209" si="12">IF(OR(H146=0,N146=0),"N.A.",IF((((N146-H146)/H146))*100&gt;=500,"500&lt;",IF((((N146-H146)/H146))*100&lt;=-500,"&lt;-500",(((N146-H146)/H146))*100)))</f>
        <v>-99.69080944223046</v>
      </c>
      <c r="P146" s="45">
        <f>[16]ENERO!O143+[16]FEBRERO!O143+[16]MARZO!O143+[16]ABRIL!O143+[16]MAYO!O143+[16]JUNIO!O143+[16]JULIO!O143+[16]AGOSTO!O143+[16]SEPTIEMBRE!O143+[16]OCTUBRE!O143+[16]NOVIEMBRE!O143+[16]DICIEMBRE!O143</f>
        <v>14.865517999999998</v>
      </c>
      <c r="Q146" s="45">
        <f>[16]ENERO!P143+[16]FEBRERO!P143+[16]MARZO!P143+[16]ABRIL!P143+[16]MAYO!P143+[16]JUNIO!P143+[16]JULIO!P143+[16]AGOSTO!P143+[16]SEPTIEMBRE!P143+[16]OCTUBRE!P143+[16]NOVIEMBRE!P143+[16]DICIEMBRE!P143</f>
        <v>5.9424000000000001</v>
      </c>
      <c r="R146" s="46">
        <f t="shared" ref="R146:R209" si="13">P146+Q146</f>
        <v>20.807917999999997</v>
      </c>
      <c r="S146" s="45">
        <f>[16]ENERO!R143+[16]FEBRERO!R143+[16]MARZO!R143+[16]ABRIL!R143+[16]MAYO!R143+[16]JUNIO!R143+[16]JULIO!R143+[16]AGOSTO!R143+[16]SEPTIEMBRE!R143+[16]OCTUBRE!R143+[16]NOVIEMBRE!R143+[16]DICIEMBRE!R143</f>
        <v>10.724521580000001</v>
      </c>
      <c r="T146" s="45">
        <f>[16]ENERO!S143+[16]FEBRERO!S143+[16]MARZO!S143+[16]ABRIL!S143+[16]MAYO!S143+[16]JUNIO!S143+[16]JULIO!S143+[16]AGOSTO!S143+[16]SEPTIEMBRE!S143+[16]OCTUBRE!S143+[16]NOVIEMBRE!S143+[16]DICIEMBRE!S143</f>
        <v>6.368915033213975</v>
      </c>
      <c r="U146" s="46">
        <f t="shared" si="10"/>
        <v>17.093436613213974</v>
      </c>
    </row>
    <row r="147" spans="1:21" s="44" customFormat="1" ht="18" customHeight="1">
      <c r="A147" s="297">
        <v>156</v>
      </c>
      <c r="B147" s="298" t="s">
        <v>204</v>
      </c>
      <c r="C147" s="297" t="s">
        <v>271</v>
      </c>
      <c r="D147" s="299">
        <v>59.724050000000005</v>
      </c>
      <c r="E147" s="300">
        <v>0</v>
      </c>
      <c r="F147" s="299">
        <v>0</v>
      </c>
      <c r="G147" s="299">
        <v>0.10299978</v>
      </c>
      <c r="H147" s="296">
        <f t="shared" ref="H147:H210" si="14">D147-E147-G147</f>
        <v>59.621050220000008</v>
      </c>
      <c r="I147" s="296"/>
      <c r="J147" s="299">
        <v>1255.3223231500001</v>
      </c>
      <c r="K147" s="301">
        <v>3.928591E-2</v>
      </c>
      <c r="L147" s="299">
        <v>0</v>
      </c>
      <c r="M147" s="299">
        <v>0.18313481999999998</v>
      </c>
      <c r="N147" s="301">
        <f t="shared" si="11"/>
        <v>1255.09990242</v>
      </c>
      <c r="O147" s="296" t="str">
        <f t="shared" si="12"/>
        <v>500&lt;</v>
      </c>
      <c r="P147" s="45">
        <f>[16]ENERO!O144+[16]FEBRERO!O144+[16]MARZO!O144+[16]ABRIL!O144+[16]MAYO!O144+[16]JUNIO!O144+[16]JULIO!O144+[16]AGOSTO!O144+[16]SEPTIEMBRE!O144+[16]OCTUBRE!O144+[16]NOVIEMBRE!O144+[16]DICIEMBRE!O144</f>
        <v>0</v>
      </c>
      <c r="Q147" s="45">
        <f>[16]ENERO!P144+[16]FEBRERO!P144+[16]MARZO!P144+[16]ABRIL!P144+[16]MAYO!P144+[16]JUNIO!P144+[16]JULIO!P144+[16]AGOSTO!P144+[16]SEPTIEMBRE!P144+[16]OCTUBRE!P144+[16]NOVIEMBRE!P144+[16]DICIEMBRE!P144</f>
        <v>0</v>
      </c>
      <c r="R147" s="46">
        <f t="shared" si="13"/>
        <v>0</v>
      </c>
      <c r="S147" s="45">
        <f>[16]ENERO!R144+[16]FEBRERO!R144+[16]MARZO!R144+[16]ABRIL!R144+[16]MAYO!R144+[16]JUNIO!R144+[16]JULIO!R144+[16]AGOSTO!R144+[16]SEPTIEMBRE!R144+[16]OCTUBRE!R144+[16]NOVIEMBRE!R144+[16]DICIEMBRE!R144</f>
        <v>3.928591E-2</v>
      </c>
      <c r="T147" s="45">
        <f>[16]ENERO!S144+[16]FEBRERO!S144+[16]MARZO!S144+[16]ABRIL!S144+[16]MAYO!S144+[16]JUNIO!S144+[16]JULIO!S144+[16]AGOSTO!S144+[16]SEPTIEMBRE!S144+[16]OCTUBRE!S144+[16]NOVIEMBRE!S144+[16]DICIEMBRE!S144</f>
        <v>0</v>
      </c>
      <c r="U147" s="46">
        <f t="shared" ref="U147:U210" si="15">S147+T147</f>
        <v>3.928591E-2</v>
      </c>
    </row>
    <row r="148" spans="1:21" s="44" customFormat="1" ht="18" customHeight="1">
      <c r="A148" s="297">
        <v>157</v>
      </c>
      <c r="B148" s="298" t="s">
        <v>212</v>
      </c>
      <c r="C148" s="297" t="s">
        <v>272</v>
      </c>
      <c r="D148" s="299">
        <v>0</v>
      </c>
      <c r="E148" s="300">
        <v>0</v>
      </c>
      <c r="F148" s="299">
        <v>0</v>
      </c>
      <c r="G148" s="299">
        <v>0</v>
      </c>
      <c r="H148" s="296">
        <f t="shared" si="14"/>
        <v>0</v>
      </c>
      <c r="I148" s="296"/>
      <c r="J148" s="299">
        <v>0</v>
      </c>
      <c r="K148" s="301">
        <v>0.74986702999999999</v>
      </c>
      <c r="L148" s="299">
        <v>0</v>
      </c>
      <c r="M148" s="299">
        <v>1.8336762699999998</v>
      </c>
      <c r="N148" s="301">
        <f t="shared" si="11"/>
        <v>-2.5835432999999997</v>
      </c>
      <c r="O148" s="296" t="str">
        <f t="shared" si="12"/>
        <v>N.A.</v>
      </c>
      <c r="P148" s="45">
        <f>[16]ENERO!O145+[16]FEBRERO!O145+[16]MARZO!O145+[16]ABRIL!O145+[16]MAYO!O145+[16]JUNIO!O145+[16]JULIO!O145+[16]AGOSTO!O145+[16]SEPTIEMBRE!O145+[16]OCTUBRE!O145+[16]NOVIEMBRE!O145+[16]DICIEMBRE!O145</f>
        <v>0</v>
      </c>
      <c r="Q148" s="45">
        <f>[16]ENERO!P145+[16]FEBRERO!P145+[16]MARZO!P145+[16]ABRIL!P145+[16]MAYO!P145+[16]JUNIO!P145+[16]JULIO!P145+[16]AGOSTO!P145+[16]SEPTIEMBRE!P145+[16]OCTUBRE!P145+[16]NOVIEMBRE!P145+[16]DICIEMBRE!P145</f>
        <v>0</v>
      </c>
      <c r="R148" s="46">
        <f t="shared" si="13"/>
        <v>0</v>
      </c>
      <c r="S148" s="45">
        <f>[16]ENERO!R145+[16]FEBRERO!R145+[16]MARZO!R145+[16]ABRIL!R145+[16]MAYO!R145+[16]JUNIO!R145+[16]JULIO!R145+[16]AGOSTO!R145+[16]SEPTIEMBRE!R145+[16]OCTUBRE!R145+[16]NOVIEMBRE!R145+[16]DICIEMBRE!R145</f>
        <v>0.74986702999999999</v>
      </c>
      <c r="T148" s="45">
        <f>[16]ENERO!S145+[16]FEBRERO!S145+[16]MARZO!S145+[16]ABRIL!S145+[16]MAYO!S145+[16]JUNIO!S145+[16]JULIO!S145+[16]AGOSTO!S145+[16]SEPTIEMBRE!S145+[16]OCTUBRE!S145+[16]NOVIEMBRE!S145+[16]DICIEMBRE!S145</f>
        <v>0</v>
      </c>
      <c r="U148" s="46">
        <f t="shared" si="15"/>
        <v>0.74986702999999999</v>
      </c>
    </row>
    <row r="149" spans="1:21" s="44" customFormat="1" ht="18" customHeight="1">
      <c r="A149" s="297">
        <v>158</v>
      </c>
      <c r="B149" s="298" t="s">
        <v>204</v>
      </c>
      <c r="C149" s="297" t="s">
        <v>273</v>
      </c>
      <c r="D149" s="299">
        <v>0</v>
      </c>
      <c r="E149" s="300">
        <v>0</v>
      </c>
      <c r="F149" s="299">
        <v>0</v>
      </c>
      <c r="G149" s="299">
        <v>0</v>
      </c>
      <c r="H149" s="296">
        <f t="shared" si="14"/>
        <v>0</v>
      </c>
      <c r="I149" s="296"/>
      <c r="J149" s="299">
        <v>0</v>
      </c>
      <c r="K149" s="301">
        <v>0</v>
      </c>
      <c r="L149" s="299">
        <v>0</v>
      </c>
      <c r="M149" s="299">
        <v>0</v>
      </c>
      <c r="N149" s="301">
        <f t="shared" si="11"/>
        <v>0</v>
      </c>
      <c r="O149" s="296" t="str">
        <f t="shared" si="12"/>
        <v>N.A.</v>
      </c>
      <c r="P149" s="45">
        <f>[16]ENERO!O146+[16]FEBRERO!O146+[16]MARZO!O146+[16]ABRIL!O146+[16]MAYO!O146+[16]JUNIO!O146+[16]JULIO!O146+[16]AGOSTO!O146+[16]SEPTIEMBRE!O146+[16]OCTUBRE!O146+[16]NOVIEMBRE!O146+[16]DICIEMBRE!O146</f>
        <v>0</v>
      </c>
      <c r="Q149" s="45">
        <f>[16]ENERO!P146+[16]FEBRERO!P146+[16]MARZO!P146+[16]ABRIL!P146+[16]MAYO!P146+[16]JUNIO!P146+[16]JULIO!P146+[16]AGOSTO!P146+[16]SEPTIEMBRE!P146+[16]OCTUBRE!P146+[16]NOVIEMBRE!P146+[16]DICIEMBRE!P146</f>
        <v>0</v>
      </c>
      <c r="R149" s="46">
        <f t="shared" si="13"/>
        <v>0</v>
      </c>
      <c r="S149" s="45">
        <f>[16]ENERO!R146+[16]FEBRERO!R146+[16]MARZO!R146+[16]ABRIL!R146+[16]MAYO!R146+[16]JUNIO!R146+[16]JULIO!R146+[16]AGOSTO!R146+[16]SEPTIEMBRE!R146+[16]OCTUBRE!R146+[16]NOVIEMBRE!R146+[16]DICIEMBRE!R146</f>
        <v>0</v>
      </c>
      <c r="T149" s="45">
        <f>[16]ENERO!S146+[16]FEBRERO!S146+[16]MARZO!S146+[16]ABRIL!S146+[16]MAYO!S146+[16]JUNIO!S146+[16]JULIO!S146+[16]AGOSTO!S146+[16]SEPTIEMBRE!S146+[16]OCTUBRE!S146+[16]NOVIEMBRE!S146+[16]DICIEMBRE!S146</f>
        <v>0</v>
      </c>
      <c r="U149" s="46">
        <f t="shared" si="15"/>
        <v>0</v>
      </c>
    </row>
    <row r="150" spans="1:21" s="44" customFormat="1" ht="18" customHeight="1">
      <c r="A150" s="297">
        <v>159</v>
      </c>
      <c r="B150" s="298" t="s">
        <v>212</v>
      </c>
      <c r="C150" s="297" t="s">
        <v>274</v>
      </c>
      <c r="D150" s="299">
        <v>0</v>
      </c>
      <c r="E150" s="300">
        <v>0</v>
      </c>
      <c r="F150" s="299">
        <v>0</v>
      </c>
      <c r="G150" s="299">
        <v>0</v>
      </c>
      <c r="H150" s="296">
        <f t="shared" si="14"/>
        <v>0</v>
      </c>
      <c r="I150" s="296"/>
      <c r="J150" s="299">
        <v>0</v>
      </c>
      <c r="K150" s="301">
        <v>0</v>
      </c>
      <c r="L150" s="299">
        <v>0</v>
      </c>
      <c r="M150" s="299">
        <v>0</v>
      </c>
      <c r="N150" s="301">
        <f t="shared" si="11"/>
        <v>0</v>
      </c>
      <c r="O150" s="296" t="str">
        <f t="shared" si="12"/>
        <v>N.A.</v>
      </c>
      <c r="P150" s="45">
        <f>[16]ENERO!O147+[16]FEBRERO!O147+[16]MARZO!O147+[16]ABRIL!O147+[16]MAYO!O147+[16]JUNIO!O147+[16]JULIO!O147+[16]AGOSTO!O147+[16]SEPTIEMBRE!O147+[16]OCTUBRE!O147+[16]NOVIEMBRE!O147+[16]DICIEMBRE!O147</f>
        <v>0</v>
      </c>
      <c r="Q150" s="45">
        <f>[16]ENERO!P147+[16]FEBRERO!P147+[16]MARZO!P147+[16]ABRIL!P147+[16]MAYO!P147+[16]JUNIO!P147+[16]JULIO!P147+[16]AGOSTO!P147+[16]SEPTIEMBRE!P147+[16]OCTUBRE!P147+[16]NOVIEMBRE!P147+[16]DICIEMBRE!P147</f>
        <v>0</v>
      </c>
      <c r="R150" s="46">
        <f t="shared" si="13"/>
        <v>0</v>
      </c>
      <c r="S150" s="45">
        <f>[16]ENERO!R147+[16]FEBRERO!R147+[16]MARZO!R147+[16]ABRIL!R147+[16]MAYO!R147+[16]JUNIO!R147+[16]JULIO!R147+[16]AGOSTO!R147+[16]SEPTIEMBRE!R147+[16]OCTUBRE!R147+[16]NOVIEMBRE!R147+[16]DICIEMBRE!R147</f>
        <v>0</v>
      </c>
      <c r="T150" s="45">
        <f>[16]ENERO!S147+[16]FEBRERO!S147+[16]MARZO!S147+[16]ABRIL!S147+[16]MAYO!S147+[16]JUNIO!S147+[16]JULIO!S147+[16]AGOSTO!S147+[16]SEPTIEMBRE!S147+[16]OCTUBRE!S147+[16]NOVIEMBRE!S147+[16]DICIEMBRE!S147</f>
        <v>0</v>
      </c>
      <c r="U150" s="46">
        <f t="shared" si="15"/>
        <v>0</v>
      </c>
    </row>
    <row r="151" spans="1:21" s="44" customFormat="1" ht="18" customHeight="1">
      <c r="A151" s="297">
        <v>160</v>
      </c>
      <c r="B151" s="298" t="s">
        <v>212</v>
      </c>
      <c r="C151" s="297" t="s">
        <v>275</v>
      </c>
      <c r="D151" s="299">
        <v>0</v>
      </c>
      <c r="E151" s="300">
        <v>0</v>
      </c>
      <c r="F151" s="299">
        <v>0</v>
      </c>
      <c r="G151" s="299">
        <v>0</v>
      </c>
      <c r="H151" s="296">
        <f t="shared" si="14"/>
        <v>0</v>
      </c>
      <c r="I151" s="296"/>
      <c r="J151" s="299">
        <v>0</v>
      </c>
      <c r="K151" s="301">
        <v>0</v>
      </c>
      <c r="L151" s="299">
        <v>0</v>
      </c>
      <c r="M151" s="299">
        <v>0</v>
      </c>
      <c r="N151" s="301">
        <f t="shared" si="11"/>
        <v>0</v>
      </c>
      <c r="O151" s="296" t="str">
        <f t="shared" si="12"/>
        <v>N.A.</v>
      </c>
      <c r="P151" s="45">
        <f>[16]ENERO!O148+[16]FEBRERO!O148+[16]MARZO!O148+[16]ABRIL!O148+[16]MAYO!O148+[16]JUNIO!O148+[16]JULIO!O148+[16]AGOSTO!O148+[16]SEPTIEMBRE!O148+[16]OCTUBRE!O148+[16]NOVIEMBRE!O148+[16]DICIEMBRE!O148</f>
        <v>0</v>
      </c>
      <c r="Q151" s="45">
        <f>[16]ENERO!P148+[16]FEBRERO!P148+[16]MARZO!P148+[16]ABRIL!P148+[16]MAYO!P148+[16]JUNIO!P148+[16]JULIO!P148+[16]AGOSTO!P148+[16]SEPTIEMBRE!P148+[16]OCTUBRE!P148+[16]NOVIEMBRE!P148+[16]DICIEMBRE!P148</f>
        <v>0</v>
      </c>
      <c r="R151" s="46">
        <f t="shared" si="13"/>
        <v>0</v>
      </c>
      <c r="S151" s="45">
        <f>[16]ENERO!R148+[16]FEBRERO!R148+[16]MARZO!R148+[16]ABRIL!R148+[16]MAYO!R148+[16]JUNIO!R148+[16]JULIO!R148+[16]AGOSTO!R148+[16]SEPTIEMBRE!R148+[16]OCTUBRE!R148+[16]NOVIEMBRE!R148+[16]DICIEMBRE!R148</f>
        <v>0</v>
      </c>
      <c r="T151" s="45">
        <f>[16]ENERO!S148+[16]FEBRERO!S148+[16]MARZO!S148+[16]ABRIL!S148+[16]MAYO!S148+[16]JUNIO!S148+[16]JULIO!S148+[16]AGOSTO!S148+[16]SEPTIEMBRE!S148+[16]OCTUBRE!S148+[16]NOVIEMBRE!S148+[16]DICIEMBRE!S148</f>
        <v>0</v>
      </c>
      <c r="U151" s="46">
        <f t="shared" si="15"/>
        <v>0</v>
      </c>
    </row>
    <row r="152" spans="1:21" s="44" customFormat="1" ht="18" customHeight="1">
      <c r="A152" s="297">
        <v>161</v>
      </c>
      <c r="B152" s="298" t="s">
        <v>212</v>
      </c>
      <c r="C152" s="297" t="s">
        <v>276</v>
      </c>
      <c r="D152" s="299">
        <v>0</v>
      </c>
      <c r="E152" s="300">
        <v>0</v>
      </c>
      <c r="F152" s="299">
        <v>0</v>
      </c>
      <c r="G152" s="299">
        <v>0</v>
      </c>
      <c r="H152" s="296">
        <f t="shared" si="14"/>
        <v>0</v>
      </c>
      <c r="I152" s="296"/>
      <c r="J152" s="299">
        <v>0</v>
      </c>
      <c r="K152" s="301">
        <v>0</v>
      </c>
      <c r="L152" s="299">
        <v>0</v>
      </c>
      <c r="M152" s="299">
        <v>0</v>
      </c>
      <c r="N152" s="301">
        <f t="shared" si="11"/>
        <v>0</v>
      </c>
      <c r="O152" s="296" t="str">
        <f t="shared" si="12"/>
        <v>N.A.</v>
      </c>
      <c r="P152" s="45">
        <f>[16]ENERO!O149+[16]FEBRERO!O149+[16]MARZO!O149+[16]ABRIL!O149+[16]MAYO!O149+[16]JUNIO!O149+[16]JULIO!O149+[16]AGOSTO!O149+[16]SEPTIEMBRE!O149+[16]OCTUBRE!O149+[16]NOVIEMBRE!O149+[16]DICIEMBRE!O149</f>
        <v>0</v>
      </c>
      <c r="Q152" s="45">
        <f>[16]ENERO!P149+[16]FEBRERO!P149+[16]MARZO!P149+[16]ABRIL!P149+[16]MAYO!P149+[16]JUNIO!P149+[16]JULIO!P149+[16]AGOSTO!P149+[16]SEPTIEMBRE!P149+[16]OCTUBRE!P149+[16]NOVIEMBRE!P149+[16]DICIEMBRE!P149</f>
        <v>0</v>
      </c>
      <c r="R152" s="46">
        <f t="shared" si="13"/>
        <v>0</v>
      </c>
      <c r="S152" s="45">
        <f>[16]ENERO!R149+[16]FEBRERO!R149+[16]MARZO!R149+[16]ABRIL!R149+[16]MAYO!R149+[16]JUNIO!R149+[16]JULIO!R149+[16]AGOSTO!R149+[16]SEPTIEMBRE!R149+[16]OCTUBRE!R149+[16]NOVIEMBRE!R149+[16]DICIEMBRE!R149</f>
        <v>0</v>
      </c>
      <c r="T152" s="45">
        <f>[16]ENERO!S149+[16]FEBRERO!S149+[16]MARZO!S149+[16]ABRIL!S149+[16]MAYO!S149+[16]JUNIO!S149+[16]JULIO!S149+[16]AGOSTO!S149+[16]SEPTIEMBRE!S149+[16]OCTUBRE!S149+[16]NOVIEMBRE!S149+[16]DICIEMBRE!S149</f>
        <v>0</v>
      </c>
      <c r="U152" s="46">
        <f t="shared" si="15"/>
        <v>0</v>
      </c>
    </row>
    <row r="153" spans="1:21" s="44" customFormat="1" ht="18" customHeight="1">
      <c r="A153" s="297">
        <v>162</v>
      </c>
      <c r="B153" s="298" t="s">
        <v>204</v>
      </c>
      <c r="C153" s="297" t="s">
        <v>277</v>
      </c>
      <c r="D153" s="299">
        <v>0</v>
      </c>
      <c r="E153" s="300">
        <v>0</v>
      </c>
      <c r="F153" s="299">
        <v>0</v>
      </c>
      <c r="G153" s="299">
        <v>0</v>
      </c>
      <c r="H153" s="296">
        <f t="shared" si="14"/>
        <v>0</v>
      </c>
      <c r="I153" s="296"/>
      <c r="J153" s="299">
        <v>0</v>
      </c>
      <c r="K153" s="301">
        <v>0</v>
      </c>
      <c r="L153" s="299">
        <v>0</v>
      </c>
      <c r="M153" s="299">
        <v>0</v>
      </c>
      <c r="N153" s="301">
        <f t="shared" si="11"/>
        <v>0</v>
      </c>
      <c r="O153" s="296" t="str">
        <f t="shared" si="12"/>
        <v>N.A.</v>
      </c>
      <c r="P153" s="45">
        <f>[16]ENERO!O150+[16]FEBRERO!O150+[16]MARZO!O150+[16]ABRIL!O150+[16]MAYO!O150+[16]JUNIO!O150+[16]JULIO!O150+[16]AGOSTO!O150+[16]SEPTIEMBRE!O150+[16]OCTUBRE!O150+[16]NOVIEMBRE!O150+[16]DICIEMBRE!O150</f>
        <v>0</v>
      </c>
      <c r="Q153" s="45">
        <f>[16]ENERO!P150+[16]FEBRERO!P150+[16]MARZO!P150+[16]ABRIL!P150+[16]MAYO!P150+[16]JUNIO!P150+[16]JULIO!P150+[16]AGOSTO!P150+[16]SEPTIEMBRE!P150+[16]OCTUBRE!P150+[16]NOVIEMBRE!P150+[16]DICIEMBRE!P150</f>
        <v>0</v>
      </c>
      <c r="R153" s="46">
        <f t="shared" si="13"/>
        <v>0</v>
      </c>
      <c r="S153" s="45">
        <f>[16]ENERO!R150+[16]FEBRERO!R150+[16]MARZO!R150+[16]ABRIL!R150+[16]MAYO!R150+[16]JUNIO!R150+[16]JULIO!R150+[16]AGOSTO!R150+[16]SEPTIEMBRE!R150+[16]OCTUBRE!R150+[16]NOVIEMBRE!R150+[16]DICIEMBRE!R150</f>
        <v>0</v>
      </c>
      <c r="T153" s="45">
        <f>[16]ENERO!S150+[16]FEBRERO!S150+[16]MARZO!S150+[16]ABRIL!S150+[16]MAYO!S150+[16]JUNIO!S150+[16]JULIO!S150+[16]AGOSTO!S150+[16]SEPTIEMBRE!S150+[16]OCTUBRE!S150+[16]NOVIEMBRE!S150+[16]DICIEMBRE!S150</f>
        <v>0</v>
      </c>
      <c r="U153" s="46">
        <f t="shared" si="15"/>
        <v>0</v>
      </c>
    </row>
    <row r="154" spans="1:21" s="44" customFormat="1" ht="18" customHeight="1">
      <c r="A154" s="297">
        <v>163</v>
      </c>
      <c r="B154" s="298" t="s">
        <v>139</v>
      </c>
      <c r="C154" s="297" t="s">
        <v>278</v>
      </c>
      <c r="D154" s="299">
        <v>0</v>
      </c>
      <c r="E154" s="300">
        <v>0</v>
      </c>
      <c r="F154" s="299">
        <v>0</v>
      </c>
      <c r="G154" s="299">
        <v>0</v>
      </c>
      <c r="H154" s="296">
        <f t="shared" si="14"/>
        <v>0</v>
      </c>
      <c r="I154" s="296"/>
      <c r="J154" s="299">
        <v>0</v>
      </c>
      <c r="K154" s="301">
        <v>0</v>
      </c>
      <c r="L154" s="299">
        <v>0</v>
      </c>
      <c r="M154" s="299">
        <v>0</v>
      </c>
      <c r="N154" s="301">
        <f t="shared" si="11"/>
        <v>0</v>
      </c>
      <c r="O154" s="296" t="str">
        <f t="shared" si="12"/>
        <v>N.A.</v>
      </c>
      <c r="P154" s="45">
        <f>[16]ENERO!O151+[16]FEBRERO!O151+[16]MARZO!O151+[16]ABRIL!O151+[16]MAYO!O151+[16]JUNIO!O151+[16]JULIO!O151+[16]AGOSTO!O151+[16]SEPTIEMBRE!O151+[16]OCTUBRE!O151+[16]NOVIEMBRE!O151+[16]DICIEMBRE!O151</f>
        <v>0</v>
      </c>
      <c r="Q154" s="45">
        <f>[16]ENERO!P151+[16]FEBRERO!P151+[16]MARZO!P151+[16]ABRIL!P151+[16]MAYO!P151+[16]JUNIO!P151+[16]JULIO!P151+[16]AGOSTO!P151+[16]SEPTIEMBRE!P151+[16]OCTUBRE!P151+[16]NOVIEMBRE!P151+[16]DICIEMBRE!P151</f>
        <v>0</v>
      </c>
      <c r="R154" s="46">
        <f t="shared" si="13"/>
        <v>0</v>
      </c>
      <c r="S154" s="45">
        <f>[16]ENERO!R151+[16]FEBRERO!R151+[16]MARZO!R151+[16]ABRIL!R151+[16]MAYO!R151+[16]JUNIO!R151+[16]JULIO!R151+[16]AGOSTO!R151+[16]SEPTIEMBRE!R151+[16]OCTUBRE!R151+[16]NOVIEMBRE!R151+[16]DICIEMBRE!R151</f>
        <v>0</v>
      </c>
      <c r="T154" s="45">
        <f>[16]ENERO!S151+[16]FEBRERO!S151+[16]MARZO!S151+[16]ABRIL!S151+[16]MAYO!S151+[16]JUNIO!S151+[16]JULIO!S151+[16]AGOSTO!S151+[16]SEPTIEMBRE!S151+[16]OCTUBRE!S151+[16]NOVIEMBRE!S151+[16]DICIEMBRE!S151</f>
        <v>0</v>
      </c>
      <c r="U154" s="46">
        <f t="shared" si="15"/>
        <v>0</v>
      </c>
    </row>
    <row r="155" spans="1:21" s="44" customFormat="1" ht="18" customHeight="1">
      <c r="A155" s="297">
        <v>164</v>
      </c>
      <c r="B155" s="298" t="s">
        <v>245</v>
      </c>
      <c r="C155" s="297" t="s">
        <v>279</v>
      </c>
      <c r="D155" s="299">
        <v>158.12268</v>
      </c>
      <c r="E155" s="300">
        <v>26.103701999999998</v>
      </c>
      <c r="F155" s="299">
        <v>0</v>
      </c>
      <c r="G155" s="299">
        <v>2.5948417900000003</v>
      </c>
      <c r="H155" s="296">
        <f t="shared" si="14"/>
        <v>129.42413621</v>
      </c>
      <c r="I155" s="296"/>
      <c r="J155" s="299">
        <v>30.357057782354097</v>
      </c>
      <c r="K155" s="301">
        <v>27.374315235249121</v>
      </c>
      <c r="L155" s="299">
        <v>0</v>
      </c>
      <c r="M155" s="299">
        <v>2.3875061199999998</v>
      </c>
      <c r="N155" s="301">
        <f t="shared" si="11"/>
        <v>0.5952364271049766</v>
      </c>
      <c r="O155" s="296">
        <f t="shared" si="12"/>
        <v>-99.54008854566419</v>
      </c>
      <c r="P155" s="45">
        <f>[16]ENERO!O152+[16]FEBRERO!O152+[16]MARZO!O152+[16]ABRIL!O152+[16]MAYO!O152+[16]JUNIO!O152+[16]JULIO!O152+[16]AGOSTO!O152+[16]SEPTIEMBRE!O152+[16]OCTUBRE!O152+[16]NOVIEMBRE!O152+[16]DICIEMBRE!O152</f>
        <v>7.9468819999999996</v>
      </c>
      <c r="Q155" s="45">
        <f>[16]ENERO!P152+[16]FEBRERO!P152+[16]MARZO!P152+[16]ABRIL!P152+[16]MAYO!P152+[16]JUNIO!P152+[16]JULIO!P152+[16]AGOSTO!P152+[16]SEPTIEMBRE!P152+[16]OCTUBRE!P152+[16]NOVIEMBRE!P152+[16]DICIEMBRE!P152</f>
        <v>18.15682</v>
      </c>
      <c r="R155" s="46">
        <f t="shared" si="13"/>
        <v>26.103701999999998</v>
      </c>
      <c r="S155" s="45">
        <f>[16]ENERO!R152+[16]FEBRERO!R152+[16]MARZO!R152+[16]ABRIL!R152+[16]MAYO!R152+[16]JUNIO!R152+[16]JULIO!R152+[16]AGOSTO!R152+[16]SEPTIEMBRE!R152+[16]OCTUBRE!R152+[16]NOVIEMBRE!R152+[16]DICIEMBRE!R152</f>
        <v>7.9468818499999996</v>
      </c>
      <c r="T155" s="45">
        <f>[16]ENERO!S152+[16]FEBRERO!S152+[16]MARZO!S152+[16]ABRIL!S152+[16]MAYO!S152+[16]JUNIO!S152+[16]JULIO!S152+[16]AGOSTO!S152+[16]SEPTIEMBRE!S152+[16]OCTUBRE!S152+[16]NOVIEMBRE!S152+[16]DICIEMBRE!S152</f>
        <v>19.42743338524912</v>
      </c>
      <c r="U155" s="46">
        <f t="shared" si="15"/>
        <v>27.374315235249121</v>
      </c>
    </row>
    <row r="156" spans="1:21" s="44" customFormat="1" ht="18" customHeight="1">
      <c r="A156" s="297">
        <v>165</v>
      </c>
      <c r="B156" s="298" t="s">
        <v>135</v>
      </c>
      <c r="C156" s="297" t="s">
        <v>280</v>
      </c>
      <c r="D156" s="299">
        <v>0</v>
      </c>
      <c r="E156" s="300">
        <v>0</v>
      </c>
      <c r="F156" s="299">
        <v>0</v>
      </c>
      <c r="G156" s="299">
        <v>0</v>
      </c>
      <c r="H156" s="296">
        <f t="shared" si="14"/>
        <v>0</v>
      </c>
      <c r="I156" s="296"/>
      <c r="J156" s="299">
        <v>0</v>
      </c>
      <c r="K156" s="301">
        <v>0</v>
      </c>
      <c r="L156" s="299">
        <v>0</v>
      </c>
      <c r="M156" s="299">
        <v>0</v>
      </c>
      <c r="N156" s="301">
        <f t="shared" si="11"/>
        <v>0</v>
      </c>
      <c r="O156" s="296" t="str">
        <f t="shared" si="12"/>
        <v>N.A.</v>
      </c>
      <c r="P156" s="45">
        <f>[16]ENERO!O153+[16]FEBRERO!O153+[16]MARZO!O153+[16]ABRIL!O153+[16]MAYO!O153+[16]JUNIO!O153+[16]JULIO!O153+[16]AGOSTO!O153+[16]SEPTIEMBRE!O153+[16]OCTUBRE!O153+[16]NOVIEMBRE!O153+[16]DICIEMBRE!O153</f>
        <v>0</v>
      </c>
      <c r="Q156" s="45">
        <f>[16]ENERO!P153+[16]FEBRERO!P153+[16]MARZO!P153+[16]ABRIL!P153+[16]MAYO!P153+[16]JUNIO!P153+[16]JULIO!P153+[16]AGOSTO!P153+[16]SEPTIEMBRE!P153+[16]OCTUBRE!P153+[16]NOVIEMBRE!P153+[16]DICIEMBRE!P153</f>
        <v>0</v>
      </c>
      <c r="R156" s="46">
        <f t="shared" si="13"/>
        <v>0</v>
      </c>
      <c r="S156" s="45">
        <f>[16]ENERO!R153+[16]FEBRERO!R153+[16]MARZO!R153+[16]ABRIL!R153+[16]MAYO!R153+[16]JUNIO!R153+[16]JULIO!R153+[16]AGOSTO!R153+[16]SEPTIEMBRE!R153+[16]OCTUBRE!R153+[16]NOVIEMBRE!R153+[16]DICIEMBRE!R153</f>
        <v>0</v>
      </c>
      <c r="T156" s="45">
        <f>[16]ENERO!S153+[16]FEBRERO!S153+[16]MARZO!S153+[16]ABRIL!S153+[16]MAYO!S153+[16]JUNIO!S153+[16]JULIO!S153+[16]AGOSTO!S153+[16]SEPTIEMBRE!S153+[16]OCTUBRE!S153+[16]NOVIEMBRE!S153+[16]DICIEMBRE!S153</f>
        <v>0</v>
      </c>
      <c r="U156" s="46">
        <f t="shared" si="15"/>
        <v>0</v>
      </c>
    </row>
    <row r="157" spans="1:21" s="44" customFormat="1" ht="18" customHeight="1">
      <c r="A157" s="297">
        <v>166</v>
      </c>
      <c r="B157" s="298" t="s">
        <v>227</v>
      </c>
      <c r="C157" s="297" t="s">
        <v>281</v>
      </c>
      <c r="D157" s="299">
        <v>0</v>
      </c>
      <c r="E157" s="300">
        <v>0</v>
      </c>
      <c r="F157" s="299">
        <v>0</v>
      </c>
      <c r="G157" s="299">
        <v>0</v>
      </c>
      <c r="H157" s="296">
        <f t="shared" si="14"/>
        <v>0</v>
      </c>
      <c r="I157" s="296"/>
      <c r="J157" s="299">
        <v>34.552038250395057</v>
      </c>
      <c r="K157" s="301">
        <v>0.22395381000000003</v>
      </c>
      <c r="L157" s="299">
        <v>0</v>
      </c>
      <c r="M157" s="299">
        <v>0.54764215000000005</v>
      </c>
      <c r="N157" s="301">
        <f t="shared" si="11"/>
        <v>33.780442290395058</v>
      </c>
      <c r="O157" s="296" t="str">
        <f t="shared" si="12"/>
        <v>N.A.</v>
      </c>
      <c r="P157" s="45">
        <f>[16]ENERO!O154+[16]FEBRERO!O154+[16]MARZO!O154+[16]ABRIL!O154+[16]MAYO!O154+[16]JUNIO!O154+[16]JULIO!O154+[16]AGOSTO!O154+[16]SEPTIEMBRE!O154+[16]OCTUBRE!O154+[16]NOVIEMBRE!O154+[16]DICIEMBRE!O154</f>
        <v>0</v>
      </c>
      <c r="Q157" s="45">
        <f>[16]ENERO!P154+[16]FEBRERO!P154+[16]MARZO!P154+[16]ABRIL!P154+[16]MAYO!P154+[16]JUNIO!P154+[16]JULIO!P154+[16]AGOSTO!P154+[16]SEPTIEMBRE!P154+[16]OCTUBRE!P154+[16]NOVIEMBRE!P154+[16]DICIEMBRE!P154</f>
        <v>0</v>
      </c>
      <c r="R157" s="46">
        <f t="shared" si="13"/>
        <v>0</v>
      </c>
      <c r="S157" s="45">
        <f>[16]ENERO!R154+[16]FEBRERO!R154+[16]MARZO!R154+[16]ABRIL!R154+[16]MAYO!R154+[16]JUNIO!R154+[16]JULIO!R154+[16]AGOSTO!R154+[16]SEPTIEMBRE!R154+[16]OCTUBRE!R154+[16]NOVIEMBRE!R154+[16]DICIEMBRE!R154</f>
        <v>0.22395381000000003</v>
      </c>
      <c r="T157" s="45">
        <f>[16]ENERO!S154+[16]FEBRERO!S154+[16]MARZO!S154+[16]ABRIL!S154+[16]MAYO!S154+[16]JUNIO!S154+[16]JULIO!S154+[16]AGOSTO!S154+[16]SEPTIEMBRE!S154+[16]OCTUBRE!S154+[16]NOVIEMBRE!S154+[16]DICIEMBRE!S154</f>
        <v>0</v>
      </c>
      <c r="U157" s="46">
        <f t="shared" si="15"/>
        <v>0.22395381000000003</v>
      </c>
    </row>
    <row r="158" spans="1:21" s="44" customFormat="1" ht="18" customHeight="1">
      <c r="A158" s="297">
        <v>167</v>
      </c>
      <c r="B158" s="298" t="s">
        <v>126</v>
      </c>
      <c r="C158" s="297" t="s">
        <v>282</v>
      </c>
      <c r="D158" s="299">
        <v>716.33140000000003</v>
      </c>
      <c r="E158" s="300">
        <v>224.73525000000001</v>
      </c>
      <c r="F158" s="299">
        <v>0</v>
      </c>
      <c r="G158" s="299">
        <v>23.764905469999995</v>
      </c>
      <c r="H158" s="296">
        <f t="shared" si="14"/>
        <v>467.83124453000005</v>
      </c>
      <c r="I158" s="296"/>
      <c r="J158" s="299">
        <v>1904.5601416900004</v>
      </c>
      <c r="K158" s="301">
        <v>158.6451414233</v>
      </c>
      <c r="L158" s="299">
        <v>0</v>
      </c>
      <c r="M158" s="299">
        <v>23.14939841</v>
      </c>
      <c r="N158" s="301">
        <f t="shared" si="11"/>
        <v>1722.7656018567004</v>
      </c>
      <c r="O158" s="296">
        <f t="shared" si="12"/>
        <v>268.24509307569917</v>
      </c>
      <c r="P158" s="45">
        <f>[16]ENERO!O155+[16]FEBRERO!O155+[16]MARZO!O155+[16]ABRIL!O155+[16]MAYO!O155+[16]JUNIO!O155+[16]JULIO!O155+[16]AGOSTO!O155+[16]SEPTIEMBRE!O155+[16]OCTUBRE!O155+[16]NOVIEMBRE!O155+[16]DICIEMBRE!O155</f>
        <v>93.268860000000004</v>
      </c>
      <c r="Q158" s="45">
        <f>[16]ENERO!P155+[16]FEBRERO!P155+[16]MARZO!P155+[16]ABRIL!P155+[16]MAYO!P155+[16]JUNIO!P155+[16]JULIO!P155+[16]AGOSTO!P155+[16]SEPTIEMBRE!P155+[16]OCTUBRE!P155+[16]NOVIEMBRE!P155+[16]DICIEMBRE!P155</f>
        <v>131.46638999999999</v>
      </c>
      <c r="R158" s="46">
        <f t="shared" si="13"/>
        <v>224.73525000000001</v>
      </c>
      <c r="S158" s="45">
        <f>[16]ENERO!R155+[16]FEBRERO!R155+[16]MARZO!R155+[16]ABRIL!R155+[16]MAYO!R155+[16]JUNIO!R155+[16]JULIO!R155+[16]AGOSTO!R155+[16]SEPTIEMBRE!R155+[16]OCTUBRE!R155+[16]NOVIEMBRE!R155+[16]DICIEMBRE!R155</f>
        <v>90.853212049999996</v>
      </c>
      <c r="T158" s="45">
        <f>[16]ENERO!S155+[16]FEBRERO!S155+[16]MARZO!S155+[16]ABRIL!S155+[16]MAYO!S155+[16]JUNIO!S155+[16]JULIO!S155+[16]AGOSTO!S155+[16]SEPTIEMBRE!S155+[16]OCTUBRE!S155+[16]NOVIEMBRE!S155+[16]DICIEMBRE!S155</f>
        <v>67.791929373300022</v>
      </c>
      <c r="U158" s="46">
        <f t="shared" si="15"/>
        <v>158.6451414233</v>
      </c>
    </row>
    <row r="159" spans="1:21" s="44" customFormat="1" ht="18" customHeight="1">
      <c r="A159" s="297">
        <v>168</v>
      </c>
      <c r="B159" s="298" t="s">
        <v>249</v>
      </c>
      <c r="C159" s="297" t="s">
        <v>283</v>
      </c>
      <c r="D159" s="299">
        <v>0</v>
      </c>
      <c r="E159" s="300">
        <v>0</v>
      </c>
      <c r="F159" s="299">
        <v>0</v>
      </c>
      <c r="G159" s="299">
        <v>0</v>
      </c>
      <c r="H159" s="296">
        <f t="shared" si="14"/>
        <v>0</v>
      </c>
      <c r="I159" s="296"/>
      <c r="J159" s="299">
        <v>0</v>
      </c>
      <c r="K159" s="301">
        <v>0</v>
      </c>
      <c r="L159" s="299">
        <v>0</v>
      </c>
      <c r="M159" s="299">
        <v>0</v>
      </c>
      <c r="N159" s="301">
        <f t="shared" si="11"/>
        <v>0</v>
      </c>
      <c r="O159" s="296" t="str">
        <f t="shared" si="12"/>
        <v>N.A.</v>
      </c>
      <c r="P159" s="45">
        <f>[16]ENERO!O156+[16]FEBRERO!O156+[16]MARZO!O156+[16]ABRIL!O156+[16]MAYO!O156+[16]JUNIO!O156+[16]JULIO!O156+[16]AGOSTO!O156+[16]SEPTIEMBRE!O156+[16]OCTUBRE!O156+[16]NOVIEMBRE!O156+[16]DICIEMBRE!O156</f>
        <v>0</v>
      </c>
      <c r="Q159" s="45">
        <f>[16]ENERO!P156+[16]FEBRERO!P156+[16]MARZO!P156+[16]ABRIL!P156+[16]MAYO!P156+[16]JUNIO!P156+[16]JULIO!P156+[16]AGOSTO!P156+[16]SEPTIEMBRE!P156+[16]OCTUBRE!P156+[16]NOVIEMBRE!P156+[16]DICIEMBRE!P156</f>
        <v>0</v>
      </c>
      <c r="R159" s="46">
        <f t="shared" si="13"/>
        <v>0</v>
      </c>
      <c r="S159" s="45">
        <f>[16]ENERO!R156+[16]FEBRERO!R156+[16]MARZO!R156+[16]ABRIL!R156+[16]MAYO!R156+[16]JUNIO!R156+[16]JULIO!R156+[16]AGOSTO!R156+[16]SEPTIEMBRE!R156+[16]OCTUBRE!R156+[16]NOVIEMBRE!R156+[16]DICIEMBRE!R156</f>
        <v>0</v>
      </c>
      <c r="T159" s="45">
        <f>[16]ENERO!S156+[16]FEBRERO!S156+[16]MARZO!S156+[16]ABRIL!S156+[16]MAYO!S156+[16]JUNIO!S156+[16]JULIO!S156+[16]AGOSTO!S156+[16]SEPTIEMBRE!S156+[16]OCTUBRE!S156+[16]NOVIEMBRE!S156+[16]DICIEMBRE!S156</f>
        <v>0</v>
      </c>
      <c r="U159" s="46">
        <f t="shared" si="15"/>
        <v>0</v>
      </c>
    </row>
    <row r="160" spans="1:21" s="44" customFormat="1" ht="18" customHeight="1">
      <c r="A160" s="297">
        <v>170</v>
      </c>
      <c r="B160" s="298" t="s">
        <v>135</v>
      </c>
      <c r="C160" s="297" t="s">
        <v>284</v>
      </c>
      <c r="D160" s="299">
        <v>232.29607000000001</v>
      </c>
      <c r="E160" s="300">
        <v>62.712247999999988</v>
      </c>
      <c r="F160" s="299">
        <v>0</v>
      </c>
      <c r="G160" s="299">
        <v>11.705520759999999</v>
      </c>
      <c r="H160" s="296">
        <f t="shared" si="14"/>
        <v>157.87830124000004</v>
      </c>
      <c r="I160" s="296"/>
      <c r="J160" s="299">
        <v>34.114686877990565</v>
      </c>
      <c r="K160" s="301">
        <v>22.495351689010356</v>
      </c>
      <c r="L160" s="299">
        <v>0</v>
      </c>
      <c r="M160" s="299">
        <v>10.950419760000001</v>
      </c>
      <c r="N160" s="301">
        <f t="shared" si="11"/>
        <v>0.66891542898020795</v>
      </c>
      <c r="O160" s="296">
        <f t="shared" si="12"/>
        <v>-99.576309458787918</v>
      </c>
      <c r="P160" s="45">
        <f>[16]ENERO!O157+[16]FEBRERO!O157+[16]MARZO!O157+[16]ABRIL!O157+[16]MAYO!O157+[16]JUNIO!O157+[16]JULIO!O157+[16]AGOSTO!O157+[16]SEPTIEMBRE!O157+[16]OCTUBRE!O157+[16]NOVIEMBRE!O157+[16]DICIEMBRE!O157</f>
        <v>54.920487999999992</v>
      </c>
      <c r="Q160" s="45">
        <f>[16]ENERO!P157+[16]FEBRERO!P157+[16]MARZO!P157+[16]ABRIL!P157+[16]MAYO!P157+[16]JUNIO!P157+[16]JULIO!P157+[16]AGOSTO!P157+[16]SEPTIEMBRE!P157+[16]OCTUBRE!P157+[16]NOVIEMBRE!P157+[16]DICIEMBRE!P157</f>
        <v>7.7917599999999991</v>
      </c>
      <c r="R160" s="46">
        <f t="shared" si="13"/>
        <v>62.712247999999988</v>
      </c>
      <c r="S160" s="45">
        <f>[16]ENERO!R157+[16]FEBRERO!R157+[16]MARZO!R157+[16]ABRIL!R157+[16]MAYO!R157+[16]JUNIO!R157+[16]JULIO!R157+[16]AGOSTO!R157+[16]SEPTIEMBRE!R157+[16]OCTUBRE!R157+[16]NOVIEMBRE!R157+[16]DICIEMBRE!R157</f>
        <v>14.129218000000003</v>
      </c>
      <c r="T160" s="45">
        <f>[16]ENERO!S157+[16]FEBRERO!S157+[16]MARZO!S157+[16]ABRIL!S157+[16]MAYO!S157+[16]JUNIO!S157+[16]JULIO!S157+[16]AGOSTO!S157+[16]SEPTIEMBRE!S157+[16]OCTUBRE!S157+[16]NOVIEMBRE!S157+[16]DICIEMBRE!S157</f>
        <v>8.3661336890103524</v>
      </c>
      <c r="U160" s="46">
        <f t="shared" si="15"/>
        <v>22.495351689010356</v>
      </c>
    </row>
    <row r="161" spans="1:21" s="44" customFormat="1" ht="18" customHeight="1">
      <c r="A161" s="297">
        <v>171</v>
      </c>
      <c r="B161" s="298" t="s">
        <v>126</v>
      </c>
      <c r="C161" s="297" t="s">
        <v>285</v>
      </c>
      <c r="D161" s="299">
        <v>732.95939999999996</v>
      </c>
      <c r="E161" s="300">
        <v>221.032498</v>
      </c>
      <c r="F161" s="299">
        <v>0</v>
      </c>
      <c r="G161" s="299">
        <v>208.98702661999991</v>
      </c>
      <c r="H161" s="296">
        <f t="shared" si="14"/>
        <v>302.93987537999999</v>
      </c>
      <c r="I161" s="296"/>
      <c r="J161" s="299">
        <v>449.40293537318985</v>
      </c>
      <c r="K161" s="301">
        <v>201.60294743</v>
      </c>
      <c r="L161" s="299">
        <v>0</v>
      </c>
      <c r="M161" s="299">
        <v>214.38562971999997</v>
      </c>
      <c r="N161" s="301">
        <f t="shared" si="11"/>
        <v>33.414358223189879</v>
      </c>
      <c r="O161" s="296">
        <f t="shared" si="12"/>
        <v>-88.969970301441577</v>
      </c>
      <c r="P161" s="45">
        <f>[16]ENERO!O158+[16]FEBRERO!O158+[16]MARZO!O158+[16]ABRIL!O158+[16]MAYO!O158+[16]JUNIO!O158+[16]JULIO!O158+[16]AGOSTO!O158+[16]SEPTIEMBRE!O158+[16]OCTUBRE!O158+[16]NOVIEMBRE!O158+[16]DICIEMBRE!O158</f>
        <v>136.29335800000001</v>
      </c>
      <c r="Q161" s="45">
        <f>[16]ENERO!P158+[16]FEBRERO!P158+[16]MARZO!P158+[16]ABRIL!P158+[16]MAYO!P158+[16]JUNIO!P158+[16]JULIO!P158+[16]AGOSTO!P158+[16]SEPTIEMBRE!P158+[16]OCTUBRE!P158+[16]NOVIEMBRE!P158+[16]DICIEMBRE!P158</f>
        <v>84.739139999999992</v>
      </c>
      <c r="R161" s="46">
        <f t="shared" si="13"/>
        <v>221.032498</v>
      </c>
      <c r="S161" s="45">
        <f>[16]ENERO!R158+[16]FEBRERO!R158+[16]MARZO!R158+[16]ABRIL!R158+[16]MAYO!R158+[16]JUNIO!R158+[16]JULIO!R158+[16]AGOSTO!R158+[16]SEPTIEMBRE!R158+[16]OCTUBRE!R158+[16]NOVIEMBRE!R158+[16]DICIEMBRE!R158</f>
        <v>119.01121943</v>
      </c>
      <c r="T161" s="45">
        <f>[16]ENERO!S158+[16]FEBRERO!S158+[16]MARZO!S158+[16]ABRIL!S158+[16]MAYO!S158+[16]JUNIO!S158+[16]JULIO!S158+[16]AGOSTO!S158+[16]SEPTIEMBRE!S158+[16]OCTUBRE!S158+[16]NOVIEMBRE!S158+[16]DICIEMBRE!S158</f>
        <v>82.591728000000003</v>
      </c>
      <c r="U161" s="46">
        <f t="shared" si="15"/>
        <v>201.60294743</v>
      </c>
    </row>
    <row r="162" spans="1:21" s="44" customFormat="1" ht="18" customHeight="1">
      <c r="A162" s="297">
        <v>176</v>
      </c>
      <c r="B162" s="298" t="s">
        <v>135</v>
      </c>
      <c r="C162" s="297" t="s">
        <v>286</v>
      </c>
      <c r="D162" s="299">
        <v>135.64410999999998</v>
      </c>
      <c r="E162" s="300">
        <v>27.878207</v>
      </c>
      <c r="F162" s="299">
        <v>0</v>
      </c>
      <c r="G162" s="299">
        <v>4.3838153100000001</v>
      </c>
      <c r="H162" s="296">
        <f t="shared" si="14"/>
        <v>103.38208768999998</v>
      </c>
      <c r="I162" s="296"/>
      <c r="J162" s="299">
        <v>33.214172412359467</v>
      </c>
      <c r="K162" s="301">
        <v>28.179098819764189</v>
      </c>
      <c r="L162" s="299">
        <v>0</v>
      </c>
      <c r="M162" s="299">
        <v>4.3838153100000001</v>
      </c>
      <c r="N162" s="301">
        <f t="shared" si="11"/>
        <v>0.65125828259527818</v>
      </c>
      <c r="O162" s="296">
        <f t="shared" si="12"/>
        <v>-99.370047271101612</v>
      </c>
      <c r="P162" s="45">
        <f>[16]ENERO!O159+[16]FEBRERO!O159+[16]MARZO!O159+[16]ABRIL!O159+[16]MAYO!O159+[16]JUNIO!O159+[16]JULIO!O159+[16]AGOSTO!O159+[16]SEPTIEMBRE!O159+[16]OCTUBRE!O159+[16]NOVIEMBRE!O159+[16]DICIEMBRE!O159</f>
        <v>23.944047000000001</v>
      </c>
      <c r="Q162" s="45">
        <f>[16]ENERO!P159+[16]FEBRERO!P159+[16]MARZO!P159+[16]ABRIL!P159+[16]MAYO!P159+[16]JUNIO!P159+[16]JULIO!P159+[16]AGOSTO!P159+[16]SEPTIEMBRE!P159+[16]OCTUBRE!P159+[16]NOVIEMBRE!P159+[16]DICIEMBRE!P159</f>
        <v>3.9341599999999999</v>
      </c>
      <c r="R162" s="46">
        <f t="shared" si="13"/>
        <v>27.878207</v>
      </c>
      <c r="S162" s="45">
        <f>[16]ENERO!R159+[16]FEBRERO!R159+[16]MARZO!R159+[16]ABRIL!R159+[16]MAYO!R159+[16]JUNIO!R159+[16]JULIO!R159+[16]AGOSTO!R159+[16]SEPTIEMBRE!R159+[16]OCTUBRE!R159+[16]NOVIEMBRE!R159+[16]DICIEMBRE!R159</f>
        <v>23.944046669999999</v>
      </c>
      <c r="T162" s="45">
        <f>[16]ENERO!S159+[16]FEBRERO!S159+[16]MARZO!S159+[16]ABRIL!S159+[16]MAYO!S159+[16]JUNIO!S159+[16]JULIO!S159+[16]AGOSTO!S159+[16]SEPTIEMBRE!S159+[16]OCTUBRE!S159+[16]NOVIEMBRE!S159+[16]DICIEMBRE!S159</f>
        <v>4.2350521497641891</v>
      </c>
      <c r="U162" s="46">
        <f t="shared" si="15"/>
        <v>28.179098819764189</v>
      </c>
    </row>
    <row r="163" spans="1:21" s="44" customFormat="1" ht="18" customHeight="1">
      <c r="A163" s="297">
        <v>177</v>
      </c>
      <c r="B163" s="298" t="s">
        <v>135</v>
      </c>
      <c r="C163" s="297" t="s">
        <v>287</v>
      </c>
      <c r="D163" s="299">
        <v>0</v>
      </c>
      <c r="E163" s="300">
        <v>0</v>
      </c>
      <c r="F163" s="299">
        <v>0</v>
      </c>
      <c r="G163" s="299">
        <v>0</v>
      </c>
      <c r="H163" s="296">
        <f t="shared" si="14"/>
        <v>0</v>
      </c>
      <c r="I163" s="296"/>
      <c r="J163" s="299">
        <v>0.45853604619523575</v>
      </c>
      <c r="K163" s="301">
        <v>1.2209099999999999E-2</v>
      </c>
      <c r="L163" s="299">
        <v>0</v>
      </c>
      <c r="M163" s="299">
        <v>2.9855349999999999E-2</v>
      </c>
      <c r="N163" s="301">
        <f t="shared" si="11"/>
        <v>0.41647159619523577</v>
      </c>
      <c r="O163" s="296" t="str">
        <f t="shared" si="12"/>
        <v>N.A.</v>
      </c>
      <c r="P163" s="45">
        <f>[16]ENERO!O160+[16]FEBRERO!O160+[16]MARZO!O160+[16]ABRIL!O160+[16]MAYO!O160+[16]JUNIO!O160+[16]JULIO!O160+[16]AGOSTO!O160+[16]SEPTIEMBRE!O160+[16]OCTUBRE!O160+[16]NOVIEMBRE!O160+[16]DICIEMBRE!O160</f>
        <v>0</v>
      </c>
      <c r="Q163" s="45">
        <f>[16]ENERO!P160+[16]FEBRERO!P160+[16]MARZO!P160+[16]ABRIL!P160+[16]MAYO!P160+[16]JUNIO!P160+[16]JULIO!P160+[16]AGOSTO!P160+[16]SEPTIEMBRE!P160+[16]OCTUBRE!P160+[16]NOVIEMBRE!P160+[16]DICIEMBRE!P160</f>
        <v>0</v>
      </c>
      <c r="R163" s="46">
        <f t="shared" si="13"/>
        <v>0</v>
      </c>
      <c r="S163" s="45">
        <f>[16]ENERO!R160+[16]FEBRERO!R160+[16]MARZO!R160+[16]ABRIL!R160+[16]MAYO!R160+[16]JUNIO!R160+[16]JULIO!R160+[16]AGOSTO!R160+[16]SEPTIEMBRE!R160+[16]OCTUBRE!R160+[16]NOVIEMBRE!R160+[16]DICIEMBRE!R160</f>
        <v>1.2209099999999999E-2</v>
      </c>
      <c r="T163" s="45">
        <f>[16]ENERO!S160+[16]FEBRERO!S160+[16]MARZO!S160+[16]ABRIL!S160+[16]MAYO!S160+[16]JUNIO!S160+[16]JULIO!S160+[16]AGOSTO!S160+[16]SEPTIEMBRE!S160+[16]OCTUBRE!S160+[16]NOVIEMBRE!S160+[16]DICIEMBRE!S160</f>
        <v>0</v>
      </c>
      <c r="U163" s="46">
        <f t="shared" si="15"/>
        <v>1.2209099999999999E-2</v>
      </c>
    </row>
    <row r="164" spans="1:21" s="44" customFormat="1" ht="18" customHeight="1">
      <c r="A164" s="297">
        <v>181</v>
      </c>
      <c r="B164" s="298" t="s">
        <v>204</v>
      </c>
      <c r="C164" s="297" t="s">
        <v>288</v>
      </c>
      <c r="D164" s="299">
        <v>1800.70082</v>
      </c>
      <c r="E164" s="300">
        <v>273.13180599999998</v>
      </c>
      <c r="F164" s="299">
        <v>0</v>
      </c>
      <c r="G164" s="299">
        <v>118.2617042</v>
      </c>
      <c r="H164" s="296">
        <f t="shared" si="14"/>
        <v>1409.3073098000002</v>
      </c>
      <c r="I164" s="296"/>
      <c r="J164" s="299">
        <v>11447.626065329985</v>
      </c>
      <c r="K164" s="301">
        <v>278.75152695000003</v>
      </c>
      <c r="L164" s="299">
        <v>0</v>
      </c>
      <c r="M164" s="299">
        <v>120.44827135</v>
      </c>
      <c r="N164" s="301">
        <f t="shared" si="11"/>
        <v>11048.426267029985</v>
      </c>
      <c r="O164" s="296" t="str">
        <f t="shared" si="12"/>
        <v>500&lt;</v>
      </c>
      <c r="P164" s="45">
        <f>[16]ENERO!O161+[16]FEBRERO!O161+[16]MARZO!O161+[16]ABRIL!O161+[16]MAYO!O161+[16]JUNIO!O161+[16]JULIO!O161+[16]AGOSTO!O161+[16]SEPTIEMBRE!O161+[16]OCTUBRE!O161+[16]NOVIEMBRE!O161+[16]DICIEMBRE!O161</f>
        <v>273.13180599999998</v>
      </c>
      <c r="Q164" s="45">
        <f>[16]ENERO!P161+[16]FEBRERO!P161+[16]MARZO!P161+[16]ABRIL!P161+[16]MAYO!P161+[16]JUNIO!P161+[16]JULIO!P161+[16]AGOSTO!P161+[16]SEPTIEMBRE!P161+[16]OCTUBRE!P161+[16]NOVIEMBRE!P161+[16]DICIEMBRE!P161</f>
        <v>0</v>
      </c>
      <c r="R164" s="46">
        <f t="shared" si="13"/>
        <v>273.13180599999998</v>
      </c>
      <c r="S164" s="45">
        <f>[16]ENERO!R161+[16]FEBRERO!R161+[16]MARZO!R161+[16]ABRIL!R161+[16]MAYO!R161+[16]JUNIO!R161+[16]JULIO!R161+[16]AGOSTO!R161+[16]SEPTIEMBRE!R161+[16]OCTUBRE!R161+[16]NOVIEMBRE!R161+[16]DICIEMBRE!R161</f>
        <v>278.75152695000003</v>
      </c>
      <c r="T164" s="45">
        <f>[16]ENERO!S161+[16]FEBRERO!S161+[16]MARZO!S161+[16]ABRIL!S161+[16]MAYO!S161+[16]JUNIO!S161+[16]JULIO!S161+[16]AGOSTO!S161+[16]SEPTIEMBRE!S161+[16]OCTUBRE!S161+[16]NOVIEMBRE!S161+[16]DICIEMBRE!S161</f>
        <v>0</v>
      </c>
      <c r="U164" s="46">
        <f t="shared" si="15"/>
        <v>278.75152695000003</v>
      </c>
    </row>
    <row r="165" spans="1:21" s="44" customFormat="1" ht="18" customHeight="1">
      <c r="A165" s="297">
        <v>182</v>
      </c>
      <c r="B165" s="298" t="s">
        <v>212</v>
      </c>
      <c r="C165" s="297" t="s">
        <v>289</v>
      </c>
      <c r="D165" s="299">
        <v>0</v>
      </c>
      <c r="E165" s="300">
        <v>0</v>
      </c>
      <c r="F165" s="299">
        <v>0</v>
      </c>
      <c r="G165" s="299">
        <v>0</v>
      </c>
      <c r="H165" s="296">
        <f t="shared" si="14"/>
        <v>0</v>
      </c>
      <c r="I165" s="296"/>
      <c r="J165" s="299">
        <v>0</v>
      </c>
      <c r="K165" s="301">
        <v>0</v>
      </c>
      <c r="L165" s="299">
        <v>0</v>
      </c>
      <c r="M165" s="299">
        <v>0</v>
      </c>
      <c r="N165" s="301">
        <f t="shared" si="11"/>
        <v>0</v>
      </c>
      <c r="O165" s="296" t="str">
        <f t="shared" si="12"/>
        <v>N.A.</v>
      </c>
      <c r="P165" s="45">
        <f>[16]ENERO!O162+[16]FEBRERO!O162+[16]MARZO!O162+[16]ABRIL!O162+[16]MAYO!O162+[16]JUNIO!O162+[16]JULIO!O162+[16]AGOSTO!O162+[16]SEPTIEMBRE!O162+[16]OCTUBRE!O162+[16]NOVIEMBRE!O162+[16]DICIEMBRE!O162</f>
        <v>0</v>
      </c>
      <c r="Q165" s="45">
        <f>[16]ENERO!P162+[16]FEBRERO!P162+[16]MARZO!P162+[16]ABRIL!P162+[16]MAYO!P162+[16]JUNIO!P162+[16]JULIO!P162+[16]AGOSTO!P162+[16]SEPTIEMBRE!P162+[16]OCTUBRE!P162+[16]NOVIEMBRE!P162+[16]DICIEMBRE!P162</f>
        <v>0</v>
      </c>
      <c r="R165" s="46">
        <f t="shared" si="13"/>
        <v>0</v>
      </c>
      <c r="S165" s="45">
        <f>[16]ENERO!R162+[16]FEBRERO!R162+[16]MARZO!R162+[16]ABRIL!R162+[16]MAYO!R162+[16]JUNIO!R162+[16]JULIO!R162+[16]AGOSTO!R162+[16]SEPTIEMBRE!R162+[16]OCTUBRE!R162+[16]NOVIEMBRE!R162+[16]DICIEMBRE!R162</f>
        <v>0</v>
      </c>
      <c r="T165" s="45">
        <f>[16]ENERO!S162+[16]FEBRERO!S162+[16]MARZO!S162+[16]ABRIL!S162+[16]MAYO!S162+[16]JUNIO!S162+[16]JULIO!S162+[16]AGOSTO!S162+[16]SEPTIEMBRE!S162+[16]OCTUBRE!S162+[16]NOVIEMBRE!S162+[16]DICIEMBRE!S162</f>
        <v>0</v>
      </c>
      <c r="U165" s="46">
        <f t="shared" si="15"/>
        <v>0</v>
      </c>
    </row>
    <row r="166" spans="1:21" s="44" customFormat="1" ht="18" customHeight="1">
      <c r="A166" s="297">
        <v>183</v>
      </c>
      <c r="B166" s="298" t="s">
        <v>204</v>
      </c>
      <c r="C166" s="297" t="s">
        <v>290</v>
      </c>
      <c r="D166" s="299">
        <v>0</v>
      </c>
      <c r="E166" s="300">
        <v>0</v>
      </c>
      <c r="F166" s="299">
        <v>0</v>
      </c>
      <c r="G166" s="299">
        <v>0</v>
      </c>
      <c r="H166" s="296">
        <f t="shared" si="14"/>
        <v>0</v>
      </c>
      <c r="I166" s="296"/>
      <c r="J166" s="299">
        <v>0</v>
      </c>
      <c r="K166" s="301">
        <v>0</v>
      </c>
      <c r="L166" s="299">
        <v>0</v>
      </c>
      <c r="M166" s="299">
        <v>0</v>
      </c>
      <c r="N166" s="301">
        <f t="shared" si="11"/>
        <v>0</v>
      </c>
      <c r="O166" s="296" t="str">
        <f t="shared" si="12"/>
        <v>N.A.</v>
      </c>
      <c r="P166" s="45">
        <f>[16]ENERO!O163+[16]FEBRERO!O163+[16]MARZO!O163+[16]ABRIL!O163+[16]MAYO!O163+[16]JUNIO!O163+[16]JULIO!O163+[16]AGOSTO!O163+[16]SEPTIEMBRE!O163+[16]OCTUBRE!O163+[16]NOVIEMBRE!O163+[16]DICIEMBRE!O163</f>
        <v>0</v>
      </c>
      <c r="Q166" s="45">
        <f>[16]ENERO!P163+[16]FEBRERO!P163+[16]MARZO!P163+[16]ABRIL!P163+[16]MAYO!P163+[16]JUNIO!P163+[16]JULIO!P163+[16]AGOSTO!P163+[16]SEPTIEMBRE!P163+[16]OCTUBRE!P163+[16]NOVIEMBRE!P163+[16]DICIEMBRE!P163</f>
        <v>0</v>
      </c>
      <c r="R166" s="46">
        <f t="shared" si="13"/>
        <v>0</v>
      </c>
      <c r="S166" s="45">
        <f>[16]ENERO!R163+[16]FEBRERO!R163+[16]MARZO!R163+[16]ABRIL!R163+[16]MAYO!R163+[16]JUNIO!R163+[16]JULIO!R163+[16]AGOSTO!R163+[16]SEPTIEMBRE!R163+[16]OCTUBRE!R163+[16]NOVIEMBRE!R163+[16]DICIEMBRE!R163</f>
        <v>0</v>
      </c>
      <c r="T166" s="45">
        <f>[16]ENERO!S163+[16]FEBRERO!S163+[16]MARZO!S163+[16]ABRIL!S163+[16]MAYO!S163+[16]JUNIO!S163+[16]JULIO!S163+[16]AGOSTO!S163+[16]SEPTIEMBRE!S163+[16]OCTUBRE!S163+[16]NOVIEMBRE!S163+[16]DICIEMBRE!S163</f>
        <v>0</v>
      </c>
      <c r="U166" s="46">
        <f t="shared" si="15"/>
        <v>0</v>
      </c>
    </row>
    <row r="167" spans="1:21" s="44" customFormat="1" ht="18" customHeight="1">
      <c r="A167" s="297">
        <v>185</v>
      </c>
      <c r="B167" s="298" t="s">
        <v>139</v>
      </c>
      <c r="C167" s="297" t="s">
        <v>291</v>
      </c>
      <c r="D167" s="299">
        <v>95.912369999999996</v>
      </c>
      <c r="E167" s="300">
        <v>39.932107999999999</v>
      </c>
      <c r="F167" s="299">
        <v>0</v>
      </c>
      <c r="G167" s="299">
        <v>2.8874250300000002</v>
      </c>
      <c r="H167" s="296">
        <f t="shared" si="14"/>
        <v>53.092836969999993</v>
      </c>
      <c r="I167" s="296"/>
      <c r="J167" s="299">
        <v>45.493681408842853</v>
      </c>
      <c r="K167" s="301">
        <v>41.87268163004201</v>
      </c>
      <c r="L167" s="299">
        <v>0</v>
      </c>
      <c r="M167" s="299">
        <v>2.7289668099999997</v>
      </c>
      <c r="N167" s="301">
        <f t="shared" si="11"/>
        <v>0.89203296880084393</v>
      </c>
      <c r="O167" s="296">
        <f t="shared" si="12"/>
        <v>-98.319861925432832</v>
      </c>
      <c r="P167" s="45">
        <f>[16]ENERO!O164+[16]FEBRERO!O164+[16]MARZO!O164+[16]ABRIL!O164+[16]MAYO!O164+[16]JUNIO!O164+[16]JULIO!O164+[16]AGOSTO!O164+[16]SEPTIEMBRE!O164+[16]OCTUBRE!O164+[16]NOVIEMBRE!O164+[16]DICIEMBRE!O164</f>
        <v>12.023027999999998</v>
      </c>
      <c r="Q167" s="45">
        <f>[16]ENERO!P164+[16]FEBRERO!P164+[16]MARZO!P164+[16]ABRIL!P164+[16]MAYO!P164+[16]JUNIO!P164+[16]JULIO!P164+[16]AGOSTO!P164+[16]SEPTIEMBRE!P164+[16]OCTUBRE!P164+[16]NOVIEMBRE!P164+[16]DICIEMBRE!P164</f>
        <v>27.909079999999999</v>
      </c>
      <c r="R167" s="46">
        <f t="shared" si="13"/>
        <v>39.932107999999999</v>
      </c>
      <c r="S167" s="45">
        <f>[16]ENERO!R164+[16]FEBRERO!R164+[16]MARZO!R164+[16]ABRIL!R164+[16]MAYO!R164+[16]JUNIO!R164+[16]JULIO!R164+[16]AGOSTO!R164+[16]SEPTIEMBRE!R164+[16]OCTUBRE!R164+[16]NOVIEMBRE!R164+[16]DICIEMBRE!R164</f>
        <v>12.022455070000001</v>
      </c>
      <c r="T167" s="45">
        <f>[16]ENERO!S164+[16]FEBRERO!S164+[16]MARZO!S164+[16]ABRIL!S164+[16]MAYO!S164+[16]JUNIO!S164+[16]JULIO!S164+[16]AGOSTO!S164+[16]SEPTIEMBRE!S164+[16]OCTUBRE!S164+[16]NOVIEMBRE!S164+[16]DICIEMBRE!S164</f>
        <v>29.85022656004201</v>
      </c>
      <c r="U167" s="46">
        <f t="shared" si="15"/>
        <v>41.87268163004201</v>
      </c>
    </row>
    <row r="168" spans="1:21" s="44" customFormat="1" ht="18" customHeight="1">
      <c r="A168" s="297">
        <v>188</v>
      </c>
      <c r="B168" s="298" t="s">
        <v>139</v>
      </c>
      <c r="C168" s="297" t="s">
        <v>292</v>
      </c>
      <c r="D168" s="299">
        <v>1499.0397500000004</v>
      </c>
      <c r="E168" s="300">
        <v>106.48728800000001</v>
      </c>
      <c r="F168" s="299">
        <v>0</v>
      </c>
      <c r="G168" s="299">
        <v>11.764360999999997</v>
      </c>
      <c r="H168" s="296">
        <f t="shared" si="14"/>
        <v>1380.7881010000003</v>
      </c>
      <c r="I168" s="296"/>
      <c r="J168" s="299">
        <v>134.44135919154598</v>
      </c>
      <c r="K168" s="301">
        <v>119.89133206935881</v>
      </c>
      <c r="L168" s="299">
        <v>0</v>
      </c>
      <c r="M168" s="299">
        <v>11.913922039999996</v>
      </c>
      <c r="N168" s="301">
        <f t="shared" si="11"/>
        <v>2.6361050821871785</v>
      </c>
      <c r="O168" s="296">
        <f t="shared" si="12"/>
        <v>-99.809086920702882</v>
      </c>
      <c r="P168" s="45">
        <f>[16]ENERO!O165+[16]FEBRERO!O165+[16]MARZO!O165+[16]ABRIL!O165+[16]MAYO!O165+[16]JUNIO!O165+[16]JULIO!O165+[16]AGOSTO!O165+[16]SEPTIEMBRE!O165+[16]OCTUBRE!O165+[16]NOVIEMBRE!O165+[16]DICIEMBRE!O165</f>
        <v>86.043428000000006</v>
      </c>
      <c r="Q168" s="45">
        <f>[16]ENERO!P165+[16]FEBRERO!P165+[16]MARZO!P165+[16]ABRIL!P165+[16]MAYO!P165+[16]JUNIO!P165+[16]JULIO!P165+[16]AGOSTO!P165+[16]SEPTIEMBRE!P165+[16]OCTUBRE!P165+[16]NOVIEMBRE!P165+[16]DICIEMBRE!P165</f>
        <v>20.443860000000001</v>
      </c>
      <c r="R168" s="46">
        <f t="shared" si="13"/>
        <v>106.48728800000001</v>
      </c>
      <c r="S168" s="45">
        <f>[16]ENERO!R165+[16]FEBRERO!R165+[16]MARZO!R165+[16]ABRIL!R165+[16]MAYO!R165+[16]JUNIO!R165+[16]JULIO!R165+[16]AGOSTO!R165+[16]SEPTIEMBRE!R165+[16]OCTUBRE!R165+[16]NOVIEMBRE!R165+[16]DICIEMBRE!R165</f>
        <v>67.817906569999991</v>
      </c>
      <c r="T168" s="45">
        <f>[16]ENERO!S165+[16]FEBRERO!S165+[16]MARZO!S165+[16]ABRIL!S165+[16]MAYO!S165+[16]JUNIO!S165+[16]JULIO!S165+[16]AGOSTO!S165+[16]SEPTIEMBRE!S165+[16]OCTUBRE!S165+[16]NOVIEMBRE!S165+[16]DICIEMBRE!S165</f>
        <v>52.073425499358819</v>
      </c>
      <c r="U168" s="46">
        <f t="shared" si="15"/>
        <v>119.89133206935881</v>
      </c>
    </row>
    <row r="169" spans="1:21" s="44" customFormat="1" ht="18" customHeight="1">
      <c r="A169" s="297">
        <v>189</v>
      </c>
      <c r="B169" s="298" t="s">
        <v>139</v>
      </c>
      <c r="C169" s="297" t="s">
        <v>293</v>
      </c>
      <c r="D169" s="299">
        <v>46.316209999999998</v>
      </c>
      <c r="E169" s="300">
        <v>12.205383000000001</v>
      </c>
      <c r="F169" s="299">
        <v>0</v>
      </c>
      <c r="G169" s="299">
        <v>1.8790550500000001</v>
      </c>
      <c r="H169" s="296">
        <f t="shared" si="14"/>
        <v>32.231771950000002</v>
      </c>
      <c r="I169" s="296"/>
      <c r="J169" s="299">
        <v>6.6530440613636124</v>
      </c>
      <c r="K169" s="301">
        <v>4.8258972770231496</v>
      </c>
      <c r="L169" s="299">
        <v>0</v>
      </c>
      <c r="M169" s="299">
        <v>1.69669494</v>
      </c>
      <c r="N169" s="301">
        <f t="shared" si="11"/>
        <v>0.13045184434046275</v>
      </c>
      <c r="O169" s="296">
        <f t="shared" si="12"/>
        <v>-99.595269398955693</v>
      </c>
      <c r="P169" s="45">
        <f>[16]ENERO!O166+[16]FEBRERO!O166+[16]MARZO!O166+[16]ABRIL!O166+[16]MAYO!O166+[16]JUNIO!O166+[16]JULIO!O166+[16]AGOSTO!O166+[16]SEPTIEMBRE!O166+[16]OCTUBRE!O166+[16]NOVIEMBRE!O166+[16]DICIEMBRE!O166</f>
        <v>8.3132029999999997</v>
      </c>
      <c r="Q169" s="45">
        <f>[16]ENERO!P166+[16]FEBRERO!P166+[16]MARZO!P166+[16]ABRIL!P166+[16]MAYO!P166+[16]JUNIO!P166+[16]JULIO!P166+[16]AGOSTO!P166+[16]SEPTIEMBRE!P166+[16]OCTUBRE!P166+[16]NOVIEMBRE!P166+[16]DICIEMBRE!P166</f>
        <v>3.8921800000000006</v>
      </c>
      <c r="R169" s="46">
        <f t="shared" si="13"/>
        <v>12.205383000000001</v>
      </c>
      <c r="S169" s="45">
        <f>[16]ENERO!R166+[16]FEBRERO!R166+[16]MARZO!R166+[16]ABRIL!R166+[16]MAYO!R166+[16]JUNIO!R166+[16]JULIO!R166+[16]AGOSTO!R166+[16]SEPTIEMBRE!R166+[16]OCTUBRE!R166+[16]NOVIEMBRE!R166+[16]DICIEMBRE!R166</f>
        <v>0.66089964999999995</v>
      </c>
      <c r="T169" s="45">
        <f>[16]ENERO!S166+[16]FEBRERO!S166+[16]MARZO!S166+[16]ABRIL!S166+[16]MAYO!S166+[16]JUNIO!S166+[16]JULIO!S166+[16]AGOSTO!S166+[16]SEPTIEMBRE!S166+[16]OCTUBRE!S166+[16]NOVIEMBRE!S166+[16]DICIEMBRE!S166</f>
        <v>4.1649976270231495</v>
      </c>
      <c r="U169" s="46">
        <f t="shared" si="15"/>
        <v>4.8258972770231496</v>
      </c>
    </row>
    <row r="170" spans="1:21" s="44" customFormat="1" ht="18" customHeight="1">
      <c r="A170" s="297">
        <v>190</v>
      </c>
      <c r="B170" s="298" t="s">
        <v>139</v>
      </c>
      <c r="C170" s="297" t="s">
        <v>294</v>
      </c>
      <c r="D170" s="299">
        <v>173.88724000000002</v>
      </c>
      <c r="E170" s="300">
        <v>23.804797999999998</v>
      </c>
      <c r="F170" s="299">
        <v>0</v>
      </c>
      <c r="G170" s="299">
        <v>6.1029141000000005</v>
      </c>
      <c r="H170" s="296">
        <f t="shared" si="14"/>
        <v>143.97952790000002</v>
      </c>
      <c r="I170" s="296"/>
      <c r="J170" s="299">
        <v>22.667578053450047</v>
      </c>
      <c r="K170" s="301">
        <v>15.587831138676517</v>
      </c>
      <c r="L170" s="299">
        <v>0</v>
      </c>
      <c r="M170" s="299">
        <v>6.6352845999999994</v>
      </c>
      <c r="N170" s="301">
        <f t="shared" si="11"/>
        <v>0.44446231477353049</v>
      </c>
      <c r="O170" s="296">
        <f t="shared" si="12"/>
        <v>-99.691301727921882</v>
      </c>
      <c r="P170" s="45">
        <f>[16]ENERO!O167+[16]FEBRERO!O167+[16]MARZO!O167+[16]ABRIL!O167+[16]MAYO!O167+[16]JUNIO!O167+[16]JULIO!O167+[16]AGOSTO!O167+[16]SEPTIEMBRE!O167+[16]OCTUBRE!O167+[16]NOVIEMBRE!O167+[16]DICIEMBRE!O167</f>
        <v>14.577458</v>
      </c>
      <c r="Q170" s="45">
        <f>[16]ENERO!P167+[16]FEBRERO!P167+[16]MARZO!P167+[16]ABRIL!P167+[16]MAYO!P167+[16]JUNIO!P167+[16]JULIO!P167+[16]AGOSTO!P167+[16]SEPTIEMBRE!P167+[16]OCTUBRE!P167+[16]NOVIEMBRE!P167+[16]DICIEMBRE!P167</f>
        <v>9.2273399999999999</v>
      </c>
      <c r="R170" s="46">
        <f t="shared" si="13"/>
        <v>23.804797999999998</v>
      </c>
      <c r="S170" s="45">
        <f>[16]ENERO!R167+[16]FEBRERO!R167+[16]MARZO!R167+[16]ABRIL!R167+[16]MAYO!R167+[16]JUNIO!R167+[16]JULIO!R167+[16]AGOSTO!R167+[16]SEPTIEMBRE!R167+[16]OCTUBRE!R167+[16]NOVIEMBRE!R167+[16]DICIEMBRE!R167</f>
        <v>5.7081451700000008</v>
      </c>
      <c r="T170" s="45">
        <f>[16]ENERO!S167+[16]FEBRERO!S167+[16]MARZO!S167+[16]ABRIL!S167+[16]MAYO!S167+[16]JUNIO!S167+[16]JULIO!S167+[16]AGOSTO!S167+[16]SEPTIEMBRE!S167+[16]OCTUBRE!S167+[16]NOVIEMBRE!S167+[16]DICIEMBRE!S167</f>
        <v>9.8796859686765153</v>
      </c>
      <c r="U170" s="46">
        <f t="shared" si="15"/>
        <v>15.587831138676517</v>
      </c>
    </row>
    <row r="171" spans="1:21" s="44" customFormat="1" ht="18" customHeight="1">
      <c r="A171" s="297">
        <v>191</v>
      </c>
      <c r="B171" s="298" t="s">
        <v>245</v>
      </c>
      <c r="C171" s="297" t="s">
        <v>295</v>
      </c>
      <c r="D171" s="299">
        <v>11.77031</v>
      </c>
      <c r="E171" s="300">
        <v>3.6588440000000002</v>
      </c>
      <c r="F171" s="299">
        <v>0</v>
      </c>
      <c r="G171" s="299">
        <v>0.5439004799999998</v>
      </c>
      <c r="H171" s="296">
        <f t="shared" si="14"/>
        <v>7.5675655200000005</v>
      </c>
      <c r="I171" s="296"/>
      <c r="J171" s="299">
        <v>4.3414263299235625</v>
      </c>
      <c r="K171" s="301">
        <v>3.7350804434544731</v>
      </c>
      <c r="L171" s="299">
        <v>0</v>
      </c>
      <c r="M171" s="299">
        <v>0.52121988000000008</v>
      </c>
      <c r="N171" s="301">
        <f t="shared" si="11"/>
        <v>8.5126006469089299E-2</v>
      </c>
      <c r="O171" s="296">
        <f t="shared" si="12"/>
        <v>-98.875120324441028</v>
      </c>
      <c r="P171" s="45">
        <f>[16]ENERO!O168+[16]FEBRERO!O168+[16]MARZO!O168+[16]ABRIL!O168+[16]MAYO!O168+[16]JUNIO!O168+[16]JULIO!O168+[16]AGOSTO!O168+[16]SEPTIEMBRE!O168+[16]OCTUBRE!O168+[16]NOVIEMBRE!O168+[16]DICIEMBRE!O168</f>
        <v>1.8727240000000001</v>
      </c>
      <c r="Q171" s="45">
        <f>[16]ENERO!P168+[16]FEBRERO!P168+[16]MARZO!P168+[16]ABRIL!P168+[16]MAYO!P168+[16]JUNIO!P168+[16]JULIO!P168+[16]AGOSTO!P168+[16]SEPTIEMBRE!P168+[16]OCTUBRE!P168+[16]NOVIEMBRE!P168+[16]DICIEMBRE!P168</f>
        <v>1.7861199999999999</v>
      </c>
      <c r="R171" s="46">
        <f t="shared" si="13"/>
        <v>3.6588440000000002</v>
      </c>
      <c r="S171" s="45">
        <f>[16]ENERO!R168+[16]FEBRERO!R168+[16]MARZO!R168+[16]ABRIL!R168+[16]MAYO!R168+[16]JUNIO!R168+[16]JULIO!R168+[16]AGOSTO!R168+[16]SEPTIEMBRE!R168+[16]OCTUBRE!R168+[16]NOVIEMBRE!R168+[16]DICIEMBRE!R168</f>
        <v>1.8242206999999999</v>
      </c>
      <c r="T171" s="45">
        <f>[16]ENERO!S168+[16]FEBRERO!S168+[16]MARZO!S168+[16]ABRIL!S168+[16]MAYO!S168+[16]JUNIO!S168+[16]JULIO!S168+[16]AGOSTO!S168+[16]SEPTIEMBRE!S168+[16]OCTUBRE!S168+[16]NOVIEMBRE!S168+[16]DICIEMBRE!S168</f>
        <v>1.9108597434544732</v>
      </c>
      <c r="U171" s="46">
        <f t="shared" si="15"/>
        <v>3.7350804434544731</v>
      </c>
    </row>
    <row r="172" spans="1:21" s="44" customFormat="1" ht="18" customHeight="1">
      <c r="A172" s="297">
        <v>192</v>
      </c>
      <c r="B172" s="298" t="s">
        <v>139</v>
      </c>
      <c r="C172" s="297" t="s">
        <v>296</v>
      </c>
      <c r="D172" s="299">
        <v>140.69557</v>
      </c>
      <c r="E172" s="300">
        <v>16.167021999999999</v>
      </c>
      <c r="F172" s="299">
        <v>0</v>
      </c>
      <c r="G172" s="299">
        <v>3.49944341</v>
      </c>
      <c r="H172" s="296">
        <f t="shared" si="14"/>
        <v>121.02910459</v>
      </c>
      <c r="I172" s="296"/>
      <c r="J172" s="299">
        <v>20.29015746622736</v>
      </c>
      <c r="K172" s="301">
        <v>16.674099911399374</v>
      </c>
      <c r="L172" s="299">
        <v>0</v>
      </c>
      <c r="M172" s="299">
        <v>3.2182113299999995</v>
      </c>
      <c r="N172" s="301">
        <f t="shared" si="11"/>
        <v>0.39784622482798637</v>
      </c>
      <c r="O172" s="296">
        <f t="shared" si="12"/>
        <v>-99.671280535226842</v>
      </c>
      <c r="P172" s="45">
        <f>[16]ENERO!O169+[16]FEBRERO!O169+[16]MARZO!O169+[16]ABRIL!O169+[16]MAYO!O169+[16]JUNIO!O169+[16]JULIO!O169+[16]AGOSTO!O169+[16]SEPTIEMBRE!O169+[16]OCTUBRE!O169+[16]NOVIEMBRE!O169+[16]DICIEMBRE!O169</f>
        <v>8.5280319999999996</v>
      </c>
      <c r="Q172" s="45">
        <f>[16]ENERO!P169+[16]FEBRERO!P169+[16]MARZO!P169+[16]ABRIL!P169+[16]MAYO!P169+[16]JUNIO!P169+[16]JULIO!P169+[16]AGOSTO!P169+[16]SEPTIEMBRE!P169+[16]OCTUBRE!P169+[16]NOVIEMBRE!P169+[16]DICIEMBRE!P169</f>
        <v>7.6389899999999988</v>
      </c>
      <c r="R172" s="46">
        <f t="shared" si="13"/>
        <v>16.167021999999999</v>
      </c>
      <c r="S172" s="45">
        <f>[16]ENERO!R169+[16]FEBRERO!R169+[16]MARZO!R169+[16]ABRIL!R169+[16]MAYO!R169+[16]JUNIO!R169+[16]JULIO!R169+[16]AGOSTO!R169+[16]SEPTIEMBRE!R169+[16]OCTUBRE!R169+[16]NOVIEMBRE!R169+[16]DICIEMBRE!R169</f>
        <v>8.49237647</v>
      </c>
      <c r="T172" s="45">
        <f>[16]ENERO!S169+[16]FEBRERO!S169+[16]MARZO!S169+[16]ABRIL!S169+[16]MAYO!S169+[16]JUNIO!S169+[16]JULIO!S169+[16]AGOSTO!S169+[16]SEPTIEMBRE!S169+[16]OCTUBRE!S169+[16]NOVIEMBRE!S169+[16]DICIEMBRE!S169</f>
        <v>8.1817234413993756</v>
      </c>
      <c r="U172" s="46">
        <f t="shared" si="15"/>
        <v>16.674099911399374</v>
      </c>
    </row>
    <row r="173" spans="1:21" s="44" customFormat="1" ht="18" customHeight="1">
      <c r="A173" s="297">
        <v>193</v>
      </c>
      <c r="B173" s="298" t="s">
        <v>245</v>
      </c>
      <c r="C173" s="297" t="s">
        <v>297</v>
      </c>
      <c r="D173" s="299">
        <v>12.97372</v>
      </c>
      <c r="E173" s="300">
        <v>3.6363599999999994</v>
      </c>
      <c r="F173" s="299">
        <v>0</v>
      </c>
      <c r="G173" s="299">
        <v>0.10281324000000001</v>
      </c>
      <c r="H173" s="296">
        <f t="shared" si="14"/>
        <v>9.2345467600000006</v>
      </c>
      <c r="I173" s="296"/>
      <c r="J173" s="299">
        <v>4.0692459111878012</v>
      </c>
      <c r="K173" s="301">
        <v>3.902546845674316</v>
      </c>
      <c r="L173" s="299">
        <v>0</v>
      </c>
      <c r="M173" s="299">
        <v>8.6909929999999996E-2</v>
      </c>
      <c r="N173" s="301">
        <f t="shared" si="11"/>
        <v>7.9789135513485238E-2</v>
      </c>
      <c r="O173" s="296">
        <f t="shared" si="12"/>
        <v>-99.135971287090157</v>
      </c>
      <c r="P173" s="45">
        <f>[16]ENERO!O170+[16]FEBRERO!O170+[16]MARZO!O170+[16]ABRIL!O170+[16]MAYO!O170+[16]JUNIO!O170+[16]JULIO!O170+[16]AGOSTO!O170+[16]SEPTIEMBRE!O170+[16]OCTUBRE!O170+[16]NOVIEMBRE!O170+[16]DICIEMBRE!O170</f>
        <v>0</v>
      </c>
      <c r="Q173" s="45">
        <f>[16]ENERO!P170+[16]FEBRERO!P170+[16]MARZO!P170+[16]ABRIL!P170+[16]MAYO!P170+[16]JUNIO!P170+[16]JULIO!P170+[16]AGOSTO!P170+[16]SEPTIEMBRE!P170+[16]OCTUBRE!P170+[16]NOVIEMBRE!P170+[16]DICIEMBRE!P170</f>
        <v>3.6363599999999994</v>
      </c>
      <c r="R173" s="46">
        <f t="shared" si="13"/>
        <v>3.6363599999999994</v>
      </c>
      <c r="S173" s="45">
        <f>[16]ENERO!R170+[16]FEBRERO!R170+[16]MARZO!R170+[16]ABRIL!R170+[16]MAYO!R170+[16]JUNIO!R170+[16]JULIO!R170+[16]AGOSTO!R170+[16]SEPTIEMBRE!R170+[16]OCTUBRE!R170+[16]NOVIEMBRE!R170+[16]DICIEMBRE!R170</f>
        <v>0</v>
      </c>
      <c r="T173" s="45">
        <f>[16]ENERO!S170+[16]FEBRERO!S170+[16]MARZO!S170+[16]ABRIL!S170+[16]MAYO!S170+[16]JUNIO!S170+[16]JULIO!S170+[16]AGOSTO!S170+[16]SEPTIEMBRE!S170+[16]OCTUBRE!S170+[16]NOVIEMBRE!S170+[16]DICIEMBRE!S170</f>
        <v>3.902546845674316</v>
      </c>
      <c r="U173" s="46">
        <f t="shared" si="15"/>
        <v>3.902546845674316</v>
      </c>
    </row>
    <row r="174" spans="1:21" s="44" customFormat="1" ht="18" customHeight="1">
      <c r="A174" s="297">
        <v>194</v>
      </c>
      <c r="B174" s="298" t="s">
        <v>139</v>
      </c>
      <c r="C174" s="297" t="s">
        <v>298</v>
      </c>
      <c r="D174" s="299">
        <v>138.68562</v>
      </c>
      <c r="E174" s="300">
        <v>13.158121999999999</v>
      </c>
      <c r="F174" s="299">
        <v>0</v>
      </c>
      <c r="G174" s="299">
        <v>2.6728285700000001</v>
      </c>
      <c r="H174" s="296">
        <f t="shared" si="14"/>
        <v>122.85466943</v>
      </c>
      <c r="I174" s="296"/>
      <c r="J174" s="299">
        <v>13.41491055758816</v>
      </c>
      <c r="K174" s="301">
        <v>10.645150085674661</v>
      </c>
      <c r="L174" s="299">
        <v>0</v>
      </c>
      <c r="M174" s="299">
        <v>2.50672301</v>
      </c>
      <c r="N174" s="301">
        <f t="shared" si="11"/>
        <v>0.2630374619134983</v>
      </c>
      <c r="O174" s="296">
        <f t="shared" si="12"/>
        <v>-99.785895429832749</v>
      </c>
      <c r="P174" s="45">
        <f>[16]ENERO!O171+[16]FEBRERO!O171+[16]MARZO!O171+[16]ABRIL!O171+[16]MAYO!O171+[16]JUNIO!O171+[16]JULIO!O171+[16]AGOSTO!O171+[16]SEPTIEMBRE!O171+[16]OCTUBRE!O171+[16]NOVIEMBRE!O171+[16]DICIEMBRE!O171</f>
        <v>9.1837619999999998</v>
      </c>
      <c r="Q174" s="45">
        <f>[16]ENERO!P171+[16]FEBRERO!P171+[16]MARZO!P171+[16]ABRIL!P171+[16]MAYO!P171+[16]JUNIO!P171+[16]JULIO!P171+[16]AGOSTO!P171+[16]SEPTIEMBRE!P171+[16]OCTUBRE!P171+[16]NOVIEMBRE!P171+[16]DICIEMBRE!P171</f>
        <v>3.9743599999999994</v>
      </c>
      <c r="R174" s="46">
        <f t="shared" si="13"/>
        <v>13.158121999999999</v>
      </c>
      <c r="S174" s="45">
        <f>[16]ENERO!R171+[16]FEBRERO!R171+[16]MARZO!R171+[16]ABRIL!R171+[16]MAYO!R171+[16]JUNIO!R171+[16]JULIO!R171+[16]AGOSTO!R171+[16]SEPTIEMBRE!R171+[16]OCTUBRE!R171+[16]NOVIEMBRE!R171+[16]DICIEMBRE!R171</f>
        <v>6.3786856600000004</v>
      </c>
      <c r="T174" s="45">
        <f>[16]ENERO!S171+[16]FEBRERO!S171+[16]MARZO!S171+[16]ABRIL!S171+[16]MAYO!S171+[16]JUNIO!S171+[16]JULIO!S171+[16]AGOSTO!S171+[16]SEPTIEMBRE!S171+[16]OCTUBRE!S171+[16]NOVIEMBRE!S171+[16]DICIEMBRE!S171</f>
        <v>4.2664644256746618</v>
      </c>
      <c r="U174" s="46">
        <f t="shared" si="15"/>
        <v>10.645150085674661</v>
      </c>
    </row>
    <row r="175" spans="1:21" s="44" customFormat="1" ht="18" customHeight="1">
      <c r="A175" s="297">
        <v>195</v>
      </c>
      <c r="B175" s="298" t="s">
        <v>139</v>
      </c>
      <c r="C175" s="297" t="s">
        <v>299</v>
      </c>
      <c r="D175" s="299">
        <v>234.37353999999996</v>
      </c>
      <c r="E175" s="300">
        <v>51.361387999999998</v>
      </c>
      <c r="F175" s="299">
        <v>0</v>
      </c>
      <c r="G175" s="299">
        <v>5.7727772500000007</v>
      </c>
      <c r="H175" s="296">
        <f t="shared" si="14"/>
        <v>177.23937474999997</v>
      </c>
      <c r="I175" s="296"/>
      <c r="J175" s="299">
        <v>31.564264764872306</v>
      </c>
      <c r="K175" s="301">
        <v>24.988197492619907</v>
      </c>
      <c r="L175" s="299">
        <v>0</v>
      </c>
      <c r="M175" s="299">
        <v>5.9689653099999997</v>
      </c>
      <c r="N175" s="301">
        <f t="shared" si="11"/>
        <v>0.60710196225239876</v>
      </c>
      <c r="O175" s="296">
        <f t="shared" si="12"/>
        <v>-99.657467781575775</v>
      </c>
      <c r="P175" s="45">
        <f>[16]ENERO!O172+[16]FEBRERO!O172+[16]MARZO!O172+[16]ABRIL!O172+[16]MAYO!O172+[16]JUNIO!O172+[16]JULIO!O172+[16]AGOSTO!O172+[16]SEPTIEMBRE!O172+[16]OCTUBRE!O172+[16]NOVIEMBRE!O172+[16]DICIEMBRE!O172</f>
        <v>40.162447999999998</v>
      </c>
      <c r="Q175" s="45">
        <f>[16]ENERO!P172+[16]FEBRERO!P172+[16]MARZO!P172+[16]ABRIL!P172+[16]MAYO!P172+[16]JUNIO!P172+[16]JULIO!P172+[16]AGOSTO!P172+[16]SEPTIEMBRE!P172+[16]OCTUBRE!P172+[16]NOVIEMBRE!P172+[16]DICIEMBRE!P172</f>
        <v>11.19894</v>
      </c>
      <c r="R175" s="46">
        <f t="shared" si="13"/>
        <v>51.361387999999998</v>
      </c>
      <c r="S175" s="45">
        <f>[16]ENERO!R172+[16]FEBRERO!R172+[16]MARZO!R172+[16]ABRIL!R172+[16]MAYO!R172+[16]JUNIO!R172+[16]JULIO!R172+[16]AGOSTO!R172+[16]SEPTIEMBRE!R172+[16]OCTUBRE!R172+[16]NOVIEMBRE!R172+[16]DICIEMBRE!R172</f>
        <v>12.952130639999998</v>
      </c>
      <c r="T175" s="45">
        <f>[16]ENERO!S172+[16]FEBRERO!S172+[16]MARZO!S172+[16]ABRIL!S172+[16]MAYO!S172+[16]JUNIO!S172+[16]JULIO!S172+[16]AGOSTO!S172+[16]SEPTIEMBRE!S172+[16]OCTUBRE!S172+[16]NOVIEMBRE!S172+[16]DICIEMBRE!S172</f>
        <v>12.036066852619909</v>
      </c>
      <c r="U175" s="46">
        <f t="shared" si="15"/>
        <v>24.988197492619907</v>
      </c>
    </row>
    <row r="176" spans="1:21" s="44" customFormat="1" ht="18" customHeight="1">
      <c r="A176" s="297">
        <v>197</v>
      </c>
      <c r="B176" s="298" t="s">
        <v>139</v>
      </c>
      <c r="C176" s="297" t="s">
        <v>300</v>
      </c>
      <c r="D176" s="299">
        <v>48.553719999999998</v>
      </c>
      <c r="E176" s="300">
        <v>11.211485000000001</v>
      </c>
      <c r="F176" s="299">
        <v>0</v>
      </c>
      <c r="G176" s="299">
        <v>0.62041646999999989</v>
      </c>
      <c r="H176" s="296">
        <f t="shared" si="14"/>
        <v>36.721818529999993</v>
      </c>
      <c r="I176" s="296"/>
      <c r="J176" s="299">
        <v>2.9202457752597413</v>
      </c>
      <c r="K176" s="301">
        <v>2.0034819641762169</v>
      </c>
      <c r="L176" s="299">
        <v>0</v>
      </c>
      <c r="M176" s="299">
        <v>0.84769889999999992</v>
      </c>
      <c r="N176" s="301">
        <f t="shared" si="11"/>
        <v>6.9064911083524416E-2</v>
      </c>
      <c r="O176" s="296">
        <f t="shared" si="12"/>
        <v>-99.811924044482979</v>
      </c>
      <c r="P176" s="45">
        <f>[16]ENERO!O173+[16]FEBRERO!O173+[16]MARZO!O173+[16]ABRIL!O173+[16]MAYO!O173+[16]JUNIO!O173+[16]JULIO!O173+[16]AGOSTO!O173+[16]SEPTIEMBRE!O173+[16]OCTUBRE!O173+[16]NOVIEMBRE!O173+[16]DICIEMBRE!O173</f>
        <v>9.6511050000000012</v>
      </c>
      <c r="Q176" s="45">
        <f>[16]ENERO!P173+[16]FEBRERO!P173+[16]MARZO!P173+[16]ABRIL!P173+[16]MAYO!P173+[16]JUNIO!P173+[16]JULIO!P173+[16]AGOSTO!P173+[16]SEPTIEMBRE!P173+[16]OCTUBRE!P173+[16]NOVIEMBRE!P173+[16]DICIEMBRE!P173</f>
        <v>1.5603800000000001</v>
      </c>
      <c r="R176" s="46">
        <f t="shared" si="13"/>
        <v>11.211485000000001</v>
      </c>
      <c r="S176" s="45">
        <f>[16]ENERO!R173+[16]FEBRERO!R173+[16]MARZO!R173+[16]ABRIL!R173+[16]MAYO!R173+[16]JUNIO!R173+[16]JULIO!R173+[16]AGOSTO!R173+[16]SEPTIEMBRE!R173+[16]OCTUBRE!R173+[16]NOVIEMBRE!R173+[16]DICIEMBRE!R173</f>
        <v>0.33364698999999998</v>
      </c>
      <c r="T176" s="45">
        <f>[16]ENERO!S173+[16]FEBRERO!S173+[16]MARZO!S173+[16]ABRIL!S173+[16]MAYO!S173+[16]JUNIO!S173+[16]JULIO!S173+[16]AGOSTO!S173+[16]SEPTIEMBRE!S173+[16]OCTUBRE!S173+[16]NOVIEMBRE!S173+[16]DICIEMBRE!S173</f>
        <v>1.6698349741762168</v>
      </c>
      <c r="U176" s="46">
        <f t="shared" si="15"/>
        <v>2.0034819641762169</v>
      </c>
    </row>
    <row r="177" spans="1:21" s="44" customFormat="1" ht="18" customHeight="1">
      <c r="A177" s="297">
        <v>198</v>
      </c>
      <c r="B177" s="298" t="s">
        <v>139</v>
      </c>
      <c r="C177" s="297" t="s">
        <v>301</v>
      </c>
      <c r="D177" s="299">
        <v>67.317490000000006</v>
      </c>
      <c r="E177" s="300">
        <v>19.527363999999999</v>
      </c>
      <c r="F177" s="299">
        <v>0</v>
      </c>
      <c r="G177" s="299">
        <v>3.5936325099999999</v>
      </c>
      <c r="H177" s="296">
        <f t="shared" si="14"/>
        <v>44.196493490000009</v>
      </c>
      <c r="I177" s="296"/>
      <c r="J177" s="299">
        <v>21.996712688883861</v>
      </c>
      <c r="K177" s="301">
        <v>18.272710436944962</v>
      </c>
      <c r="L177" s="299">
        <v>0</v>
      </c>
      <c r="M177" s="299">
        <v>3.2926941600000008</v>
      </c>
      <c r="N177" s="301">
        <f t="shared" si="11"/>
        <v>0.43130809193889785</v>
      </c>
      <c r="O177" s="296">
        <f t="shared" si="12"/>
        <v>-99.024112417342607</v>
      </c>
      <c r="P177" s="45">
        <f>[16]ENERO!O174+[16]FEBRERO!O174+[16]MARZO!O174+[16]ABRIL!O174+[16]MAYO!O174+[16]JUNIO!O174+[16]JULIO!O174+[16]AGOSTO!O174+[16]SEPTIEMBRE!O174+[16]OCTUBRE!O174+[16]NOVIEMBRE!O174+[16]DICIEMBRE!O174</f>
        <v>11.438383999999999</v>
      </c>
      <c r="Q177" s="45">
        <f>[16]ENERO!P174+[16]FEBRERO!P174+[16]MARZO!P174+[16]ABRIL!P174+[16]MAYO!P174+[16]JUNIO!P174+[16]JULIO!P174+[16]AGOSTO!P174+[16]SEPTIEMBRE!P174+[16]OCTUBRE!P174+[16]NOVIEMBRE!P174+[16]DICIEMBRE!P174</f>
        <v>8.0889799999999994</v>
      </c>
      <c r="R177" s="46">
        <f t="shared" si="13"/>
        <v>19.527363999999999</v>
      </c>
      <c r="S177" s="45">
        <f>[16]ENERO!R174+[16]FEBRERO!R174+[16]MARZO!R174+[16]ABRIL!R174+[16]MAYO!R174+[16]JUNIO!R174+[16]JULIO!R174+[16]AGOSTO!R174+[16]SEPTIEMBRE!R174+[16]OCTUBRE!R174+[16]NOVIEMBRE!R174+[16]DICIEMBRE!R174</f>
        <v>9.6144912200000014</v>
      </c>
      <c r="T177" s="45">
        <f>[16]ENERO!S174+[16]FEBRERO!S174+[16]MARZO!S174+[16]ABRIL!S174+[16]MAYO!S174+[16]JUNIO!S174+[16]JULIO!S174+[16]AGOSTO!S174+[16]SEPTIEMBRE!S174+[16]OCTUBRE!S174+[16]NOVIEMBRE!S174+[16]DICIEMBRE!S174</f>
        <v>8.6582192169449588</v>
      </c>
      <c r="U177" s="46">
        <f t="shared" si="15"/>
        <v>18.272710436944962</v>
      </c>
    </row>
    <row r="178" spans="1:21" s="44" customFormat="1" ht="18" customHeight="1">
      <c r="A178" s="297">
        <v>199</v>
      </c>
      <c r="B178" s="298" t="s">
        <v>139</v>
      </c>
      <c r="C178" s="297" t="s">
        <v>302</v>
      </c>
      <c r="D178" s="299">
        <v>40.833539999999999</v>
      </c>
      <c r="E178" s="300">
        <v>13.114686000000001</v>
      </c>
      <c r="F178" s="299">
        <v>0</v>
      </c>
      <c r="G178" s="299">
        <v>1.0328170099999998</v>
      </c>
      <c r="H178" s="296">
        <f t="shared" si="14"/>
        <v>26.686036990000002</v>
      </c>
      <c r="I178" s="296"/>
      <c r="J178" s="299">
        <v>10.808776022300643</v>
      </c>
      <c r="K178" s="301">
        <v>9.4555548275496513</v>
      </c>
      <c r="L178" s="299">
        <v>0</v>
      </c>
      <c r="M178" s="299">
        <v>1.1412844099999999</v>
      </c>
      <c r="N178" s="301">
        <f t="shared" si="11"/>
        <v>0.21193678475099187</v>
      </c>
      <c r="O178" s="296">
        <f t="shared" si="12"/>
        <v>-99.205813943709913</v>
      </c>
      <c r="P178" s="45">
        <f>[16]ENERO!O175+[16]FEBRERO!O175+[16]MARZO!O175+[16]ABRIL!O175+[16]MAYO!O175+[16]JUNIO!O175+[16]JULIO!O175+[16]AGOSTO!O175+[16]SEPTIEMBRE!O175+[16]OCTUBRE!O175+[16]NOVIEMBRE!O175+[16]DICIEMBRE!O175</f>
        <v>7.3552460000000011</v>
      </c>
      <c r="Q178" s="45">
        <f>[16]ENERO!P175+[16]FEBRERO!P175+[16]MARZO!P175+[16]ABRIL!P175+[16]MAYO!P175+[16]JUNIO!P175+[16]JULIO!P175+[16]AGOSTO!P175+[16]SEPTIEMBRE!P175+[16]OCTUBRE!P175+[16]NOVIEMBRE!P175+[16]DICIEMBRE!P175</f>
        <v>5.7594399999999997</v>
      </c>
      <c r="R178" s="46">
        <f t="shared" si="13"/>
        <v>13.114686000000001</v>
      </c>
      <c r="S178" s="45">
        <f>[16]ENERO!R175+[16]FEBRERO!R175+[16]MARZO!R175+[16]ABRIL!R175+[16]MAYO!R175+[16]JUNIO!R175+[16]JULIO!R175+[16]AGOSTO!R175+[16]SEPTIEMBRE!R175+[16]OCTUBRE!R175+[16]NOVIEMBRE!R175+[16]DICIEMBRE!R175</f>
        <v>3.2955273600000003</v>
      </c>
      <c r="T178" s="45">
        <f>[16]ENERO!S175+[16]FEBRERO!S175+[16]MARZO!S175+[16]ABRIL!S175+[16]MAYO!S175+[16]JUNIO!S175+[16]JULIO!S175+[16]AGOSTO!S175+[16]SEPTIEMBRE!S175+[16]OCTUBRE!S175+[16]NOVIEMBRE!S175+[16]DICIEMBRE!S175</f>
        <v>6.1600274675496518</v>
      </c>
      <c r="U178" s="46">
        <f t="shared" si="15"/>
        <v>9.4555548275496513</v>
      </c>
    </row>
    <row r="179" spans="1:21" s="44" customFormat="1" ht="18" customHeight="1">
      <c r="A179" s="297">
        <v>200</v>
      </c>
      <c r="B179" s="298" t="s">
        <v>227</v>
      </c>
      <c r="C179" s="297" t="s">
        <v>303</v>
      </c>
      <c r="D179" s="299">
        <v>353.31768999999997</v>
      </c>
      <c r="E179" s="300">
        <v>59.367812000000001</v>
      </c>
      <c r="F179" s="299">
        <v>0</v>
      </c>
      <c r="G179" s="299">
        <v>11.20073097</v>
      </c>
      <c r="H179" s="296">
        <f t="shared" si="14"/>
        <v>282.74914702999996</v>
      </c>
      <c r="I179" s="296"/>
      <c r="J179" s="299">
        <v>67.585096436367564</v>
      </c>
      <c r="K179" s="301">
        <v>55.632216737027022</v>
      </c>
      <c r="L179" s="299">
        <v>0</v>
      </c>
      <c r="M179" s="299">
        <v>10.627681729999999</v>
      </c>
      <c r="N179" s="301">
        <f t="shared" si="11"/>
        <v>1.3251979693405431</v>
      </c>
      <c r="O179" s="296">
        <f t="shared" si="12"/>
        <v>-99.531316722522263</v>
      </c>
      <c r="P179" s="45">
        <f>[16]ENERO!O176+[16]FEBRERO!O176+[16]MARZO!O176+[16]ABRIL!O176+[16]MAYO!O176+[16]JUNIO!O176+[16]JULIO!O176+[16]AGOSTO!O176+[16]SEPTIEMBRE!O176+[16]OCTUBRE!O176+[16]NOVIEMBRE!O176+[16]DICIEMBRE!O176</f>
        <v>46.020272000000006</v>
      </c>
      <c r="Q179" s="45">
        <f>[16]ENERO!P176+[16]FEBRERO!P176+[16]MARZO!P176+[16]ABRIL!P176+[16]MAYO!P176+[16]JUNIO!P176+[16]JULIO!P176+[16]AGOSTO!P176+[16]SEPTIEMBRE!P176+[16]OCTUBRE!P176+[16]NOVIEMBRE!P176+[16]DICIEMBRE!P176</f>
        <v>13.347539999999999</v>
      </c>
      <c r="R179" s="46">
        <f t="shared" si="13"/>
        <v>59.367812000000001</v>
      </c>
      <c r="S179" s="45">
        <f>[16]ENERO!R176+[16]FEBRERO!R176+[16]MARZO!R176+[16]ABRIL!R176+[16]MAYO!R176+[16]JUNIO!R176+[16]JULIO!R176+[16]AGOSTO!R176+[16]SEPTIEMBRE!R176+[16]OCTUBRE!R176+[16]NOVIEMBRE!R176+[16]DICIEMBRE!R176</f>
        <v>41.322578789999994</v>
      </c>
      <c r="T179" s="45">
        <f>[16]ENERO!S176+[16]FEBRERO!S176+[16]MARZO!S176+[16]ABRIL!S176+[16]MAYO!S176+[16]JUNIO!S176+[16]JULIO!S176+[16]AGOSTO!S176+[16]SEPTIEMBRE!S176+[16]OCTUBRE!S176+[16]NOVIEMBRE!S176+[16]DICIEMBRE!S176</f>
        <v>14.309637947027024</v>
      </c>
      <c r="U179" s="46">
        <f t="shared" si="15"/>
        <v>55.632216737027022</v>
      </c>
    </row>
    <row r="180" spans="1:21" s="44" customFormat="1" ht="18" customHeight="1">
      <c r="A180" s="297">
        <v>201</v>
      </c>
      <c r="B180" s="298" t="s">
        <v>227</v>
      </c>
      <c r="C180" s="297" t="s">
        <v>304</v>
      </c>
      <c r="D180" s="299">
        <v>336.68529999999998</v>
      </c>
      <c r="E180" s="300">
        <v>52.913269</v>
      </c>
      <c r="F180" s="299">
        <v>0</v>
      </c>
      <c r="G180" s="299">
        <v>14.508236850000003</v>
      </c>
      <c r="H180" s="296">
        <f t="shared" si="14"/>
        <v>269.26379414999997</v>
      </c>
      <c r="I180" s="296"/>
      <c r="J180" s="299">
        <v>35.592684912379269</v>
      </c>
      <c r="K180" s="301">
        <v>21.394905939783598</v>
      </c>
      <c r="L180" s="299">
        <v>0</v>
      </c>
      <c r="M180" s="299">
        <v>13.499883189999998</v>
      </c>
      <c r="N180" s="301">
        <f t="shared" si="11"/>
        <v>0.69789578259567264</v>
      </c>
      <c r="O180" s="296">
        <f t="shared" si="12"/>
        <v>-99.740813359330858</v>
      </c>
      <c r="P180" s="45">
        <f>[16]ENERO!O177+[16]FEBRERO!O177+[16]MARZO!O177+[16]ABRIL!O177+[16]MAYO!O177+[16]JUNIO!O177+[16]JULIO!O177+[16]AGOSTO!O177+[16]SEPTIEMBRE!O177+[16]OCTUBRE!O177+[16]NOVIEMBRE!O177+[16]DICIEMBRE!O177</f>
        <v>38.110039</v>
      </c>
      <c r="Q180" s="45">
        <f>[16]ENERO!P177+[16]FEBRERO!P177+[16]MARZO!P177+[16]ABRIL!P177+[16]MAYO!P177+[16]JUNIO!P177+[16]JULIO!P177+[16]AGOSTO!P177+[16]SEPTIEMBRE!P177+[16]OCTUBRE!P177+[16]NOVIEMBRE!P177+[16]DICIEMBRE!P177</f>
        <v>14.803229999999999</v>
      </c>
      <c r="R180" s="46">
        <f t="shared" si="13"/>
        <v>52.913269</v>
      </c>
      <c r="S180" s="45">
        <f>[16]ENERO!R177+[16]FEBRERO!R177+[16]MARZO!R177+[16]ABRIL!R177+[16]MAYO!R177+[16]JUNIO!R177+[16]JULIO!R177+[16]AGOSTO!R177+[16]SEPTIEMBRE!R177+[16]OCTUBRE!R177+[16]NOVIEMBRE!R177+[16]DICIEMBRE!R177</f>
        <v>5.520667679999999</v>
      </c>
      <c r="T180" s="45">
        <f>[16]ENERO!S177+[16]FEBRERO!S177+[16]MARZO!S177+[16]ABRIL!S177+[16]MAYO!S177+[16]JUNIO!S177+[16]JULIO!S177+[16]AGOSTO!S177+[16]SEPTIEMBRE!S177+[16]OCTUBRE!S177+[16]NOVIEMBRE!S177+[16]DICIEMBRE!S177</f>
        <v>15.874238259783599</v>
      </c>
      <c r="U180" s="46">
        <f t="shared" si="15"/>
        <v>21.394905939783598</v>
      </c>
    </row>
    <row r="181" spans="1:21" s="44" customFormat="1" ht="18" customHeight="1">
      <c r="A181" s="297">
        <v>202</v>
      </c>
      <c r="B181" s="298" t="s">
        <v>227</v>
      </c>
      <c r="C181" s="297" t="s">
        <v>305</v>
      </c>
      <c r="D181" s="299">
        <v>489.86197999999996</v>
      </c>
      <c r="E181" s="300">
        <v>115.32882599999999</v>
      </c>
      <c r="F181" s="299">
        <v>0</v>
      </c>
      <c r="G181" s="299">
        <v>27.415443240000005</v>
      </c>
      <c r="H181" s="296">
        <f t="shared" si="14"/>
        <v>347.11771075999997</v>
      </c>
      <c r="I181" s="296"/>
      <c r="J181" s="299">
        <v>145.23919605888679</v>
      </c>
      <c r="K181" s="301">
        <v>116.70117770518313</v>
      </c>
      <c r="L181" s="299">
        <v>0</v>
      </c>
      <c r="M181" s="299">
        <v>25.690190980000004</v>
      </c>
      <c r="N181" s="301">
        <f t="shared" si="11"/>
        <v>2.8478273737036588</v>
      </c>
      <c r="O181" s="296">
        <f t="shared" si="12"/>
        <v>-99.179578775318475</v>
      </c>
      <c r="P181" s="45">
        <f>[16]ENERO!O178+[16]FEBRERO!O178+[16]MARZO!O178+[16]ABRIL!O178+[16]MAYO!O178+[16]JUNIO!O178+[16]JULIO!O178+[16]AGOSTO!O178+[16]SEPTIEMBRE!O178+[16]OCTUBRE!O178+[16]NOVIEMBRE!O178+[16]DICIEMBRE!O178</f>
        <v>96.653875999999997</v>
      </c>
      <c r="Q181" s="45">
        <f>[16]ENERO!P178+[16]FEBRERO!P178+[16]MARZO!P178+[16]ABRIL!P178+[16]MAYO!P178+[16]JUNIO!P178+[16]JULIO!P178+[16]AGOSTO!P178+[16]SEPTIEMBRE!P178+[16]OCTUBRE!P178+[16]NOVIEMBRE!P178+[16]DICIEMBRE!P178</f>
        <v>18.674949999999999</v>
      </c>
      <c r="R181" s="46">
        <f t="shared" si="13"/>
        <v>115.32882599999999</v>
      </c>
      <c r="S181" s="45">
        <f>[16]ENERO!R178+[16]FEBRERO!R178+[16]MARZO!R178+[16]ABRIL!R178+[16]MAYO!R178+[16]JUNIO!R178+[16]JULIO!R178+[16]AGOSTO!R178+[16]SEPTIEMBRE!R178+[16]OCTUBRE!R178+[16]NOVIEMBRE!R178+[16]DICIEMBRE!R178</f>
        <v>96.653876550000007</v>
      </c>
      <c r="T181" s="45">
        <f>[16]ENERO!S178+[16]FEBRERO!S178+[16]MARZO!S178+[16]ABRIL!S178+[16]MAYO!S178+[16]JUNIO!S178+[16]JULIO!S178+[16]AGOSTO!S178+[16]SEPTIEMBRE!S178+[16]OCTUBRE!S178+[16]NOVIEMBRE!S178+[16]DICIEMBRE!S178</f>
        <v>20.047301155183117</v>
      </c>
      <c r="U181" s="46">
        <f t="shared" si="15"/>
        <v>116.70117770518313</v>
      </c>
    </row>
    <row r="182" spans="1:21" s="44" customFormat="1" ht="18" customHeight="1">
      <c r="A182" s="297">
        <v>203</v>
      </c>
      <c r="B182" s="298" t="s">
        <v>249</v>
      </c>
      <c r="C182" s="297" t="s">
        <v>306</v>
      </c>
      <c r="D182" s="299">
        <v>42.106099999999998</v>
      </c>
      <c r="E182" s="300">
        <v>18.005927999999997</v>
      </c>
      <c r="F182" s="299">
        <v>0</v>
      </c>
      <c r="G182" s="299">
        <v>2.2648557699999996</v>
      </c>
      <c r="H182" s="296">
        <f t="shared" si="14"/>
        <v>21.83531623</v>
      </c>
      <c r="I182" s="296"/>
      <c r="J182" s="299">
        <v>21.067429202493358</v>
      </c>
      <c r="K182" s="301">
        <v>18.448145965385642</v>
      </c>
      <c r="L182" s="299">
        <v>0</v>
      </c>
      <c r="M182" s="299">
        <v>2.2061963900000001</v>
      </c>
      <c r="N182" s="301">
        <f t="shared" si="11"/>
        <v>0.41308684710771582</v>
      </c>
      <c r="O182" s="296">
        <f t="shared" si="12"/>
        <v>-98.108170988885561</v>
      </c>
      <c r="P182" s="45">
        <f>[16]ENERO!O179+[16]FEBRERO!O179+[16]MARZO!O179+[16]ABRIL!O179+[16]MAYO!O179+[16]JUNIO!O179+[16]JULIO!O179+[16]AGOSTO!O179+[16]SEPTIEMBRE!O179+[16]OCTUBRE!O179+[16]NOVIEMBRE!O179+[16]DICIEMBRE!O179</f>
        <v>8.8887579999999993</v>
      </c>
      <c r="Q182" s="45">
        <f>[16]ENERO!P179+[16]FEBRERO!P179+[16]MARZO!P179+[16]ABRIL!P179+[16]MAYO!P179+[16]JUNIO!P179+[16]JULIO!P179+[16]AGOSTO!P179+[16]SEPTIEMBRE!P179+[16]OCTUBRE!P179+[16]NOVIEMBRE!P179+[16]DICIEMBRE!P179</f>
        <v>9.1171699999999998</v>
      </c>
      <c r="R182" s="46">
        <f t="shared" si="13"/>
        <v>18.005927999999997</v>
      </c>
      <c r="S182" s="45">
        <f>[16]ENERO!R179+[16]FEBRERO!R179+[16]MARZO!R179+[16]ABRIL!R179+[16]MAYO!R179+[16]JUNIO!R179+[16]JULIO!R179+[16]AGOSTO!R179+[16]SEPTIEMBRE!R179+[16]OCTUBRE!R179+[16]NOVIEMBRE!R179+[16]DICIEMBRE!R179</f>
        <v>8.6585412399999999</v>
      </c>
      <c r="T182" s="45">
        <f>[16]ENERO!S179+[16]FEBRERO!S179+[16]MARZO!S179+[16]ABRIL!S179+[16]MAYO!S179+[16]JUNIO!S179+[16]JULIO!S179+[16]AGOSTO!S179+[16]SEPTIEMBRE!S179+[16]OCTUBRE!S179+[16]NOVIEMBRE!S179+[16]DICIEMBRE!S179</f>
        <v>9.7896047253856437</v>
      </c>
      <c r="U182" s="46">
        <f t="shared" si="15"/>
        <v>18.448145965385642</v>
      </c>
    </row>
    <row r="183" spans="1:21" s="44" customFormat="1" ht="18" customHeight="1">
      <c r="A183" s="297">
        <v>204</v>
      </c>
      <c r="B183" s="298" t="s">
        <v>227</v>
      </c>
      <c r="C183" s="297" t="s">
        <v>307</v>
      </c>
      <c r="D183" s="299">
        <v>424.13154999999995</v>
      </c>
      <c r="E183" s="300">
        <v>41.246392999999998</v>
      </c>
      <c r="F183" s="299">
        <v>0</v>
      </c>
      <c r="G183" s="299">
        <v>1.0872175900000001</v>
      </c>
      <c r="H183" s="296">
        <f t="shared" si="14"/>
        <v>381.79793940999991</v>
      </c>
      <c r="I183" s="296"/>
      <c r="J183" s="299">
        <v>33.961724978191299</v>
      </c>
      <c r="K183" s="301">
        <v>31.985011932148332</v>
      </c>
      <c r="L183" s="299">
        <v>0</v>
      </c>
      <c r="M183" s="299">
        <v>1.3107968699999999</v>
      </c>
      <c r="N183" s="301">
        <f t="shared" si="11"/>
        <v>0.66591617604296705</v>
      </c>
      <c r="O183" s="296">
        <f t="shared" si="12"/>
        <v>-99.825584135662965</v>
      </c>
      <c r="P183" s="45">
        <f>[16]ENERO!O180+[16]FEBRERO!O180+[16]MARZO!O180+[16]ABRIL!O180+[16]MAYO!O180+[16]JUNIO!O180+[16]JULIO!O180+[16]AGOSTO!O180+[16]SEPTIEMBRE!O180+[16]OCTUBRE!O180+[16]NOVIEMBRE!O180+[16]DICIEMBRE!O180</f>
        <v>11.767653000000001</v>
      </c>
      <c r="Q183" s="45">
        <f>[16]ENERO!P180+[16]FEBRERO!P180+[16]MARZO!P180+[16]ABRIL!P180+[16]MAYO!P180+[16]JUNIO!P180+[16]JULIO!P180+[16]AGOSTO!P180+[16]SEPTIEMBRE!P180+[16]OCTUBRE!P180+[16]NOVIEMBRE!P180+[16]DICIEMBRE!P180</f>
        <v>29.478739999999995</v>
      </c>
      <c r="R183" s="46">
        <f t="shared" si="13"/>
        <v>41.246392999999998</v>
      </c>
      <c r="S183" s="45">
        <f>[16]ENERO!R180+[16]FEBRERO!R180+[16]MARZO!R180+[16]ABRIL!R180+[16]MAYO!R180+[16]JUNIO!R180+[16]JULIO!R180+[16]AGOSTO!R180+[16]SEPTIEMBRE!R180+[16]OCTUBRE!R180+[16]NOVIEMBRE!R180+[16]DICIEMBRE!R180</f>
        <v>0.42605116999999998</v>
      </c>
      <c r="T183" s="45">
        <f>[16]ENERO!S180+[16]FEBRERO!S180+[16]MARZO!S180+[16]ABRIL!S180+[16]MAYO!S180+[16]JUNIO!S180+[16]JULIO!S180+[16]AGOSTO!S180+[16]SEPTIEMBRE!S180+[16]OCTUBRE!S180+[16]NOVIEMBRE!S180+[16]DICIEMBRE!S180</f>
        <v>31.558960762148331</v>
      </c>
      <c r="U183" s="46">
        <f t="shared" si="15"/>
        <v>31.985011932148332</v>
      </c>
    </row>
    <row r="184" spans="1:21" s="44" customFormat="1" ht="18" customHeight="1">
      <c r="A184" s="297">
        <v>205</v>
      </c>
      <c r="B184" s="298" t="s">
        <v>188</v>
      </c>
      <c r="C184" s="297" t="s">
        <v>308</v>
      </c>
      <c r="D184" s="299">
        <v>268.80563000000001</v>
      </c>
      <c r="E184" s="300">
        <v>81.144262999999995</v>
      </c>
      <c r="F184" s="299">
        <v>0</v>
      </c>
      <c r="G184" s="299">
        <v>0.94078474999999995</v>
      </c>
      <c r="H184" s="296">
        <f t="shared" si="14"/>
        <v>186.72058225000001</v>
      </c>
      <c r="I184" s="296"/>
      <c r="J184" s="299">
        <v>1150.4141576</v>
      </c>
      <c r="K184" s="301">
        <v>3.1364394013999979</v>
      </c>
      <c r="L184" s="299">
        <v>0</v>
      </c>
      <c r="M184" s="299">
        <v>2.14314845</v>
      </c>
      <c r="N184" s="301">
        <f t="shared" si="11"/>
        <v>1145.1345697486001</v>
      </c>
      <c r="O184" s="296" t="str">
        <f t="shared" si="12"/>
        <v>500&lt;</v>
      </c>
      <c r="P184" s="45">
        <f>[16]ENERO!O181+[16]FEBRERO!O181+[16]MARZO!O181+[16]ABRIL!O181+[16]MAYO!O181+[16]JUNIO!O181+[16]JULIO!O181+[16]AGOSTO!O181+[16]SEPTIEMBRE!O181+[16]OCTUBRE!O181+[16]NOVIEMBRE!O181+[16]DICIEMBRE!O181</f>
        <v>10.801023000000001</v>
      </c>
      <c r="Q184" s="45">
        <f>[16]ENERO!P181+[16]FEBRERO!P181+[16]MARZO!P181+[16]ABRIL!P181+[16]MAYO!P181+[16]JUNIO!P181+[16]JULIO!P181+[16]AGOSTO!P181+[16]SEPTIEMBRE!P181+[16]OCTUBRE!P181+[16]NOVIEMBRE!P181+[16]DICIEMBRE!P181</f>
        <v>70.343239999999994</v>
      </c>
      <c r="R184" s="46">
        <f t="shared" si="13"/>
        <v>81.144262999999995</v>
      </c>
      <c r="S184" s="45">
        <f>[16]ENERO!R181+[16]FEBRERO!R181+[16]MARZO!R181+[16]ABRIL!R181+[16]MAYO!R181+[16]JUNIO!R181+[16]JULIO!R181+[16]AGOSTO!R181+[16]SEPTIEMBRE!R181+[16]OCTUBRE!R181+[16]NOVIEMBRE!R181+[16]DICIEMBRE!R181</f>
        <v>0.7389219199999999</v>
      </c>
      <c r="T184" s="45">
        <f>[16]ENERO!S181+[16]FEBRERO!S181+[16]MARZO!S181+[16]ABRIL!S181+[16]MAYO!S181+[16]JUNIO!S181+[16]JULIO!S181+[16]AGOSTO!S181+[16]SEPTIEMBRE!S181+[16]OCTUBRE!S181+[16]NOVIEMBRE!S181+[16]DICIEMBRE!S181</f>
        <v>2.3975174813999982</v>
      </c>
      <c r="U184" s="46">
        <f t="shared" si="15"/>
        <v>3.1364394013999979</v>
      </c>
    </row>
    <row r="185" spans="1:21" s="44" customFormat="1" ht="18" customHeight="1">
      <c r="A185" s="297">
        <v>206</v>
      </c>
      <c r="B185" s="298" t="s">
        <v>245</v>
      </c>
      <c r="C185" s="297" t="s">
        <v>309</v>
      </c>
      <c r="D185" s="299">
        <v>0</v>
      </c>
      <c r="E185" s="300">
        <v>0</v>
      </c>
      <c r="F185" s="299">
        <v>0</v>
      </c>
      <c r="G185" s="299">
        <v>0</v>
      </c>
      <c r="H185" s="296">
        <f t="shared" si="14"/>
        <v>0</v>
      </c>
      <c r="I185" s="296"/>
      <c r="J185" s="299">
        <v>0</v>
      </c>
      <c r="K185" s="301">
        <v>0</v>
      </c>
      <c r="L185" s="299">
        <v>0</v>
      </c>
      <c r="M185" s="299">
        <v>0</v>
      </c>
      <c r="N185" s="301">
        <f t="shared" si="11"/>
        <v>0</v>
      </c>
      <c r="O185" s="296" t="str">
        <f t="shared" si="12"/>
        <v>N.A.</v>
      </c>
      <c r="P185" s="45">
        <f>[16]ENERO!O182+[16]FEBRERO!O182+[16]MARZO!O182+[16]ABRIL!O182+[16]MAYO!O182+[16]JUNIO!O182+[16]JULIO!O182+[16]AGOSTO!O182+[16]SEPTIEMBRE!O182+[16]OCTUBRE!O182+[16]NOVIEMBRE!O182+[16]DICIEMBRE!O182</f>
        <v>0</v>
      </c>
      <c r="Q185" s="45">
        <f>[16]ENERO!P182+[16]FEBRERO!P182+[16]MARZO!P182+[16]ABRIL!P182+[16]MAYO!P182+[16]JUNIO!P182+[16]JULIO!P182+[16]AGOSTO!P182+[16]SEPTIEMBRE!P182+[16]OCTUBRE!P182+[16]NOVIEMBRE!P182+[16]DICIEMBRE!P182</f>
        <v>0</v>
      </c>
      <c r="R185" s="46">
        <f t="shared" si="13"/>
        <v>0</v>
      </c>
      <c r="S185" s="45">
        <f>[16]ENERO!R182+[16]FEBRERO!R182+[16]MARZO!R182+[16]ABRIL!R182+[16]MAYO!R182+[16]JUNIO!R182+[16]JULIO!R182+[16]AGOSTO!R182+[16]SEPTIEMBRE!R182+[16]OCTUBRE!R182+[16]NOVIEMBRE!R182+[16]DICIEMBRE!R182</f>
        <v>0</v>
      </c>
      <c r="T185" s="45">
        <f>[16]ENERO!S182+[16]FEBRERO!S182+[16]MARZO!S182+[16]ABRIL!S182+[16]MAYO!S182+[16]JUNIO!S182+[16]JULIO!S182+[16]AGOSTO!S182+[16]SEPTIEMBRE!S182+[16]OCTUBRE!S182+[16]NOVIEMBRE!S182+[16]DICIEMBRE!S182</f>
        <v>0</v>
      </c>
      <c r="U185" s="46">
        <f t="shared" si="15"/>
        <v>0</v>
      </c>
    </row>
    <row r="186" spans="1:21" s="44" customFormat="1" ht="18" customHeight="1">
      <c r="A186" s="297">
        <v>207</v>
      </c>
      <c r="B186" s="298" t="s">
        <v>245</v>
      </c>
      <c r="C186" s="297" t="s">
        <v>310</v>
      </c>
      <c r="D186" s="299">
        <v>186.57121999999998</v>
      </c>
      <c r="E186" s="300">
        <v>26.818021000000002</v>
      </c>
      <c r="F186" s="299">
        <v>0</v>
      </c>
      <c r="G186" s="299">
        <v>1.2000624799999999</v>
      </c>
      <c r="H186" s="296">
        <f t="shared" si="14"/>
        <v>158.55313651999998</v>
      </c>
      <c r="I186" s="296"/>
      <c r="J186" s="299">
        <v>21.970707215743193</v>
      </c>
      <c r="K186" s="301">
        <v>20.211752405042343</v>
      </c>
      <c r="L186" s="299">
        <v>0</v>
      </c>
      <c r="M186" s="299">
        <v>1.3281566300000001</v>
      </c>
      <c r="N186" s="301">
        <f t="shared" si="11"/>
        <v>0.43079818070084963</v>
      </c>
      <c r="O186" s="296">
        <f t="shared" si="12"/>
        <v>-99.728294128923451</v>
      </c>
      <c r="P186" s="45">
        <f>[16]ENERO!O183+[16]FEBRERO!O183+[16]MARZO!O183+[16]ABRIL!O183+[16]MAYO!O183+[16]JUNIO!O183+[16]JULIO!O183+[16]AGOSTO!O183+[16]SEPTIEMBRE!O183+[16]OCTUBRE!O183+[16]NOVIEMBRE!O183+[16]DICIEMBRE!O183</f>
        <v>9.5746710000000004</v>
      </c>
      <c r="Q186" s="45">
        <f>[16]ENERO!P183+[16]FEBRERO!P183+[16]MARZO!P183+[16]ABRIL!P183+[16]MAYO!P183+[16]JUNIO!P183+[16]JULIO!P183+[16]AGOSTO!P183+[16]SEPTIEMBRE!P183+[16]OCTUBRE!P183+[16]NOVIEMBRE!P183+[16]DICIEMBRE!P183</f>
        <v>17.24335</v>
      </c>
      <c r="R186" s="46">
        <f t="shared" si="13"/>
        <v>26.818021000000002</v>
      </c>
      <c r="S186" s="45">
        <f>[16]ENERO!R183+[16]FEBRERO!R183+[16]MARZO!R183+[16]ABRIL!R183+[16]MAYO!R183+[16]JUNIO!R183+[16]JULIO!R183+[16]AGOSTO!R183+[16]SEPTIEMBRE!R183+[16]OCTUBRE!R183+[16]NOVIEMBRE!R183+[16]DICIEMBRE!R183</f>
        <v>1.7690907299999996</v>
      </c>
      <c r="T186" s="45">
        <f>[16]ENERO!S183+[16]FEBRERO!S183+[16]MARZO!S183+[16]ABRIL!S183+[16]MAYO!S183+[16]JUNIO!S183+[16]JULIO!S183+[16]AGOSTO!S183+[16]SEPTIEMBRE!S183+[16]OCTUBRE!S183+[16]NOVIEMBRE!S183+[16]DICIEMBRE!S183</f>
        <v>18.442661675042345</v>
      </c>
      <c r="U186" s="46">
        <f t="shared" si="15"/>
        <v>20.211752405042343</v>
      </c>
    </row>
    <row r="187" spans="1:21" s="44" customFormat="1" ht="18" customHeight="1">
      <c r="A187" s="297">
        <v>208</v>
      </c>
      <c r="B187" s="298" t="s">
        <v>139</v>
      </c>
      <c r="C187" s="297" t="s">
        <v>311</v>
      </c>
      <c r="D187" s="299">
        <v>19.347740000000002</v>
      </c>
      <c r="E187" s="300">
        <v>11.466678999999999</v>
      </c>
      <c r="F187" s="299">
        <v>0</v>
      </c>
      <c r="G187" s="299">
        <v>1.5844960400000001</v>
      </c>
      <c r="H187" s="296">
        <f t="shared" si="14"/>
        <v>6.2965649600000022</v>
      </c>
      <c r="I187" s="296"/>
      <c r="J187" s="299">
        <v>13.478376258411338</v>
      </c>
      <c r="K187" s="301">
        <v>11.670636510991507</v>
      </c>
      <c r="L187" s="299">
        <v>0</v>
      </c>
      <c r="M187" s="299">
        <v>1.54345786</v>
      </c>
      <c r="N187" s="301">
        <f t="shared" si="11"/>
        <v>0.26428188741983072</v>
      </c>
      <c r="O187" s="296">
        <f t="shared" si="12"/>
        <v>-95.802760884724819</v>
      </c>
      <c r="P187" s="45">
        <f>[16]ENERO!O184+[16]FEBRERO!O184+[16]MARZO!O184+[16]ABRIL!O184+[16]MAYO!O184+[16]JUNIO!O184+[16]JULIO!O184+[16]AGOSTO!O184+[16]SEPTIEMBRE!O184+[16]OCTUBRE!O184+[16]NOVIEMBRE!O184+[16]DICIEMBRE!O184</f>
        <v>6.2185889999999997</v>
      </c>
      <c r="Q187" s="45">
        <f>[16]ENERO!P184+[16]FEBRERO!P184+[16]MARZO!P184+[16]ABRIL!P184+[16]MAYO!P184+[16]JUNIO!P184+[16]JULIO!P184+[16]AGOSTO!P184+[16]SEPTIEMBRE!P184+[16]OCTUBRE!P184+[16]NOVIEMBRE!P184+[16]DICIEMBRE!P184</f>
        <v>5.2480900000000004</v>
      </c>
      <c r="R187" s="46">
        <f t="shared" si="13"/>
        <v>11.466678999999999</v>
      </c>
      <c r="S187" s="45">
        <f>[16]ENERO!R184+[16]FEBRERO!R184+[16]MARZO!R184+[16]ABRIL!R184+[16]MAYO!R184+[16]JUNIO!R184+[16]JULIO!R184+[16]AGOSTO!R184+[16]SEPTIEMBRE!R184+[16]OCTUBRE!R184+[16]NOVIEMBRE!R184+[16]DICIEMBRE!R184</f>
        <v>6.057527369999999</v>
      </c>
      <c r="T187" s="45">
        <f>[16]ENERO!S184+[16]FEBRERO!S184+[16]MARZO!S184+[16]ABRIL!S184+[16]MAYO!S184+[16]JUNIO!S184+[16]JULIO!S184+[16]AGOSTO!S184+[16]SEPTIEMBRE!S184+[16]OCTUBRE!S184+[16]NOVIEMBRE!S184+[16]DICIEMBRE!S184</f>
        <v>5.613109140991507</v>
      </c>
      <c r="U187" s="46">
        <f t="shared" si="15"/>
        <v>11.670636510991507</v>
      </c>
    </row>
    <row r="188" spans="1:21" s="44" customFormat="1" ht="18" customHeight="1">
      <c r="A188" s="297">
        <v>209</v>
      </c>
      <c r="B188" s="298" t="s">
        <v>139</v>
      </c>
      <c r="C188" s="297" t="s">
        <v>312</v>
      </c>
      <c r="D188" s="299">
        <v>268.39371999999997</v>
      </c>
      <c r="E188" s="300">
        <v>75.951002000000017</v>
      </c>
      <c r="F188" s="299">
        <v>0</v>
      </c>
      <c r="G188" s="299">
        <v>10.795583700000002</v>
      </c>
      <c r="H188" s="296">
        <f t="shared" si="14"/>
        <v>181.64713429999995</v>
      </c>
      <c r="I188" s="296"/>
      <c r="J188" s="299">
        <v>49.455133866018535</v>
      </c>
      <c r="K188" s="301">
        <v>38.084081398841704</v>
      </c>
      <c r="L188" s="299">
        <v>0</v>
      </c>
      <c r="M188" s="299">
        <v>10.40134396</v>
      </c>
      <c r="N188" s="301">
        <f t="shared" si="11"/>
        <v>0.96970850717683099</v>
      </c>
      <c r="O188" s="296">
        <f t="shared" si="12"/>
        <v>-99.466158103229247</v>
      </c>
      <c r="P188" s="45">
        <f>[16]ENERO!O185+[16]FEBRERO!O185+[16]MARZO!O185+[16]ABRIL!O185+[16]MAYO!O185+[16]JUNIO!O185+[16]JULIO!O185+[16]AGOSTO!O185+[16]SEPTIEMBRE!O185+[16]OCTUBRE!O185+[16]NOVIEMBRE!O185+[16]DICIEMBRE!O185</f>
        <v>31.219192</v>
      </c>
      <c r="Q188" s="45">
        <f>[16]ENERO!P185+[16]FEBRERO!P185+[16]MARZO!P185+[16]ABRIL!P185+[16]MAYO!P185+[16]JUNIO!P185+[16]JULIO!P185+[16]AGOSTO!P185+[16]SEPTIEMBRE!P185+[16]OCTUBRE!P185+[16]NOVIEMBRE!P185+[16]DICIEMBRE!P185</f>
        <v>44.73181000000001</v>
      </c>
      <c r="R188" s="46">
        <f t="shared" si="13"/>
        <v>75.951002000000017</v>
      </c>
      <c r="S188" s="45">
        <f>[16]ENERO!R185+[16]FEBRERO!R185+[16]MARZO!R185+[16]ABRIL!R185+[16]MAYO!R185+[16]JUNIO!R185+[16]JULIO!R185+[16]AGOSTO!R185+[16]SEPTIEMBRE!R185+[16]OCTUBRE!R185+[16]NOVIEMBRE!R185+[16]DICIEMBRE!R185</f>
        <v>22.034416149999998</v>
      </c>
      <c r="T188" s="45">
        <f>[16]ENERO!S185+[16]FEBRERO!S185+[16]MARZO!S185+[16]ABRIL!S185+[16]MAYO!S185+[16]JUNIO!S185+[16]JULIO!S185+[16]AGOSTO!S185+[16]SEPTIEMBRE!S185+[16]OCTUBRE!S185+[16]NOVIEMBRE!S185+[16]DICIEMBRE!S185</f>
        <v>16.049665248841706</v>
      </c>
      <c r="U188" s="46">
        <f t="shared" si="15"/>
        <v>38.084081398841704</v>
      </c>
    </row>
    <row r="189" spans="1:21" s="44" customFormat="1" ht="18" customHeight="1">
      <c r="A189" s="297">
        <v>210</v>
      </c>
      <c r="B189" s="298" t="s">
        <v>227</v>
      </c>
      <c r="C189" s="297" t="s">
        <v>313</v>
      </c>
      <c r="D189" s="299">
        <v>425.11188000000004</v>
      </c>
      <c r="E189" s="300">
        <v>104.53120000000001</v>
      </c>
      <c r="F189" s="299">
        <v>0</v>
      </c>
      <c r="G189" s="299">
        <v>4.3969365300000005</v>
      </c>
      <c r="H189" s="296">
        <f t="shared" si="14"/>
        <v>316.18374347000002</v>
      </c>
      <c r="I189" s="296"/>
      <c r="J189" s="299">
        <v>87.812284900752431</v>
      </c>
      <c r="K189" s="301">
        <v>81.403647962894539</v>
      </c>
      <c r="L189" s="299">
        <v>0</v>
      </c>
      <c r="M189" s="299">
        <v>4.6868274299999992</v>
      </c>
      <c r="N189" s="301">
        <f t="shared" si="11"/>
        <v>1.721809507857893</v>
      </c>
      <c r="O189" s="296">
        <f t="shared" si="12"/>
        <v>-99.455440216830354</v>
      </c>
      <c r="P189" s="45">
        <f>[16]ENERO!O186+[16]FEBRERO!O186+[16]MARZO!O186+[16]ABRIL!O186+[16]MAYO!O186+[16]JUNIO!O186+[16]JULIO!O186+[16]AGOSTO!O186+[16]SEPTIEMBRE!O186+[16]OCTUBRE!O186+[16]NOVIEMBRE!O186+[16]DICIEMBRE!O186</f>
        <v>29.486280000000001</v>
      </c>
      <c r="Q189" s="45">
        <f>[16]ENERO!P186+[16]FEBRERO!P186+[16]MARZO!P186+[16]ABRIL!P186+[16]MAYO!P186+[16]JUNIO!P186+[16]JULIO!P186+[16]AGOSTO!P186+[16]SEPTIEMBRE!P186+[16]OCTUBRE!P186+[16]NOVIEMBRE!P186+[16]DICIEMBRE!P186</f>
        <v>75.044920000000005</v>
      </c>
      <c r="R189" s="46">
        <f t="shared" si="13"/>
        <v>104.53120000000001</v>
      </c>
      <c r="S189" s="45">
        <f>[16]ENERO!R186+[16]FEBRERO!R186+[16]MARZO!R186+[16]ABRIL!R186+[16]MAYO!R186+[16]JUNIO!R186+[16]JULIO!R186+[16]AGOSTO!R186+[16]SEPTIEMBRE!R186+[16]OCTUBRE!R186+[16]NOVIEMBRE!R186+[16]DICIEMBRE!R186</f>
        <v>1.09569881</v>
      </c>
      <c r="T189" s="45">
        <f>[16]ENERO!S186+[16]FEBRERO!S186+[16]MARZO!S186+[16]ABRIL!S186+[16]MAYO!S186+[16]JUNIO!S186+[16]JULIO!S186+[16]AGOSTO!S186+[16]SEPTIEMBRE!S186+[16]OCTUBRE!S186+[16]NOVIEMBRE!S186+[16]DICIEMBRE!S186</f>
        <v>80.307949152894537</v>
      </c>
      <c r="U189" s="46">
        <f t="shared" si="15"/>
        <v>81.403647962894539</v>
      </c>
    </row>
    <row r="190" spans="1:21" s="44" customFormat="1" ht="18" customHeight="1">
      <c r="A190" s="297">
        <v>211</v>
      </c>
      <c r="B190" s="298" t="s">
        <v>227</v>
      </c>
      <c r="C190" s="297" t="s">
        <v>314</v>
      </c>
      <c r="D190" s="299">
        <v>442.47463999999997</v>
      </c>
      <c r="E190" s="300">
        <v>62.190493000000004</v>
      </c>
      <c r="F190" s="299">
        <v>0</v>
      </c>
      <c r="G190" s="299">
        <v>11.645253420000001</v>
      </c>
      <c r="H190" s="296">
        <f t="shared" si="14"/>
        <v>368.63889357999994</v>
      </c>
      <c r="I190" s="296"/>
      <c r="J190" s="299">
        <v>45.117651433437111</v>
      </c>
      <c r="K190" s="301">
        <v>32.988995401408928</v>
      </c>
      <c r="L190" s="299">
        <v>0</v>
      </c>
      <c r="M190" s="299">
        <v>11.2439962</v>
      </c>
      <c r="N190" s="301">
        <f t="shared" si="11"/>
        <v>0.88465983202818244</v>
      </c>
      <c r="O190" s="296">
        <f t="shared" si="12"/>
        <v>-99.760019941619035</v>
      </c>
      <c r="P190" s="45">
        <f>[16]ENERO!O187+[16]FEBRERO!O187+[16]MARZO!O187+[16]ABRIL!O187+[16]MAYO!O187+[16]JUNIO!O187+[16]JULIO!O187+[16]AGOSTO!O187+[16]SEPTIEMBRE!O187+[16]OCTUBRE!O187+[16]NOVIEMBRE!O187+[16]DICIEMBRE!O187</f>
        <v>51.443873000000004</v>
      </c>
      <c r="Q190" s="45">
        <f>[16]ENERO!P187+[16]FEBRERO!P187+[16]MARZO!P187+[16]ABRIL!P187+[16]MAYO!P187+[16]JUNIO!P187+[16]JULIO!P187+[16]AGOSTO!P187+[16]SEPTIEMBRE!P187+[16]OCTUBRE!P187+[16]NOVIEMBRE!P187+[16]DICIEMBRE!P187</f>
        <v>10.74662</v>
      </c>
      <c r="R190" s="46">
        <f t="shared" si="13"/>
        <v>62.190493000000004</v>
      </c>
      <c r="S190" s="45">
        <f>[16]ENERO!R187+[16]FEBRERO!R187+[16]MARZO!R187+[16]ABRIL!R187+[16]MAYO!R187+[16]JUNIO!R187+[16]JULIO!R187+[16]AGOSTO!R187+[16]SEPTIEMBRE!R187+[16]OCTUBRE!R187+[16]NOVIEMBRE!R187+[16]DICIEMBRE!R187</f>
        <v>21.460866599999996</v>
      </c>
      <c r="T190" s="45">
        <f>[16]ENERO!S187+[16]FEBRERO!S187+[16]MARZO!S187+[16]ABRIL!S187+[16]MAYO!S187+[16]JUNIO!S187+[16]JULIO!S187+[16]AGOSTO!S187+[16]SEPTIEMBRE!S187+[16]OCTUBRE!S187+[16]NOVIEMBRE!S187+[16]DICIEMBRE!S187</f>
        <v>11.528128801408933</v>
      </c>
      <c r="U190" s="46">
        <f t="shared" si="15"/>
        <v>32.988995401408928</v>
      </c>
    </row>
    <row r="191" spans="1:21" s="44" customFormat="1" ht="18" customHeight="1">
      <c r="A191" s="297">
        <v>212</v>
      </c>
      <c r="B191" s="298" t="s">
        <v>139</v>
      </c>
      <c r="C191" s="297" t="s">
        <v>315</v>
      </c>
      <c r="D191" s="299">
        <v>140.96849</v>
      </c>
      <c r="E191" s="300">
        <v>16.00853</v>
      </c>
      <c r="F191" s="299">
        <v>0</v>
      </c>
      <c r="G191" s="299">
        <v>0.45129726000000003</v>
      </c>
      <c r="H191" s="296">
        <f t="shared" si="14"/>
        <v>124.50866273999999</v>
      </c>
      <c r="I191" s="296"/>
      <c r="J191" s="299">
        <v>17.871561050603056</v>
      </c>
      <c r="K191" s="301">
        <v>17.139648394904956</v>
      </c>
      <c r="L191" s="299">
        <v>0</v>
      </c>
      <c r="M191" s="299">
        <v>0.38148989</v>
      </c>
      <c r="N191" s="301">
        <f t="shared" si="11"/>
        <v>0.35042276569809971</v>
      </c>
      <c r="O191" s="296">
        <f t="shared" si="12"/>
        <v>-99.718555514141329</v>
      </c>
      <c r="P191" s="45">
        <f>[16]ENERO!O188+[16]FEBRERO!O188+[16]MARZO!O188+[16]ABRIL!O188+[16]MAYO!O188+[16]JUNIO!O188+[16]JULIO!O188+[16]AGOSTO!O188+[16]SEPTIEMBRE!O188+[16]OCTUBRE!O188+[16]NOVIEMBRE!O188+[16]DICIEMBRE!O188</f>
        <v>0</v>
      </c>
      <c r="Q191" s="45">
        <f>[16]ENERO!P188+[16]FEBRERO!P188+[16]MARZO!P188+[16]ABRIL!P188+[16]MAYO!P188+[16]JUNIO!P188+[16]JULIO!P188+[16]AGOSTO!P188+[16]SEPTIEMBRE!P188+[16]OCTUBRE!P188+[16]NOVIEMBRE!P188+[16]DICIEMBRE!P188</f>
        <v>16.00853</v>
      </c>
      <c r="R191" s="46">
        <f t="shared" si="13"/>
        <v>16.00853</v>
      </c>
      <c r="S191" s="45">
        <f>[16]ENERO!R188+[16]FEBRERO!R188+[16]MARZO!R188+[16]ABRIL!R188+[16]MAYO!R188+[16]JUNIO!R188+[16]JULIO!R188+[16]AGOSTO!R188+[16]SEPTIEMBRE!R188+[16]OCTUBRE!R188+[16]NOVIEMBRE!R188+[16]DICIEMBRE!R188</f>
        <v>0</v>
      </c>
      <c r="T191" s="45">
        <f>[16]ENERO!S188+[16]FEBRERO!S188+[16]MARZO!S188+[16]ABRIL!S188+[16]MAYO!S188+[16]JUNIO!S188+[16]JULIO!S188+[16]AGOSTO!S188+[16]SEPTIEMBRE!S188+[16]OCTUBRE!S188+[16]NOVIEMBRE!S188+[16]DICIEMBRE!S188</f>
        <v>17.139648394904956</v>
      </c>
      <c r="U191" s="46">
        <f t="shared" si="15"/>
        <v>17.139648394904956</v>
      </c>
    </row>
    <row r="192" spans="1:21" s="44" customFormat="1" ht="18" customHeight="1">
      <c r="A192" s="297">
        <v>213</v>
      </c>
      <c r="B192" s="298" t="s">
        <v>139</v>
      </c>
      <c r="C192" s="297" t="s">
        <v>316</v>
      </c>
      <c r="D192" s="299">
        <v>214.53037</v>
      </c>
      <c r="E192" s="300">
        <v>48.196587000000001</v>
      </c>
      <c r="F192" s="299">
        <v>0</v>
      </c>
      <c r="G192" s="299">
        <v>23.149585380000001</v>
      </c>
      <c r="H192" s="296">
        <f t="shared" si="14"/>
        <v>143.18419762000002</v>
      </c>
      <c r="I192" s="296"/>
      <c r="J192" s="299">
        <v>67.045248841930615</v>
      </c>
      <c r="K192" s="301">
        <v>44.569473169539791</v>
      </c>
      <c r="L192" s="299">
        <v>0</v>
      </c>
      <c r="M192" s="299">
        <v>21.161162950000001</v>
      </c>
      <c r="N192" s="301">
        <f t="shared" si="11"/>
        <v>1.3146127223908231</v>
      </c>
      <c r="O192" s="296">
        <f t="shared" si="12"/>
        <v>-99.081873038895182</v>
      </c>
      <c r="P192" s="45">
        <f>[16]ENERO!O189+[16]FEBRERO!O189+[16]MARZO!O189+[16]ABRIL!O189+[16]MAYO!O189+[16]JUNIO!O189+[16]JULIO!O189+[16]AGOSTO!O189+[16]SEPTIEMBRE!O189+[16]OCTUBRE!O189+[16]NOVIEMBRE!O189+[16]DICIEMBRE!O189</f>
        <v>37.287157000000001</v>
      </c>
      <c r="Q192" s="45">
        <f>[16]ENERO!P189+[16]FEBRERO!P189+[16]MARZO!P189+[16]ABRIL!P189+[16]MAYO!P189+[16]JUNIO!P189+[16]JULIO!P189+[16]AGOSTO!P189+[16]SEPTIEMBRE!P189+[16]OCTUBRE!P189+[16]NOVIEMBRE!P189+[16]DICIEMBRE!P189</f>
        <v>10.90943</v>
      </c>
      <c r="R192" s="46">
        <f t="shared" si="13"/>
        <v>48.196587000000001</v>
      </c>
      <c r="S192" s="45">
        <f>[16]ENERO!R189+[16]FEBRERO!R189+[16]MARZO!R189+[16]ABRIL!R189+[16]MAYO!R189+[16]JUNIO!R189+[16]JULIO!R189+[16]AGOSTO!R189+[16]SEPTIEMBRE!R189+[16]OCTUBRE!R189+[16]NOVIEMBRE!R189+[16]DICIEMBRE!R189</f>
        <v>32.871240579999991</v>
      </c>
      <c r="T192" s="45">
        <f>[16]ENERO!S189+[16]FEBRERO!S189+[16]MARZO!S189+[16]ABRIL!S189+[16]MAYO!S189+[16]JUNIO!S189+[16]JULIO!S189+[16]AGOSTO!S189+[16]SEPTIEMBRE!S189+[16]OCTUBRE!S189+[16]NOVIEMBRE!S189+[16]DICIEMBRE!S189</f>
        <v>11.698232589539796</v>
      </c>
      <c r="U192" s="46">
        <f t="shared" si="15"/>
        <v>44.569473169539791</v>
      </c>
    </row>
    <row r="193" spans="1:21" s="44" customFormat="1" ht="18" customHeight="1">
      <c r="A193" s="297">
        <v>214</v>
      </c>
      <c r="B193" s="298" t="s">
        <v>139</v>
      </c>
      <c r="C193" s="297" t="s">
        <v>317</v>
      </c>
      <c r="D193" s="299">
        <v>473.85906000000006</v>
      </c>
      <c r="E193" s="300">
        <v>71.839918999999995</v>
      </c>
      <c r="F193" s="299">
        <v>0</v>
      </c>
      <c r="G193" s="299">
        <v>16.814159420000003</v>
      </c>
      <c r="H193" s="296">
        <f t="shared" si="14"/>
        <v>385.20498158000004</v>
      </c>
      <c r="I193" s="296"/>
      <c r="J193" s="299">
        <v>61.960500418266861</v>
      </c>
      <c r="K193" s="301">
        <v>45.943617325359654</v>
      </c>
      <c r="L193" s="299">
        <v>0</v>
      </c>
      <c r="M193" s="299">
        <v>14.80197132</v>
      </c>
      <c r="N193" s="301">
        <f t="shared" si="11"/>
        <v>1.2149117729072074</v>
      </c>
      <c r="O193" s="296">
        <f t="shared" si="12"/>
        <v>-99.684606422293925</v>
      </c>
      <c r="P193" s="45">
        <f>[16]ENERO!O190+[16]FEBRERO!O190+[16]MARZO!O190+[16]ABRIL!O190+[16]MAYO!O190+[16]JUNIO!O190+[16]JULIO!O190+[16]AGOSTO!O190+[16]SEPTIEMBRE!O190+[16]OCTUBRE!O190+[16]NOVIEMBRE!O190+[16]DICIEMBRE!O190</f>
        <v>40.532499000000001</v>
      </c>
      <c r="Q193" s="45">
        <f>[16]ENERO!P190+[16]FEBRERO!P190+[16]MARZO!P190+[16]ABRIL!P190+[16]MAYO!P190+[16]JUNIO!P190+[16]JULIO!P190+[16]AGOSTO!P190+[16]SEPTIEMBRE!P190+[16]OCTUBRE!P190+[16]NOVIEMBRE!P190+[16]DICIEMBRE!P190</f>
        <v>31.307419999999997</v>
      </c>
      <c r="R193" s="46">
        <f t="shared" si="13"/>
        <v>71.839918999999995</v>
      </c>
      <c r="S193" s="45">
        <f>[16]ENERO!R190+[16]FEBRERO!R190+[16]MARZO!R190+[16]ABRIL!R190+[16]MAYO!R190+[16]JUNIO!R190+[16]JULIO!R190+[16]AGOSTO!R190+[16]SEPTIEMBRE!R190+[16]OCTUBRE!R190+[16]NOVIEMBRE!R190+[16]DICIEMBRE!R190</f>
        <v>36.373103540000002</v>
      </c>
      <c r="T193" s="45">
        <f>[16]ENERO!S190+[16]FEBRERO!S190+[16]MARZO!S190+[16]ABRIL!S190+[16]MAYO!S190+[16]JUNIO!S190+[16]JULIO!S190+[16]AGOSTO!S190+[16]SEPTIEMBRE!S190+[16]OCTUBRE!S190+[16]NOVIEMBRE!S190+[16]DICIEMBRE!S190</f>
        <v>9.5705137853596547</v>
      </c>
      <c r="U193" s="46">
        <f t="shared" si="15"/>
        <v>45.943617325359654</v>
      </c>
    </row>
    <row r="194" spans="1:21" s="44" customFormat="1" ht="18" customHeight="1">
      <c r="A194" s="297">
        <v>215</v>
      </c>
      <c r="B194" s="298" t="s">
        <v>227</v>
      </c>
      <c r="C194" s="297" t="s">
        <v>318</v>
      </c>
      <c r="D194" s="299">
        <v>265.947</v>
      </c>
      <c r="E194" s="300">
        <v>38.404300999999997</v>
      </c>
      <c r="F194" s="299">
        <v>0</v>
      </c>
      <c r="G194" s="299">
        <v>14.162698839999999</v>
      </c>
      <c r="H194" s="296">
        <f t="shared" si="14"/>
        <v>213.38000016000001</v>
      </c>
      <c r="I194" s="296"/>
      <c r="J194" s="299">
        <v>49.605753362181019</v>
      </c>
      <c r="K194" s="301">
        <v>35.740990431550017</v>
      </c>
      <c r="L194" s="299">
        <v>0</v>
      </c>
      <c r="M194" s="299">
        <v>12.8921011</v>
      </c>
      <c r="N194" s="301">
        <f t="shared" si="11"/>
        <v>0.97266183063100264</v>
      </c>
      <c r="O194" s="296">
        <f t="shared" si="12"/>
        <v>-99.544164481253318</v>
      </c>
      <c r="P194" s="45">
        <f>[16]ENERO!O191+[16]FEBRERO!O191+[16]MARZO!O191+[16]ABRIL!O191+[16]MAYO!O191+[16]JUNIO!O191+[16]JULIO!O191+[16]AGOSTO!O191+[16]SEPTIEMBRE!O191+[16]OCTUBRE!O191+[16]NOVIEMBRE!O191+[16]DICIEMBRE!O191</f>
        <v>28.383210999999999</v>
      </c>
      <c r="Q194" s="45">
        <f>[16]ENERO!P191+[16]FEBRERO!P191+[16]MARZO!P191+[16]ABRIL!P191+[16]MAYO!P191+[16]JUNIO!P191+[16]JULIO!P191+[16]AGOSTO!P191+[16]SEPTIEMBRE!P191+[16]OCTUBRE!P191+[16]NOVIEMBRE!P191+[16]DICIEMBRE!P191</f>
        <v>10.021089999999999</v>
      </c>
      <c r="R194" s="46">
        <f t="shared" si="13"/>
        <v>38.404300999999997</v>
      </c>
      <c r="S194" s="45">
        <f>[16]ENERO!R191+[16]FEBRERO!R191+[16]MARZO!R191+[16]ABRIL!R191+[16]MAYO!R191+[16]JUNIO!R191+[16]JULIO!R191+[16]AGOSTO!R191+[16]SEPTIEMBRE!R191+[16]OCTUBRE!R191+[16]NOVIEMBRE!R191+[16]DICIEMBRE!R191</f>
        <v>25.016131610000002</v>
      </c>
      <c r="T194" s="45">
        <f>[16]ENERO!S191+[16]FEBRERO!S191+[16]MARZO!S191+[16]ABRIL!S191+[16]MAYO!S191+[16]JUNIO!S191+[16]JULIO!S191+[16]AGOSTO!S191+[16]SEPTIEMBRE!S191+[16]OCTUBRE!S191+[16]NOVIEMBRE!S191+[16]DICIEMBRE!S191</f>
        <v>10.724858821550015</v>
      </c>
      <c r="U194" s="46">
        <f t="shared" si="15"/>
        <v>35.740990431550017</v>
      </c>
    </row>
    <row r="195" spans="1:21" s="44" customFormat="1" ht="18" customHeight="1">
      <c r="A195" s="297">
        <v>216</v>
      </c>
      <c r="B195" s="298" t="s">
        <v>204</v>
      </c>
      <c r="C195" s="297" t="s">
        <v>319</v>
      </c>
      <c r="D195" s="299">
        <v>257.87835000000001</v>
      </c>
      <c r="E195" s="300">
        <v>141.09178199999999</v>
      </c>
      <c r="F195" s="299">
        <v>0</v>
      </c>
      <c r="G195" s="299">
        <v>79.881136619999992</v>
      </c>
      <c r="H195" s="296">
        <f t="shared" si="14"/>
        <v>36.905431380000024</v>
      </c>
      <c r="I195" s="296"/>
      <c r="J195" s="299">
        <v>364.37138580496355</v>
      </c>
      <c r="K195" s="301">
        <v>141.09178181000001</v>
      </c>
      <c r="L195" s="299">
        <v>0</v>
      </c>
      <c r="M195" s="299">
        <v>66.35920938999999</v>
      </c>
      <c r="N195" s="301">
        <f t="shared" si="11"/>
        <v>156.92039460496355</v>
      </c>
      <c r="O195" s="296">
        <f t="shared" si="12"/>
        <v>325.19593657968358</v>
      </c>
      <c r="P195" s="45">
        <f>[16]ENERO!O192+[16]FEBRERO!O192+[16]MARZO!O192+[16]ABRIL!O192+[16]MAYO!O192+[16]JUNIO!O192+[16]JULIO!O192+[16]AGOSTO!O192+[16]SEPTIEMBRE!O192+[16]OCTUBRE!O192+[16]NOVIEMBRE!O192+[16]DICIEMBRE!O192</f>
        <v>141.09178199999999</v>
      </c>
      <c r="Q195" s="45">
        <f>[16]ENERO!P192+[16]FEBRERO!P192+[16]MARZO!P192+[16]ABRIL!P192+[16]MAYO!P192+[16]JUNIO!P192+[16]JULIO!P192+[16]AGOSTO!P192+[16]SEPTIEMBRE!P192+[16]OCTUBRE!P192+[16]NOVIEMBRE!P192+[16]DICIEMBRE!P192</f>
        <v>0</v>
      </c>
      <c r="R195" s="46">
        <f t="shared" si="13"/>
        <v>141.09178199999999</v>
      </c>
      <c r="S195" s="45">
        <f>[16]ENERO!R192+[16]FEBRERO!R192+[16]MARZO!R192+[16]ABRIL!R192+[16]MAYO!R192+[16]JUNIO!R192+[16]JULIO!R192+[16]AGOSTO!R192+[16]SEPTIEMBRE!R192+[16]OCTUBRE!R192+[16]NOVIEMBRE!R192+[16]DICIEMBRE!R192</f>
        <v>141.09178181000001</v>
      </c>
      <c r="T195" s="45">
        <f>[16]ENERO!S192+[16]FEBRERO!S192+[16]MARZO!S192+[16]ABRIL!S192+[16]MAYO!S192+[16]JUNIO!S192+[16]JULIO!S192+[16]AGOSTO!S192+[16]SEPTIEMBRE!S192+[16]OCTUBRE!S192+[16]NOVIEMBRE!S192+[16]DICIEMBRE!S192</f>
        <v>0</v>
      </c>
      <c r="U195" s="46">
        <f t="shared" si="15"/>
        <v>141.09178181000001</v>
      </c>
    </row>
    <row r="196" spans="1:21" s="44" customFormat="1" ht="18" customHeight="1">
      <c r="A196" s="297">
        <v>217</v>
      </c>
      <c r="B196" s="298" t="s">
        <v>204</v>
      </c>
      <c r="C196" s="297" t="s">
        <v>320</v>
      </c>
      <c r="D196" s="299">
        <v>900.44630000000006</v>
      </c>
      <c r="E196" s="300">
        <v>100.39095499999999</v>
      </c>
      <c r="F196" s="299">
        <v>0</v>
      </c>
      <c r="G196" s="299">
        <v>43.539856639999996</v>
      </c>
      <c r="H196" s="296">
        <f t="shared" si="14"/>
        <v>756.51548836000006</v>
      </c>
      <c r="I196" s="296"/>
      <c r="J196" s="299">
        <v>2674.2096455300002</v>
      </c>
      <c r="K196" s="301">
        <v>85.606142980000001</v>
      </c>
      <c r="L196" s="299">
        <v>0</v>
      </c>
      <c r="M196" s="299">
        <v>43.436646070000002</v>
      </c>
      <c r="N196" s="301">
        <f t="shared" si="11"/>
        <v>2545.1668564800002</v>
      </c>
      <c r="O196" s="296">
        <f t="shared" si="12"/>
        <v>236.43288149955782</v>
      </c>
      <c r="P196" s="45">
        <f>[16]ENERO!O193+[16]FEBRERO!O193+[16]MARZO!O193+[16]ABRIL!O193+[16]MAYO!O193+[16]JUNIO!O193+[16]JULIO!O193+[16]AGOSTO!O193+[16]SEPTIEMBRE!O193+[16]OCTUBRE!O193+[16]NOVIEMBRE!O193+[16]DICIEMBRE!O193</f>
        <v>100.39095499999999</v>
      </c>
      <c r="Q196" s="45">
        <f>[16]ENERO!P193+[16]FEBRERO!P193+[16]MARZO!P193+[16]ABRIL!P193+[16]MAYO!P193+[16]JUNIO!P193+[16]JULIO!P193+[16]AGOSTO!P193+[16]SEPTIEMBRE!P193+[16]OCTUBRE!P193+[16]NOVIEMBRE!P193+[16]DICIEMBRE!P193</f>
        <v>0</v>
      </c>
      <c r="R196" s="46">
        <f t="shared" si="13"/>
        <v>100.39095499999999</v>
      </c>
      <c r="S196" s="45">
        <f>[16]ENERO!R193+[16]FEBRERO!R193+[16]MARZO!R193+[16]ABRIL!R193+[16]MAYO!R193+[16]JUNIO!R193+[16]JULIO!R193+[16]AGOSTO!R193+[16]SEPTIEMBRE!R193+[16]OCTUBRE!R193+[16]NOVIEMBRE!R193+[16]DICIEMBRE!R193</f>
        <v>85.606142980000001</v>
      </c>
      <c r="T196" s="45">
        <f>[16]ENERO!S193+[16]FEBRERO!S193+[16]MARZO!S193+[16]ABRIL!S193+[16]MAYO!S193+[16]JUNIO!S193+[16]JULIO!S193+[16]AGOSTO!S193+[16]SEPTIEMBRE!S193+[16]OCTUBRE!S193+[16]NOVIEMBRE!S193+[16]DICIEMBRE!S193</f>
        <v>0</v>
      </c>
      <c r="U196" s="46">
        <f t="shared" si="15"/>
        <v>85.606142980000001</v>
      </c>
    </row>
    <row r="197" spans="1:21" s="44" customFormat="1" ht="18" customHeight="1">
      <c r="A197" s="297">
        <v>218</v>
      </c>
      <c r="B197" s="298" t="s">
        <v>135</v>
      </c>
      <c r="C197" s="297" t="s">
        <v>321</v>
      </c>
      <c r="D197" s="299">
        <v>188.21269000000001</v>
      </c>
      <c r="E197" s="300">
        <v>41.922056999999995</v>
      </c>
      <c r="F197" s="299">
        <v>0</v>
      </c>
      <c r="G197" s="299">
        <v>0.30508338000000002</v>
      </c>
      <c r="H197" s="296">
        <f t="shared" si="14"/>
        <v>145.98554962</v>
      </c>
      <c r="I197" s="296"/>
      <c r="J197" s="299">
        <v>0.52355068826431506</v>
      </c>
      <c r="K197" s="301">
        <v>0.15065525849442862</v>
      </c>
      <c r="L197" s="299">
        <v>0</v>
      </c>
      <c r="M197" s="299">
        <v>0.36262973000000004</v>
      </c>
      <c r="N197" s="301">
        <f t="shared" si="11"/>
        <v>1.0265699769886394E-2</v>
      </c>
      <c r="O197" s="296">
        <f t="shared" si="12"/>
        <v>-99.992968002794385</v>
      </c>
      <c r="P197" s="45">
        <f>[16]ENERO!O194+[16]FEBRERO!O194+[16]MARZO!O194+[16]ABRIL!O194+[16]MAYO!O194+[16]JUNIO!O194+[16]JULIO!O194+[16]AGOSTO!O194+[16]SEPTIEMBRE!O194+[16]OCTUBRE!O194+[16]NOVIEMBRE!O194+[16]DICIEMBRE!O194</f>
        <v>2.9701469999999999</v>
      </c>
      <c r="Q197" s="45">
        <f>[16]ENERO!P194+[16]FEBRERO!P194+[16]MARZO!P194+[16]ABRIL!P194+[16]MAYO!P194+[16]JUNIO!P194+[16]JULIO!P194+[16]AGOSTO!P194+[16]SEPTIEMBRE!P194+[16]OCTUBRE!P194+[16]NOVIEMBRE!P194+[16]DICIEMBRE!P194</f>
        <v>38.951909999999998</v>
      </c>
      <c r="R197" s="46">
        <f t="shared" si="13"/>
        <v>41.922056999999995</v>
      </c>
      <c r="S197" s="45">
        <f>[16]ENERO!R194+[16]FEBRERO!R194+[16]MARZO!R194+[16]ABRIL!R194+[16]MAYO!R194+[16]JUNIO!R194+[16]JULIO!R194+[16]AGOSTO!R194+[16]SEPTIEMBRE!R194+[16]OCTUBRE!R194+[16]NOVIEMBRE!R194+[16]DICIEMBRE!R194</f>
        <v>9.4450700000000012E-2</v>
      </c>
      <c r="T197" s="45">
        <f>[16]ENERO!S194+[16]FEBRERO!S194+[16]MARZO!S194+[16]ABRIL!S194+[16]MAYO!S194+[16]JUNIO!S194+[16]JULIO!S194+[16]AGOSTO!S194+[16]SEPTIEMBRE!S194+[16]OCTUBRE!S194+[16]NOVIEMBRE!S194+[16]DICIEMBRE!S194</f>
        <v>5.6204558494428625E-2</v>
      </c>
      <c r="U197" s="46">
        <f t="shared" si="15"/>
        <v>0.15065525849442862</v>
      </c>
    </row>
    <row r="198" spans="1:21" s="44" customFormat="1" ht="18" customHeight="1">
      <c r="A198" s="297">
        <v>219</v>
      </c>
      <c r="B198" s="298" t="s">
        <v>227</v>
      </c>
      <c r="C198" s="297" t="s">
        <v>322</v>
      </c>
      <c r="D198" s="299">
        <v>153.56902000000002</v>
      </c>
      <c r="E198" s="300">
        <v>27.434768000000002</v>
      </c>
      <c r="F198" s="299">
        <v>0</v>
      </c>
      <c r="G198" s="299">
        <v>4.8856934499999998</v>
      </c>
      <c r="H198" s="296">
        <f t="shared" si="14"/>
        <v>121.24855855000001</v>
      </c>
      <c r="I198" s="296"/>
      <c r="J198" s="299">
        <v>8.0142559141383654</v>
      </c>
      <c r="K198" s="301">
        <v>2.6073933313121236</v>
      </c>
      <c r="L198" s="299">
        <v>0</v>
      </c>
      <c r="M198" s="299">
        <v>5.2497203099999998</v>
      </c>
      <c r="N198" s="301">
        <f t="shared" si="11"/>
        <v>0.15714227282624194</v>
      </c>
      <c r="O198" s="296">
        <f t="shared" si="12"/>
        <v>-99.870396584746672</v>
      </c>
      <c r="P198" s="45">
        <f>[16]ENERO!O195+[16]FEBRERO!O195+[16]MARZO!O195+[16]ABRIL!O195+[16]MAYO!O195+[16]JUNIO!O195+[16]JULIO!O195+[16]AGOSTO!O195+[16]SEPTIEMBRE!O195+[16]OCTUBRE!O195+[16]NOVIEMBRE!O195+[16]DICIEMBRE!O195</f>
        <v>27.004158</v>
      </c>
      <c r="Q198" s="45">
        <f>[16]ENERO!P195+[16]FEBRERO!P195+[16]MARZO!P195+[16]ABRIL!P195+[16]MAYO!P195+[16]JUNIO!P195+[16]JULIO!P195+[16]AGOSTO!P195+[16]SEPTIEMBRE!P195+[16]OCTUBRE!P195+[16]NOVIEMBRE!P195+[16]DICIEMBRE!P195</f>
        <v>0.43060999999999999</v>
      </c>
      <c r="R198" s="46">
        <f t="shared" si="13"/>
        <v>27.434768000000002</v>
      </c>
      <c r="S198" s="45">
        <f>[16]ENERO!R195+[16]FEBRERO!R195+[16]MARZO!R195+[16]ABRIL!R195+[16]MAYO!R195+[16]JUNIO!R195+[16]JULIO!R195+[16]AGOSTO!R195+[16]SEPTIEMBRE!R195+[16]OCTUBRE!R195+[16]NOVIEMBRE!R195+[16]DICIEMBRE!R195</f>
        <v>2.1468305299999999</v>
      </c>
      <c r="T198" s="45">
        <f>[16]ENERO!S195+[16]FEBRERO!S195+[16]MARZO!S195+[16]ABRIL!S195+[16]MAYO!S195+[16]JUNIO!S195+[16]JULIO!S195+[16]AGOSTO!S195+[16]SEPTIEMBRE!S195+[16]OCTUBRE!S195+[16]NOVIEMBRE!S195+[16]DICIEMBRE!S195</f>
        <v>0.46056280131212352</v>
      </c>
      <c r="U198" s="46">
        <f t="shared" si="15"/>
        <v>2.6073933313121236</v>
      </c>
    </row>
    <row r="199" spans="1:21" s="44" customFormat="1" ht="18" customHeight="1">
      <c r="A199" s="297">
        <v>222</v>
      </c>
      <c r="B199" s="298" t="s">
        <v>126</v>
      </c>
      <c r="C199" s="297" t="s">
        <v>323</v>
      </c>
      <c r="D199" s="299">
        <v>3599.5175200000003</v>
      </c>
      <c r="E199" s="300">
        <v>872.34661000000006</v>
      </c>
      <c r="F199" s="299">
        <v>0</v>
      </c>
      <c r="G199" s="299">
        <v>211.58220678000001</v>
      </c>
      <c r="H199" s="296">
        <f t="shared" si="14"/>
        <v>2515.5887032200003</v>
      </c>
      <c r="I199" s="296"/>
      <c r="J199" s="299">
        <v>6230.40831852884</v>
      </c>
      <c r="K199" s="301">
        <v>1292.7234636720002</v>
      </c>
      <c r="L199" s="299">
        <v>0</v>
      </c>
      <c r="M199" s="299">
        <v>211.23728936999998</v>
      </c>
      <c r="N199" s="301">
        <f t="shared" si="11"/>
        <v>4726.4475654868393</v>
      </c>
      <c r="O199" s="296">
        <f t="shared" si="12"/>
        <v>87.886340856790241</v>
      </c>
      <c r="P199" s="45">
        <f>[16]ENERO!O196+[16]FEBRERO!O196+[16]MARZO!O196+[16]ABRIL!O196+[16]MAYO!O196+[16]JUNIO!O196+[16]JULIO!O196+[16]AGOSTO!O196+[16]SEPTIEMBRE!O196+[16]OCTUBRE!O196+[16]NOVIEMBRE!O196+[16]DICIEMBRE!O196</f>
        <v>817.94064000000003</v>
      </c>
      <c r="Q199" s="45">
        <f>[16]ENERO!P196+[16]FEBRERO!P196+[16]MARZO!P196+[16]ABRIL!P196+[16]MAYO!P196+[16]JUNIO!P196+[16]JULIO!P196+[16]AGOSTO!P196+[16]SEPTIEMBRE!P196+[16]OCTUBRE!P196+[16]NOVIEMBRE!P196+[16]DICIEMBRE!P196</f>
        <v>54.405970000000003</v>
      </c>
      <c r="R199" s="46">
        <f t="shared" si="13"/>
        <v>872.34661000000006</v>
      </c>
      <c r="S199" s="45">
        <f>[16]ENERO!R196+[16]FEBRERO!R196+[16]MARZO!R196+[16]ABRIL!R196+[16]MAYO!R196+[16]JUNIO!R196+[16]JULIO!R196+[16]AGOSTO!R196+[16]SEPTIEMBRE!R196+[16]OCTUBRE!R196+[16]NOVIEMBRE!R196+[16]DICIEMBRE!R196</f>
        <v>661.03903322999997</v>
      </c>
      <c r="T199" s="45">
        <f>[16]ENERO!S196+[16]FEBRERO!S196+[16]MARZO!S196+[16]ABRIL!S196+[16]MAYO!S196+[16]JUNIO!S196+[16]JULIO!S196+[16]AGOSTO!S196+[16]SEPTIEMBRE!S196+[16]OCTUBRE!S196+[16]NOVIEMBRE!S196+[16]DICIEMBRE!S196</f>
        <v>631.68443044200023</v>
      </c>
      <c r="U199" s="46">
        <f t="shared" si="15"/>
        <v>1292.7234636720002</v>
      </c>
    </row>
    <row r="200" spans="1:21" s="44" customFormat="1" ht="18" customHeight="1">
      <c r="A200" s="297">
        <v>223</v>
      </c>
      <c r="B200" s="298" t="s">
        <v>135</v>
      </c>
      <c r="C200" s="297" t="s">
        <v>324</v>
      </c>
      <c r="D200" s="299">
        <v>12.71045</v>
      </c>
      <c r="E200" s="300">
        <v>0.48042000000000007</v>
      </c>
      <c r="F200" s="299">
        <v>0</v>
      </c>
      <c r="G200" s="299">
        <v>0.14310017999999999</v>
      </c>
      <c r="H200" s="296">
        <f t="shared" si="14"/>
        <v>12.08692982</v>
      </c>
      <c r="I200" s="296"/>
      <c r="J200" s="299">
        <v>0.64874576776068482</v>
      </c>
      <c r="K200" s="301">
        <v>0.51506004251047544</v>
      </c>
      <c r="L200" s="299">
        <v>0</v>
      </c>
      <c r="M200" s="299">
        <v>0.12096522000000003</v>
      </c>
      <c r="N200" s="301">
        <f t="shared" si="11"/>
        <v>1.272050525020936E-2</v>
      </c>
      <c r="O200" s="296">
        <f t="shared" si="12"/>
        <v>-99.894758177306855</v>
      </c>
      <c r="P200" s="45">
        <f>[16]ENERO!O197+[16]FEBRERO!O197+[16]MARZO!O197+[16]ABRIL!O197+[16]MAYO!O197+[16]JUNIO!O197+[16]JULIO!O197+[16]AGOSTO!O197+[16]SEPTIEMBRE!O197+[16]OCTUBRE!O197+[16]NOVIEMBRE!O197+[16]DICIEMBRE!O197</f>
        <v>5.6999999999999998E-4</v>
      </c>
      <c r="Q200" s="45">
        <f>[16]ENERO!P197+[16]FEBRERO!P197+[16]MARZO!P197+[16]ABRIL!P197+[16]MAYO!P197+[16]JUNIO!P197+[16]JULIO!P197+[16]AGOSTO!P197+[16]SEPTIEMBRE!P197+[16]OCTUBRE!P197+[16]NOVIEMBRE!P197+[16]DICIEMBRE!P197</f>
        <v>0.47985000000000005</v>
      </c>
      <c r="R200" s="46">
        <f t="shared" si="13"/>
        <v>0.48042000000000007</v>
      </c>
      <c r="S200" s="45">
        <f>[16]ENERO!R197+[16]FEBRERO!R197+[16]MARZO!R197+[16]ABRIL!R197+[16]MAYO!R197+[16]JUNIO!R197+[16]JULIO!R197+[16]AGOSTO!R197+[16]SEPTIEMBRE!R197+[16]OCTUBRE!R197+[16]NOVIEMBRE!R197+[16]DICIEMBRE!R197</f>
        <v>0</v>
      </c>
      <c r="T200" s="45">
        <f>[16]ENERO!S197+[16]FEBRERO!S197+[16]MARZO!S197+[16]ABRIL!S197+[16]MAYO!S197+[16]JUNIO!S197+[16]JULIO!S197+[16]AGOSTO!S197+[16]SEPTIEMBRE!S197+[16]OCTUBRE!S197+[16]NOVIEMBRE!S197+[16]DICIEMBRE!S197</f>
        <v>0.51506004251047544</v>
      </c>
      <c r="U200" s="46">
        <f t="shared" si="15"/>
        <v>0.51506004251047544</v>
      </c>
    </row>
    <row r="201" spans="1:21" s="44" customFormat="1" ht="18" customHeight="1">
      <c r="A201" s="297">
        <v>225</v>
      </c>
      <c r="B201" s="298" t="s">
        <v>135</v>
      </c>
      <c r="C201" s="297" t="s">
        <v>325</v>
      </c>
      <c r="D201" s="299">
        <v>3.04575</v>
      </c>
      <c r="E201" s="300">
        <v>0.92780700000000005</v>
      </c>
      <c r="F201" s="299">
        <v>0</v>
      </c>
      <c r="G201" s="299">
        <v>7.1910310000000005E-2</v>
      </c>
      <c r="H201" s="296">
        <f t="shared" si="14"/>
        <v>2.0460326900000001</v>
      </c>
      <c r="I201" s="296"/>
      <c r="J201" s="299">
        <v>1.0336705011093552</v>
      </c>
      <c r="K201" s="301">
        <v>0.94149214206799514</v>
      </c>
      <c r="L201" s="299">
        <v>0</v>
      </c>
      <c r="M201" s="299">
        <v>7.1910310000000005E-2</v>
      </c>
      <c r="N201" s="301">
        <f t="shared" si="11"/>
        <v>2.0268049041360064E-2</v>
      </c>
      <c r="O201" s="296">
        <f t="shared" si="12"/>
        <v>-99.009397594651332</v>
      </c>
      <c r="P201" s="45">
        <f>[16]ENERO!O198+[16]FEBRERO!O198+[16]MARZO!O198+[16]ABRIL!O198+[16]MAYO!O198+[16]JUNIO!O198+[16]JULIO!O198+[16]AGOSTO!O198+[16]SEPTIEMBRE!O198+[16]OCTUBRE!O198+[16]NOVIEMBRE!O198+[16]DICIEMBRE!O198</f>
        <v>0.74306700000000003</v>
      </c>
      <c r="Q201" s="45">
        <f>[16]ENERO!P198+[16]FEBRERO!P198+[16]MARZO!P198+[16]ABRIL!P198+[16]MAYO!P198+[16]JUNIO!P198+[16]JULIO!P198+[16]AGOSTO!P198+[16]SEPTIEMBRE!P198+[16]OCTUBRE!P198+[16]NOVIEMBRE!P198+[16]DICIEMBRE!P198</f>
        <v>0.18473999999999996</v>
      </c>
      <c r="R201" s="46">
        <f t="shared" si="13"/>
        <v>0.92780700000000005</v>
      </c>
      <c r="S201" s="45">
        <f>[16]ENERO!R198+[16]FEBRERO!R198+[16]MARZO!R198+[16]ABRIL!R198+[16]MAYO!R198+[16]JUNIO!R198+[16]JULIO!R198+[16]AGOSTO!R198+[16]SEPTIEMBRE!R198+[16]OCTUBRE!R198+[16]NOVIEMBRE!R198+[16]DICIEMBRE!R198</f>
        <v>0.74306693999999995</v>
      </c>
      <c r="T201" s="45">
        <f>[16]ENERO!S198+[16]FEBRERO!S198+[16]MARZO!S198+[16]ABRIL!S198+[16]MAYO!S198+[16]JUNIO!S198+[16]JULIO!S198+[16]AGOSTO!S198+[16]SEPTIEMBRE!S198+[16]OCTUBRE!S198+[16]NOVIEMBRE!S198+[16]DICIEMBRE!S198</f>
        <v>0.19842520206799513</v>
      </c>
      <c r="U201" s="46">
        <f t="shared" si="15"/>
        <v>0.94149214206799514</v>
      </c>
    </row>
    <row r="202" spans="1:21" s="44" customFormat="1" ht="18" customHeight="1">
      <c r="A202" s="297">
        <v>226</v>
      </c>
      <c r="B202" s="298" t="s">
        <v>127</v>
      </c>
      <c r="C202" s="297" t="s">
        <v>326</v>
      </c>
      <c r="D202" s="299">
        <v>210.83942999999999</v>
      </c>
      <c r="E202" s="300">
        <v>41.417624000000004</v>
      </c>
      <c r="F202" s="299">
        <v>0</v>
      </c>
      <c r="G202" s="299">
        <v>14.62046258</v>
      </c>
      <c r="H202" s="296">
        <f t="shared" si="14"/>
        <v>154.80134341999999</v>
      </c>
      <c r="I202" s="296"/>
      <c r="J202" s="299">
        <v>43.514379550000001</v>
      </c>
      <c r="K202" s="301">
        <v>27.645687500000001</v>
      </c>
      <c r="L202" s="299">
        <v>0</v>
      </c>
      <c r="M202" s="299">
        <v>12.096466789999999</v>
      </c>
      <c r="N202" s="301">
        <f t="shared" si="11"/>
        <v>3.7722252600000008</v>
      </c>
      <c r="O202" s="296">
        <f t="shared" si="12"/>
        <v>-97.563183124473682</v>
      </c>
      <c r="P202" s="45">
        <f>[16]ENERO!O199+[16]FEBRERO!O199+[16]MARZO!O199+[16]ABRIL!O199+[16]MAYO!O199+[16]JUNIO!O199+[16]JULIO!O199+[16]AGOSTO!O199+[16]SEPTIEMBRE!O199+[16]OCTUBRE!O199+[16]NOVIEMBRE!O199+[16]DICIEMBRE!O199</f>
        <v>24.779774</v>
      </c>
      <c r="Q202" s="45">
        <f>[16]ENERO!P199+[16]FEBRERO!P199+[16]MARZO!P199+[16]ABRIL!P199+[16]MAYO!P199+[16]JUNIO!P199+[16]JULIO!P199+[16]AGOSTO!P199+[16]SEPTIEMBRE!P199+[16]OCTUBRE!P199+[16]NOVIEMBRE!P199+[16]DICIEMBRE!P199</f>
        <v>16.63785</v>
      </c>
      <c r="R202" s="46">
        <f t="shared" si="13"/>
        <v>41.417624000000004</v>
      </c>
      <c r="S202" s="45">
        <f>[16]ENERO!R199+[16]FEBRERO!R199+[16]MARZO!R199+[16]ABRIL!R199+[16]MAYO!R199+[16]JUNIO!R199+[16]JULIO!R199+[16]AGOSTO!R199+[16]SEPTIEMBRE!R199+[16]OCTUBRE!R199+[16]NOVIEMBRE!R199+[16]DICIEMBRE!R199</f>
        <v>24.779774249999999</v>
      </c>
      <c r="T202" s="45">
        <f>[16]ENERO!S199+[16]FEBRERO!S199+[16]MARZO!S199+[16]ABRIL!S199+[16]MAYO!S199+[16]JUNIO!S199+[16]JULIO!S199+[16]AGOSTO!S199+[16]SEPTIEMBRE!S199+[16]OCTUBRE!S199+[16]NOVIEMBRE!S199+[16]DICIEMBRE!S199</f>
        <v>2.8659132500000011</v>
      </c>
      <c r="U202" s="46">
        <f t="shared" si="15"/>
        <v>27.645687500000001</v>
      </c>
    </row>
    <row r="203" spans="1:21" s="44" customFormat="1" ht="18" customHeight="1">
      <c r="A203" s="297">
        <v>227</v>
      </c>
      <c r="B203" s="298" t="s">
        <v>124</v>
      </c>
      <c r="C203" s="297" t="s">
        <v>327</v>
      </c>
      <c r="D203" s="299">
        <v>328.54487999999998</v>
      </c>
      <c r="E203" s="300">
        <v>119.03111799999999</v>
      </c>
      <c r="F203" s="299">
        <v>0</v>
      </c>
      <c r="G203" s="299">
        <v>16.204974489999998</v>
      </c>
      <c r="H203" s="296">
        <f t="shared" si="14"/>
        <v>193.30878751</v>
      </c>
      <c r="I203" s="296"/>
      <c r="J203" s="299">
        <v>154.46436187930638</v>
      </c>
      <c r="K203" s="301">
        <v>72.726642854399998</v>
      </c>
      <c r="L203" s="299">
        <v>0</v>
      </c>
      <c r="M203" s="299">
        <v>15.40670252</v>
      </c>
      <c r="N203" s="301">
        <f t="shared" si="11"/>
        <v>66.331016504906387</v>
      </c>
      <c r="O203" s="296">
        <f t="shared" si="12"/>
        <v>-65.686497049972431</v>
      </c>
      <c r="P203" s="45">
        <f>[16]ENERO!O200+[16]FEBRERO!O200+[16]MARZO!O200+[16]ABRIL!O200+[16]MAYO!O200+[16]JUNIO!O200+[16]JULIO!O200+[16]AGOSTO!O200+[16]SEPTIEMBRE!O200+[16]OCTUBRE!O200+[16]NOVIEMBRE!O200+[16]DICIEMBRE!O200</f>
        <v>69.965298000000004</v>
      </c>
      <c r="Q203" s="45">
        <f>[16]ENERO!P200+[16]FEBRERO!P200+[16]MARZO!P200+[16]ABRIL!P200+[16]MAYO!P200+[16]JUNIO!P200+[16]JULIO!P200+[16]AGOSTO!P200+[16]SEPTIEMBRE!P200+[16]OCTUBRE!P200+[16]NOVIEMBRE!P200+[16]DICIEMBRE!P200</f>
        <v>49.065819999999995</v>
      </c>
      <c r="R203" s="46">
        <f t="shared" si="13"/>
        <v>119.03111799999999</v>
      </c>
      <c r="S203" s="45">
        <f>[16]ENERO!R200+[16]FEBRERO!R200+[16]MARZO!R200+[16]ABRIL!R200+[16]MAYO!R200+[16]JUNIO!R200+[16]JULIO!R200+[16]AGOSTO!R200+[16]SEPTIEMBRE!R200+[16]OCTUBRE!R200+[16]NOVIEMBRE!R200+[16]DICIEMBRE!R200</f>
        <v>69.965297520000007</v>
      </c>
      <c r="T203" s="45">
        <f>[16]ENERO!S200+[16]FEBRERO!S200+[16]MARZO!S200+[16]ABRIL!S200+[16]MAYO!S200+[16]JUNIO!S200+[16]JULIO!S200+[16]AGOSTO!S200+[16]SEPTIEMBRE!S200+[16]OCTUBRE!S200+[16]NOVIEMBRE!S200+[16]DICIEMBRE!S200</f>
        <v>2.7613453343999974</v>
      </c>
      <c r="U203" s="46">
        <f t="shared" si="15"/>
        <v>72.726642854399998</v>
      </c>
    </row>
    <row r="204" spans="1:21" s="44" customFormat="1" ht="18" customHeight="1">
      <c r="A204" s="297">
        <v>228</v>
      </c>
      <c r="B204" s="298" t="s">
        <v>135</v>
      </c>
      <c r="C204" s="297" t="s">
        <v>328</v>
      </c>
      <c r="D204" s="299">
        <v>56.673120000000004</v>
      </c>
      <c r="E204" s="300">
        <v>14.768736000000001</v>
      </c>
      <c r="F204" s="299">
        <v>0</v>
      </c>
      <c r="G204" s="299">
        <v>3.1671294799999994</v>
      </c>
      <c r="H204" s="296">
        <f t="shared" si="14"/>
        <v>38.737254520000008</v>
      </c>
      <c r="I204" s="296"/>
      <c r="J204" s="299">
        <v>18.221340912337205</v>
      </c>
      <c r="K204" s="301">
        <v>14.855375187977655</v>
      </c>
      <c r="L204" s="299">
        <v>0</v>
      </c>
      <c r="M204" s="299">
        <v>3.0086845299999996</v>
      </c>
      <c r="N204" s="301">
        <f t="shared" si="11"/>
        <v>0.35728119435954975</v>
      </c>
      <c r="O204" s="296">
        <f t="shared" si="12"/>
        <v>-99.077680649321479</v>
      </c>
      <c r="P204" s="45">
        <f>[16]ENERO!O201+[16]FEBRERO!O201+[16]MARZO!O201+[16]ABRIL!O201+[16]MAYO!O201+[16]JUNIO!O201+[16]JULIO!O201+[16]AGOSTO!O201+[16]SEPTIEMBRE!O201+[16]OCTUBRE!O201+[16]NOVIEMBRE!O201+[16]DICIEMBRE!O201</f>
        <v>13.611546000000001</v>
      </c>
      <c r="Q204" s="45">
        <f>[16]ENERO!P201+[16]FEBRERO!P201+[16]MARZO!P201+[16]ABRIL!P201+[16]MAYO!P201+[16]JUNIO!P201+[16]JULIO!P201+[16]AGOSTO!P201+[16]SEPTIEMBRE!P201+[16]OCTUBRE!P201+[16]NOVIEMBRE!P201+[16]DICIEMBRE!P201</f>
        <v>1.1571899999999999</v>
      </c>
      <c r="R204" s="46">
        <f t="shared" si="13"/>
        <v>14.768736000000001</v>
      </c>
      <c r="S204" s="45">
        <f>[16]ENERO!R201+[16]FEBRERO!R201+[16]MARZO!R201+[16]ABRIL!R201+[16]MAYO!R201+[16]JUNIO!R201+[16]JULIO!R201+[16]AGOSTO!R201+[16]SEPTIEMBRE!R201+[16]OCTUBRE!R201+[16]NOVIEMBRE!R201+[16]DICIEMBRE!R201</f>
        <v>13.611546259999997</v>
      </c>
      <c r="T204" s="45">
        <f>[16]ENERO!S201+[16]FEBRERO!S201+[16]MARZO!S201+[16]ABRIL!S201+[16]MAYO!S201+[16]JUNIO!S201+[16]JULIO!S201+[16]AGOSTO!S201+[16]SEPTIEMBRE!S201+[16]OCTUBRE!S201+[16]NOVIEMBRE!S201+[16]DICIEMBRE!S201</f>
        <v>1.2438289279776586</v>
      </c>
      <c r="U204" s="46">
        <f t="shared" si="15"/>
        <v>14.855375187977655</v>
      </c>
    </row>
    <row r="205" spans="1:21" s="44" customFormat="1" ht="18" customHeight="1">
      <c r="A205" s="297">
        <v>229</v>
      </c>
      <c r="B205" s="298" t="s">
        <v>133</v>
      </c>
      <c r="C205" s="297" t="s">
        <v>329</v>
      </c>
      <c r="D205" s="299">
        <v>418.06151</v>
      </c>
      <c r="E205" s="300">
        <v>93.204335</v>
      </c>
      <c r="F205" s="299">
        <v>0</v>
      </c>
      <c r="G205" s="299">
        <v>22.273246440000005</v>
      </c>
      <c r="H205" s="296">
        <f t="shared" si="14"/>
        <v>302.58392856</v>
      </c>
      <c r="I205" s="296"/>
      <c r="J205" s="299">
        <v>163.26090962500001</v>
      </c>
      <c r="K205" s="301">
        <v>52.518536349999998</v>
      </c>
      <c r="L205" s="299">
        <v>0</v>
      </c>
      <c r="M205" s="299">
        <v>20.901774729999996</v>
      </c>
      <c r="N205" s="301">
        <f t="shared" si="11"/>
        <v>89.840598545000006</v>
      </c>
      <c r="O205" s="296">
        <f t="shared" si="12"/>
        <v>-70.308866378808574</v>
      </c>
      <c r="P205" s="45">
        <f>[16]ENERO!O202+[16]FEBRERO!O202+[16]MARZO!O202+[16]ABRIL!O202+[16]MAYO!O202+[16]JUNIO!O202+[16]JULIO!O202+[16]AGOSTO!O202+[16]SEPTIEMBRE!O202+[16]OCTUBRE!O202+[16]NOVIEMBRE!O202+[16]DICIEMBRE!O202</f>
        <v>75.344475000000003</v>
      </c>
      <c r="Q205" s="45">
        <f>[16]ENERO!P202+[16]FEBRERO!P202+[16]MARZO!P202+[16]ABRIL!P202+[16]MAYO!P202+[16]JUNIO!P202+[16]JULIO!P202+[16]AGOSTO!P202+[16]SEPTIEMBRE!P202+[16]OCTUBRE!P202+[16]NOVIEMBRE!P202+[16]DICIEMBRE!P202</f>
        <v>17.859860000000001</v>
      </c>
      <c r="R205" s="46">
        <f t="shared" si="13"/>
        <v>93.204335</v>
      </c>
      <c r="S205" s="45">
        <f>[16]ENERO!R202+[16]FEBRERO!R202+[16]MARZO!R202+[16]ABRIL!R202+[16]MAYO!R202+[16]JUNIO!R202+[16]JULIO!R202+[16]AGOSTO!R202+[16]SEPTIEMBRE!R202+[16]OCTUBRE!R202+[16]NOVIEMBRE!R202+[16]DICIEMBRE!R202</f>
        <v>46.870545149999998</v>
      </c>
      <c r="T205" s="45">
        <f>[16]ENERO!S202+[16]FEBRERO!S202+[16]MARZO!S202+[16]ABRIL!S202+[16]MAYO!S202+[16]JUNIO!S202+[16]JULIO!S202+[16]AGOSTO!S202+[16]SEPTIEMBRE!S202+[16]OCTUBRE!S202+[16]NOVIEMBRE!S202+[16]DICIEMBRE!S202</f>
        <v>5.6479912000000025</v>
      </c>
      <c r="U205" s="46">
        <f t="shared" si="15"/>
        <v>52.518536349999998</v>
      </c>
    </row>
    <row r="206" spans="1:21" s="44" customFormat="1" ht="18" customHeight="1">
      <c r="A206" s="297">
        <v>231</v>
      </c>
      <c r="B206" s="298" t="s">
        <v>227</v>
      </c>
      <c r="C206" s="297" t="s">
        <v>330</v>
      </c>
      <c r="D206" s="299">
        <v>33.177320000000002</v>
      </c>
      <c r="E206" s="300">
        <v>14.882179999999998</v>
      </c>
      <c r="F206" s="299">
        <v>0</v>
      </c>
      <c r="G206" s="299">
        <v>0.20331000999999999</v>
      </c>
      <c r="H206" s="296">
        <f t="shared" si="14"/>
        <v>18.091829990000004</v>
      </c>
      <c r="I206" s="296"/>
      <c r="J206" s="299">
        <v>12.292452766304763</v>
      </c>
      <c r="K206" s="301">
        <v>11.736959310690944</v>
      </c>
      <c r="L206" s="299">
        <v>0</v>
      </c>
      <c r="M206" s="299">
        <v>0.31446496999999995</v>
      </c>
      <c r="N206" s="301">
        <f t="shared" si="11"/>
        <v>0.24102848561381895</v>
      </c>
      <c r="O206" s="296">
        <f t="shared" si="12"/>
        <v>-98.667749554649575</v>
      </c>
      <c r="P206" s="45">
        <f>[16]ENERO!O203+[16]FEBRERO!O203+[16]MARZO!O203+[16]ABRIL!O203+[16]MAYO!O203+[16]JUNIO!O203+[16]JULIO!O203+[16]AGOSTO!O203+[16]SEPTIEMBRE!O203+[16]OCTUBRE!O203+[16]NOVIEMBRE!O203+[16]DICIEMBRE!O203</f>
        <v>4.0439999999999996</v>
      </c>
      <c r="Q206" s="45">
        <f>[16]ENERO!P203+[16]FEBRERO!P203+[16]MARZO!P203+[16]ABRIL!P203+[16]MAYO!P203+[16]JUNIO!P203+[16]JULIO!P203+[16]AGOSTO!P203+[16]SEPTIEMBRE!P203+[16]OCTUBRE!P203+[16]NOVIEMBRE!P203+[16]DICIEMBRE!P203</f>
        <v>10.838179999999999</v>
      </c>
      <c r="R206" s="46">
        <f t="shared" si="13"/>
        <v>14.882179999999998</v>
      </c>
      <c r="S206" s="45">
        <f>[16]ENERO!R203+[16]FEBRERO!R203+[16]MARZO!R203+[16]ABRIL!R203+[16]MAYO!R203+[16]JUNIO!R203+[16]JULIO!R203+[16]AGOSTO!R203+[16]SEPTIEMBRE!R203+[16]OCTUBRE!R203+[16]NOVIEMBRE!R203+[16]DICIEMBRE!R203</f>
        <v>0.12859787</v>
      </c>
      <c r="T206" s="45">
        <f>[16]ENERO!S203+[16]FEBRERO!S203+[16]MARZO!S203+[16]ABRIL!S203+[16]MAYO!S203+[16]JUNIO!S203+[16]JULIO!S203+[16]AGOSTO!S203+[16]SEPTIEMBRE!S203+[16]OCTUBRE!S203+[16]NOVIEMBRE!S203+[16]DICIEMBRE!S203</f>
        <v>11.608361440690944</v>
      </c>
      <c r="U206" s="46">
        <f t="shared" si="15"/>
        <v>11.736959310690944</v>
      </c>
    </row>
    <row r="207" spans="1:21" s="44" customFormat="1" ht="18" customHeight="1">
      <c r="A207" s="297">
        <v>233</v>
      </c>
      <c r="B207" s="298" t="s">
        <v>227</v>
      </c>
      <c r="C207" s="297" t="s">
        <v>331</v>
      </c>
      <c r="D207" s="299">
        <v>32.753360000000001</v>
      </c>
      <c r="E207" s="300">
        <v>29.873951000000002</v>
      </c>
      <c r="F207" s="299">
        <v>0</v>
      </c>
      <c r="G207" s="299">
        <v>0.27164475999999999</v>
      </c>
      <c r="H207" s="296">
        <f t="shared" si="14"/>
        <v>2.607764239999999</v>
      </c>
      <c r="I207" s="296"/>
      <c r="J207" s="299">
        <v>5.1253994889195713</v>
      </c>
      <c r="K207" s="301">
        <v>4.6047414097250696</v>
      </c>
      <c r="L207" s="299">
        <v>0</v>
      </c>
      <c r="M207" s="299">
        <v>0.42016004999999995</v>
      </c>
      <c r="N207" s="301">
        <f t="shared" si="11"/>
        <v>0.10049802919450174</v>
      </c>
      <c r="O207" s="296">
        <f t="shared" si="12"/>
        <v>-96.146199581504277</v>
      </c>
      <c r="P207" s="45">
        <f>[16]ENERO!O204+[16]FEBRERO!O204+[16]MARZO!O204+[16]ABRIL!O204+[16]MAYO!O204+[16]JUNIO!O204+[16]JULIO!O204+[16]AGOSTO!O204+[16]SEPTIEMBRE!O204+[16]OCTUBRE!O204+[16]NOVIEMBRE!O204+[16]DICIEMBRE!O204</f>
        <v>25.746801000000001</v>
      </c>
      <c r="Q207" s="45">
        <f>[16]ENERO!P204+[16]FEBRERO!P204+[16]MARZO!P204+[16]ABRIL!P204+[16]MAYO!P204+[16]JUNIO!P204+[16]JULIO!P204+[16]AGOSTO!P204+[16]SEPTIEMBRE!P204+[16]OCTUBRE!P204+[16]NOVIEMBRE!P204+[16]DICIEMBRE!P204</f>
        <v>4.1271500000000003</v>
      </c>
      <c r="R207" s="46">
        <f t="shared" si="13"/>
        <v>29.873951000000002</v>
      </c>
      <c r="S207" s="45">
        <f>[16]ENERO!R204+[16]FEBRERO!R204+[16]MARZO!R204+[16]ABRIL!R204+[16]MAYO!R204+[16]JUNIO!R204+[16]JULIO!R204+[16]AGOSTO!R204+[16]SEPTIEMBRE!R204+[16]OCTUBRE!R204+[16]NOVIEMBRE!R204+[16]DICIEMBRE!R204</f>
        <v>0.17182106</v>
      </c>
      <c r="T207" s="45">
        <f>[16]ENERO!S204+[16]FEBRERO!S204+[16]MARZO!S204+[16]ABRIL!S204+[16]MAYO!S204+[16]JUNIO!S204+[16]JULIO!S204+[16]AGOSTO!S204+[16]SEPTIEMBRE!S204+[16]OCTUBRE!S204+[16]NOVIEMBRE!S204+[16]DICIEMBRE!S204</f>
        <v>4.4329203497250695</v>
      </c>
      <c r="U207" s="46">
        <f t="shared" si="15"/>
        <v>4.6047414097250696</v>
      </c>
    </row>
    <row r="208" spans="1:21" s="44" customFormat="1" ht="18" customHeight="1">
      <c r="A208" s="297">
        <v>234</v>
      </c>
      <c r="B208" s="298" t="s">
        <v>227</v>
      </c>
      <c r="C208" s="297" t="s">
        <v>332</v>
      </c>
      <c r="D208" s="299">
        <v>87.811409999999995</v>
      </c>
      <c r="E208" s="300">
        <v>5.3713340000000001</v>
      </c>
      <c r="F208" s="299">
        <v>0</v>
      </c>
      <c r="G208" s="299">
        <v>18.384388819999998</v>
      </c>
      <c r="H208" s="296">
        <f t="shared" si="14"/>
        <v>64.055687179999993</v>
      </c>
      <c r="I208" s="296"/>
      <c r="J208" s="299">
        <v>36.166778696658611</v>
      </c>
      <c r="K208" s="301">
        <v>18.662781503194733</v>
      </c>
      <c r="L208" s="299">
        <v>0</v>
      </c>
      <c r="M208" s="299">
        <v>16.79484467</v>
      </c>
      <c r="N208" s="301">
        <f t="shared" si="11"/>
        <v>0.70915252346387803</v>
      </c>
      <c r="O208" s="296">
        <f t="shared" si="12"/>
        <v>-98.892912472438056</v>
      </c>
      <c r="P208" s="45">
        <f>[16]ENERO!O205+[16]FEBRERO!O205+[16]MARZO!O205+[16]ABRIL!O205+[16]MAYO!O205+[16]JUNIO!O205+[16]JULIO!O205+[16]AGOSTO!O205+[16]SEPTIEMBRE!O205+[16]OCTUBRE!O205+[16]NOVIEMBRE!O205+[16]DICIEMBRE!O205</f>
        <v>5.3713340000000001</v>
      </c>
      <c r="Q208" s="45">
        <f>[16]ENERO!P205+[16]FEBRERO!P205+[16]MARZO!P205+[16]ABRIL!P205+[16]MAYO!P205+[16]JUNIO!P205+[16]JULIO!P205+[16]AGOSTO!P205+[16]SEPTIEMBRE!P205+[16]OCTUBRE!P205+[16]NOVIEMBRE!P205+[16]DICIEMBRE!P205</f>
        <v>0</v>
      </c>
      <c r="R208" s="46">
        <f t="shared" si="13"/>
        <v>5.3713340000000001</v>
      </c>
      <c r="S208" s="45">
        <f>[16]ENERO!R205+[16]FEBRERO!R205+[16]MARZO!R205+[16]ABRIL!R205+[16]MAYO!R205+[16]JUNIO!R205+[16]JULIO!R205+[16]AGOSTO!R205+[16]SEPTIEMBRE!R205+[16]OCTUBRE!R205+[16]NOVIEMBRE!R205+[16]DICIEMBRE!R205</f>
        <v>1.37875627</v>
      </c>
      <c r="T208" s="45">
        <f>[16]ENERO!S205+[16]FEBRERO!S205+[16]MARZO!S205+[16]ABRIL!S205+[16]MAYO!S205+[16]JUNIO!S205+[16]JULIO!S205+[16]AGOSTO!S205+[16]SEPTIEMBRE!S205+[16]OCTUBRE!S205+[16]NOVIEMBRE!S205+[16]DICIEMBRE!S205</f>
        <v>17.284025233194733</v>
      </c>
      <c r="U208" s="46">
        <f t="shared" si="15"/>
        <v>18.662781503194733</v>
      </c>
    </row>
    <row r="209" spans="1:21" s="44" customFormat="1" ht="18" customHeight="1">
      <c r="A209" s="297">
        <v>235</v>
      </c>
      <c r="B209" s="298" t="s">
        <v>127</v>
      </c>
      <c r="C209" s="297" t="s">
        <v>333</v>
      </c>
      <c r="D209" s="299">
        <v>529.33234999999991</v>
      </c>
      <c r="E209" s="300">
        <v>17.052640000000004</v>
      </c>
      <c r="F209" s="299">
        <v>0</v>
      </c>
      <c r="G209" s="299">
        <v>26.506785210000004</v>
      </c>
      <c r="H209" s="296">
        <f t="shared" si="14"/>
        <v>485.77292478999993</v>
      </c>
      <c r="I209" s="296"/>
      <c r="J209" s="299">
        <v>198.40691057500001</v>
      </c>
      <c r="K209" s="301">
        <v>29.433748159999986</v>
      </c>
      <c r="L209" s="299">
        <v>0</v>
      </c>
      <c r="M209" s="299">
        <v>24.988666040000002</v>
      </c>
      <c r="N209" s="301">
        <f t="shared" si="11"/>
        <v>143.98449637500002</v>
      </c>
      <c r="O209" s="296">
        <f t="shared" si="12"/>
        <v>-70.359711497456416</v>
      </c>
      <c r="P209" s="45">
        <f>[16]ENERO!O206+[16]FEBRERO!O206+[16]MARZO!O206+[16]ABRIL!O206+[16]MAYO!O206+[16]JUNIO!O206+[16]JULIO!O206+[16]AGOSTO!O206+[16]SEPTIEMBRE!O206+[16]OCTUBRE!O206+[16]NOVIEMBRE!O206+[16]DICIEMBRE!O206</f>
        <v>5.4032</v>
      </c>
      <c r="Q209" s="45">
        <f>[16]ENERO!P206+[16]FEBRERO!P206+[16]MARZO!P206+[16]ABRIL!P206+[16]MAYO!P206+[16]JUNIO!P206+[16]JULIO!P206+[16]AGOSTO!P206+[16]SEPTIEMBRE!P206+[16]OCTUBRE!P206+[16]NOVIEMBRE!P206+[16]DICIEMBRE!P206</f>
        <v>11.649440000000002</v>
      </c>
      <c r="R209" s="46">
        <f t="shared" si="13"/>
        <v>17.052640000000004</v>
      </c>
      <c r="S209" s="45">
        <f>[16]ENERO!R206+[16]FEBRERO!R206+[16]MARZO!R206+[16]ABRIL!R206+[16]MAYO!R206+[16]JUNIO!R206+[16]JULIO!R206+[16]AGOSTO!R206+[16]SEPTIEMBRE!R206+[16]OCTUBRE!R206+[16]NOVIEMBRE!R206+[16]DICIEMBRE!R206</f>
        <v>10.218912160000002</v>
      </c>
      <c r="T209" s="45">
        <f>[16]ENERO!S206+[16]FEBRERO!S206+[16]MARZO!S206+[16]ABRIL!S206+[16]MAYO!S206+[16]JUNIO!S206+[16]JULIO!S206+[16]AGOSTO!S206+[16]SEPTIEMBRE!S206+[16]OCTUBRE!S206+[16]NOVIEMBRE!S206+[16]DICIEMBRE!S206</f>
        <v>19.214835999999984</v>
      </c>
      <c r="U209" s="46">
        <f t="shared" si="15"/>
        <v>29.433748159999986</v>
      </c>
    </row>
    <row r="210" spans="1:21" s="44" customFormat="1" ht="18" customHeight="1">
      <c r="A210" s="297">
        <v>236</v>
      </c>
      <c r="B210" s="298" t="s">
        <v>127</v>
      </c>
      <c r="C210" s="297" t="s">
        <v>334</v>
      </c>
      <c r="D210" s="299">
        <v>352.64429999999999</v>
      </c>
      <c r="E210" s="300">
        <v>72.433363</v>
      </c>
      <c r="F210" s="299">
        <v>0</v>
      </c>
      <c r="G210" s="299">
        <v>10.955120239999999</v>
      </c>
      <c r="H210" s="296">
        <f t="shared" si="14"/>
        <v>269.25581676000002</v>
      </c>
      <c r="I210" s="296"/>
      <c r="J210" s="299">
        <v>155.77786145500002</v>
      </c>
      <c r="K210" s="301">
        <v>79.998759219999982</v>
      </c>
      <c r="L210" s="299">
        <v>0</v>
      </c>
      <c r="M210" s="299">
        <v>10.955120239999999</v>
      </c>
      <c r="N210" s="301">
        <f t="shared" ref="N210:N273" si="16">J210-K210-M210</f>
        <v>64.82398199500004</v>
      </c>
      <c r="O210" s="296">
        <f t="shared" ref="O210:O273" si="17">IF(OR(H210=0,N210=0),"N.A.",IF((((N210-H210)/H210))*100&gt;=500,"500&lt;",IF((((N210-H210)/H210))*100&lt;=-500,"&lt;-500",(((N210-H210)/H210))*100)))</f>
        <v>-75.924760781387079</v>
      </c>
      <c r="P210" s="45">
        <f>[16]ENERO!O207+[16]FEBRERO!O207+[16]MARZO!O207+[16]ABRIL!O207+[16]MAYO!O207+[16]JUNIO!O207+[16]JULIO!O207+[16]AGOSTO!O207+[16]SEPTIEMBRE!O207+[16]OCTUBRE!O207+[16]NOVIEMBRE!O207+[16]DICIEMBRE!O207</f>
        <v>60.783923000000001</v>
      </c>
      <c r="Q210" s="45">
        <f>[16]ENERO!P207+[16]FEBRERO!P207+[16]MARZO!P207+[16]ABRIL!P207+[16]MAYO!P207+[16]JUNIO!P207+[16]JULIO!P207+[16]AGOSTO!P207+[16]SEPTIEMBRE!P207+[16]OCTUBRE!P207+[16]NOVIEMBRE!P207+[16]DICIEMBRE!P207</f>
        <v>11.649440000000002</v>
      </c>
      <c r="R210" s="46">
        <f t="shared" ref="R210:R273" si="18">P210+Q210</f>
        <v>72.433363</v>
      </c>
      <c r="S210" s="45">
        <f>[16]ENERO!R207+[16]FEBRERO!R207+[16]MARZO!R207+[16]ABRIL!R207+[16]MAYO!R207+[16]JUNIO!R207+[16]JULIO!R207+[16]AGOSTO!R207+[16]SEPTIEMBRE!R207+[16]OCTUBRE!R207+[16]NOVIEMBRE!R207+[16]DICIEMBRE!R207</f>
        <v>60.783923220000005</v>
      </c>
      <c r="T210" s="45">
        <f>[16]ENERO!S207+[16]FEBRERO!S207+[16]MARZO!S207+[16]ABRIL!S207+[16]MAYO!S207+[16]JUNIO!S207+[16]JULIO!S207+[16]AGOSTO!S207+[16]SEPTIEMBRE!S207+[16]OCTUBRE!S207+[16]NOVIEMBRE!S207+[16]DICIEMBRE!S207</f>
        <v>19.214835999999984</v>
      </c>
      <c r="U210" s="46">
        <f t="shared" si="15"/>
        <v>79.998759219999982</v>
      </c>
    </row>
    <row r="211" spans="1:21" s="44" customFormat="1" ht="18" customHeight="1">
      <c r="A211" s="297">
        <v>237</v>
      </c>
      <c r="B211" s="298" t="s">
        <v>135</v>
      </c>
      <c r="C211" s="297" t="s">
        <v>335</v>
      </c>
      <c r="D211" s="299">
        <v>61.316439999999993</v>
      </c>
      <c r="E211" s="300">
        <v>11.330680000000001</v>
      </c>
      <c r="F211" s="299">
        <v>0</v>
      </c>
      <c r="G211" s="299">
        <v>6.1709365599999995</v>
      </c>
      <c r="H211" s="296">
        <f t="shared" ref="H211:H274" si="19">D211-E211-G211</f>
        <v>43.814823439999991</v>
      </c>
      <c r="I211" s="296"/>
      <c r="J211" s="299">
        <v>17.26900854911214</v>
      </c>
      <c r="K211" s="301">
        <v>11.372966678345236</v>
      </c>
      <c r="L211" s="299">
        <v>0</v>
      </c>
      <c r="M211" s="299">
        <v>5.5574338599999997</v>
      </c>
      <c r="N211" s="301">
        <f t="shared" si="16"/>
        <v>0.3386080107669045</v>
      </c>
      <c r="O211" s="296">
        <f t="shared" si="17"/>
        <v>-99.22718389763547</v>
      </c>
      <c r="P211" s="45">
        <f>[16]ENERO!O208+[16]FEBRERO!O208+[16]MARZO!O208+[16]ABRIL!O208+[16]MAYO!O208+[16]JUNIO!O208+[16]JULIO!O208+[16]AGOSTO!O208+[16]SEPTIEMBRE!O208+[16]OCTUBRE!O208+[16]NOVIEMBRE!O208+[16]DICIEMBRE!O208</f>
        <v>10.77777</v>
      </c>
      <c r="Q211" s="45">
        <f>[16]ENERO!P208+[16]FEBRERO!P208+[16]MARZO!P208+[16]ABRIL!P208+[16]MAYO!P208+[16]JUNIO!P208+[16]JULIO!P208+[16]AGOSTO!P208+[16]SEPTIEMBRE!P208+[16]OCTUBRE!P208+[16]NOVIEMBRE!P208+[16]DICIEMBRE!P208</f>
        <v>0.55291000000000001</v>
      </c>
      <c r="R211" s="46">
        <f t="shared" si="18"/>
        <v>11.330680000000001</v>
      </c>
      <c r="S211" s="45">
        <f>[16]ENERO!R208+[16]FEBRERO!R208+[16]MARZO!R208+[16]ABRIL!R208+[16]MAYO!R208+[16]JUNIO!R208+[16]JULIO!R208+[16]AGOSTO!R208+[16]SEPTIEMBRE!R208+[16]OCTUBRE!R208+[16]NOVIEMBRE!R208+[16]DICIEMBRE!R208</f>
        <v>10.777770159999999</v>
      </c>
      <c r="T211" s="45">
        <f>[16]ENERO!S208+[16]FEBRERO!S208+[16]MARZO!S208+[16]ABRIL!S208+[16]MAYO!S208+[16]JUNIO!S208+[16]JULIO!S208+[16]AGOSTO!S208+[16]SEPTIEMBRE!S208+[16]OCTUBRE!S208+[16]NOVIEMBRE!S208+[16]DICIEMBRE!S208</f>
        <v>0.59519651834523735</v>
      </c>
      <c r="U211" s="46">
        <f t="shared" ref="U211:U274" si="20">S211+T211</f>
        <v>11.372966678345236</v>
      </c>
    </row>
    <row r="212" spans="1:21" s="44" customFormat="1" ht="18" customHeight="1">
      <c r="A212" s="297">
        <v>242</v>
      </c>
      <c r="B212" s="298" t="s">
        <v>139</v>
      </c>
      <c r="C212" s="297" t="s">
        <v>336</v>
      </c>
      <c r="D212" s="299">
        <v>50.880689999999994</v>
      </c>
      <c r="E212" s="300">
        <v>18.427916</v>
      </c>
      <c r="F212" s="299">
        <v>0</v>
      </c>
      <c r="G212" s="299">
        <v>5.1622407900000002</v>
      </c>
      <c r="H212" s="296">
        <f t="shared" si="19"/>
        <v>27.290533209999992</v>
      </c>
      <c r="I212" s="296"/>
      <c r="J212" s="299">
        <v>25.530841037121487</v>
      </c>
      <c r="K212" s="301">
        <v>19.668958410903418</v>
      </c>
      <c r="L212" s="299">
        <v>0</v>
      </c>
      <c r="M212" s="299">
        <v>5.3612779000000002</v>
      </c>
      <c r="N212" s="301">
        <f t="shared" si="16"/>
        <v>0.50060472621806884</v>
      </c>
      <c r="O212" s="296">
        <f t="shared" si="17"/>
        <v>-98.16564695762473</v>
      </c>
      <c r="P212" s="45">
        <f>[16]ENERO!O209+[16]FEBRERO!O209+[16]MARZO!O209+[16]ABRIL!O209+[16]MAYO!O209+[16]JUNIO!O209+[16]JULIO!O209+[16]AGOSTO!O209+[16]SEPTIEMBRE!O209+[16]OCTUBRE!O209+[16]NOVIEMBRE!O209+[16]DICIEMBRE!O209</f>
        <v>6.562316</v>
      </c>
      <c r="Q212" s="45">
        <f>[16]ENERO!P209+[16]FEBRERO!P209+[16]MARZO!P209+[16]ABRIL!P209+[16]MAYO!P209+[16]JUNIO!P209+[16]JULIO!P209+[16]AGOSTO!P209+[16]SEPTIEMBRE!P209+[16]OCTUBRE!P209+[16]NOVIEMBRE!P209+[16]DICIEMBRE!P209</f>
        <v>11.865600000000001</v>
      </c>
      <c r="R212" s="46">
        <f t="shared" si="18"/>
        <v>18.427916</v>
      </c>
      <c r="S212" s="45">
        <f>[16]ENERO!R209+[16]FEBRERO!R209+[16]MARZO!R209+[16]ABRIL!R209+[16]MAYO!R209+[16]JUNIO!R209+[16]JULIO!R209+[16]AGOSTO!R209+[16]SEPTIEMBRE!R209+[16]OCTUBRE!R209+[16]NOVIEMBRE!R209+[16]DICIEMBRE!R209</f>
        <v>6.9409859000000003</v>
      </c>
      <c r="T212" s="45">
        <f>[16]ENERO!S209+[16]FEBRERO!S209+[16]MARZO!S209+[16]ABRIL!S209+[16]MAYO!S209+[16]JUNIO!S209+[16]JULIO!S209+[16]AGOSTO!S209+[16]SEPTIEMBRE!S209+[16]OCTUBRE!S209+[16]NOVIEMBRE!S209+[16]DICIEMBRE!S209</f>
        <v>12.727972510903417</v>
      </c>
      <c r="U212" s="46">
        <f t="shared" si="20"/>
        <v>19.668958410903418</v>
      </c>
    </row>
    <row r="213" spans="1:21" s="44" customFormat="1" ht="18" customHeight="1">
      <c r="A213" s="297">
        <v>243</v>
      </c>
      <c r="B213" s="298" t="s">
        <v>139</v>
      </c>
      <c r="C213" s="297" t="s">
        <v>337</v>
      </c>
      <c r="D213" s="299">
        <v>359.63721999999996</v>
      </c>
      <c r="E213" s="300">
        <v>76.297376</v>
      </c>
      <c r="F213" s="299">
        <v>0</v>
      </c>
      <c r="G213" s="299">
        <v>35.492299079999995</v>
      </c>
      <c r="H213" s="296">
        <f t="shared" si="19"/>
        <v>247.84754491999996</v>
      </c>
      <c r="I213" s="296"/>
      <c r="J213" s="299">
        <v>110.22494891048379</v>
      </c>
      <c r="K213" s="301">
        <v>76.676539402435097</v>
      </c>
      <c r="L213" s="299">
        <v>0</v>
      </c>
      <c r="M213" s="299">
        <v>31.387135999999995</v>
      </c>
      <c r="N213" s="301">
        <f t="shared" si="16"/>
        <v>2.1612735080486978</v>
      </c>
      <c r="O213" s="296">
        <f t="shared" si="17"/>
        <v>-99.127982684377073</v>
      </c>
      <c r="P213" s="45">
        <f>[16]ENERO!O210+[16]FEBRERO!O210+[16]MARZO!O210+[16]ABRIL!O210+[16]MAYO!O210+[16]JUNIO!O210+[16]JULIO!O210+[16]AGOSTO!O210+[16]SEPTIEMBRE!O210+[16]OCTUBRE!O210+[16]NOVIEMBRE!O210+[16]DICIEMBRE!O210</f>
        <v>70.869185999999999</v>
      </c>
      <c r="Q213" s="45">
        <f>[16]ENERO!P210+[16]FEBRERO!P210+[16]MARZO!P210+[16]ABRIL!P210+[16]MAYO!P210+[16]JUNIO!P210+[16]JULIO!P210+[16]AGOSTO!P210+[16]SEPTIEMBRE!P210+[16]OCTUBRE!P210+[16]NOVIEMBRE!P210+[16]DICIEMBRE!P210</f>
        <v>5.4281899999999998</v>
      </c>
      <c r="R213" s="46">
        <f t="shared" si="18"/>
        <v>76.297376</v>
      </c>
      <c r="S213" s="45">
        <f>[16]ENERO!R210+[16]FEBRERO!R210+[16]MARZO!R210+[16]ABRIL!R210+[16]MAYO!R210+[16]JUNIO!R210+[16]JULIO!R210+[16]AGOSTO!R210+[16]SEPTIEMBRE!R210+[16]OCTUBRE!R210+[16]NOVIEMBRE!R210+[16]DICIEMBRE!R210</f>
        <v>70.8691867</v>
      </c>
      <c r="T213" s="45">
        <f>[16]ENERO!S210+[16]FEBRERO!S210+[16]MARZO!S210+[16]ABRIL!S210+[16]MAYO!S210+[16]JUNIO!S210+[16]JULIO!S210+[16]AGOSTO!S210+[16]SEPTIEMBRE!S210+[16]OCTUBRE!S210+[16]NOVIEMBRE!S210+[16]DICIEMBRE!S210</f>
        <v>5.8073527024350913</v>
      </c>
      <c r="U213" s="46">
        <f t="shared" si="20"/>
        <v>76.676539402435097</v>
      </c>
    </row>
    <row r="214" spans="1:21" s="44" customFormat="1" ht="18" customHeight="1">
      <c r="A214" s="297">
        <v>244</v>
      </c>
      <c r="B214" s="298" t="s">
        <v>139</v>
      </c>
      <c r="C214" s="297" t="s">
        <v>338</v>
      </c>
      <c r="D214" s="299">
        <v>226.45027000000002</v>
      </c>
      <c r="E214" s="300">
        <v>44.458105000000003</v>
      </c>
      <c r="F214" s="299">
        <v>0</v>
      </c>
      <c r="G214" s="299">
        <v>15.36026154</v>
      </c>
      <c r="H214" s="296">
        <f t="shared" si="19"/>
        <v>166.63190345999999</v>
      </c>
      <c r="I214" s="296"/>
      <c r="J214" s="299">
        <v>48.334286924118935</v>
      </c>
      <c r="K214" s="301">
        <v>33.161248607959749</v>
      </c>
      <c r="L214" s="299">
        <v>0</v>
      </c>
      <c r="M214" s="299">
        <v>14.2253072</v>
      </c>
      <c r="N214" s="301">
        <f t="shared" si="16"/>
        <v>0.94773111615918637</v>
      </c>
      <c r="O214" s="296">
        <f t="shared" si="17"/>
        <v>-99.431242699338966</v>
      </c>
      <c r="P214" s="45">
        <f>[16]ENERO!O211+[16]FEBRERO!O211+[16]MARZO!O211+[16]ABRIL!O211+[16]MAYO!O211+[16]JUNIO!O211+[16]JULIO!O211+[16]AGOSTO!O211+[16]SEPTIEMBRE!O211+[16]OCTUBRE!O211+[16]NOVIEMBRE!O211+[16]DICIEMBRE!O211</f>
        <v>33.332455000000003</v>
      </c>
      <c r="Q214" s="45">
        <f>[16]ENERO!P211+[16]FEBRERO!P211+[16]MARZO!P211+[16]ABRIL!P211+[16]MAYO!P211+[16]JUNIO!P211+[16]JULIO!P211+[16]AGOSTO!P211+[16]SEPTIEMBRE!P211+[16]OCTUBRE!P211+[16]NOVIEMBRE!P211+[16]DICIEMBRE!P211</f>
        <v>11.12565</v>
      </c>
      <c r="R214" s="46">
        <f t="shared" si="18"/>
        <v>44.458105000000003</v>
      </c>
      <c r="S214" s="45">
        <f>[16]ENERO!R211+[16]FEBRERO!R211+[16]MARZO!R211+[16]ABRIL!R211+[16]MAYO!R211+[16]JUNIO!R211+[16]JULIO!R211+[16]AGOSTO!R211+[16]SEPTIEMBRE!R211+[16]OCTUBRE!R211+[16]NOVIEMBRE!R211+[16]DICIEMBRE!R211</f>
        <v>21.234661710000001</v>
      </c>
      <c r="T214" s="45">
        <f>[16]ENERO!S211+[16]FEBRERO!S211+[16]MARZO!S211+[16]ABRIL!S211+[16]MAYO!S211+[16]JUNIO!S211+[16]JULIO!S211+[16]AGOSTO!S211+[16]SEPTIEMBRE!S211+[16]OCTUBRE!S211+[16]NOVIEMBRE!S211+[16]DICIEMBRE!S211</f>
        <v>11.926586897959748</v>
      </c>
      <c r="U214" s="46">
        <f t="shared" si="20"/>
        <v>33.161248607959749</v>
      </c>
    </row>
    <row r="215" spans="1:21" s="44" customFormat="1" ht="18" customHeight="1">
      <c r="A215" s="297">
        <v>245</v>
      </c>
      <c r="B215" s="298" t="s">
        <v>139</v>
      </c>
      <c r="C215" s="297" t="s">
        <v>339</v>
      </c>
      <c r="D215" s="299">
        <v>182.33572000000001</v>
      </c>
      <c r="E215" s="300">
        <v>77.84602799999999</v>
      </c>
      <c r="F215" s="299">
        <v>0</v>
      </c>
      <c r="G215" s="299">
        <v>9.4143871499999978</v>
      </c>
      <c r="H215" s="296">
        <f t="shared" si="19"/>
        <v>95.075304850000023</v>
      </c>
      <c r="I215" s="296"/>
      <c r="J215" s="299">
        <v>41.017174611086801</v>
      </c>
      <c r="K215" s="301">
        <v>31.741144425379218</v>
      </c>
      <c r="L215" s="299">
        <v>0</v>
      </c>
      <c r="M215" s="299">
        <v>8.4717718599999987</v>
      </c>
      <c r="N215" s="301">
        <f t="shared" si="16"/>
        <v>0.80425832570758438</v>
      </c>
      <c r="O215" s="296">
        <f t="shared" si="17"/>
        <v>-99.154082832575241</v>
      </c>
      <c r="P215" s="45">
        <f>[16]ENERO!O212+[16]FEBRERO!O212+[16]MARZO!O212+[16]ABRIL!O212+[16]MAYO!O212+[16]JUNIO!O212+[16]JULIO!O212+[16]AGOSTO!O212+[16]SEPTIEMBRE!O212+[16]OCTUBRE!O212+[16]NOVIEMBRE!O212+[16]DICIEMBRE!O212</f>
        <v>64.269887999999995</v>
      </c>
      <c r="Q215" s="45">
        <f>[16]ENERO!P212+[16]FEBRERO!P212+[16]MARZO!P212+[16]ABRIL!P212+[16]MAYO!P212+[16]JUNIO!P212+[16]JULIO!P212+[16]AGOSTO!P212+[16]SEPTIEMBRE!P212+[16]OCTUBRE!P212+[16]NOVIEMBRE!P212+[16]DICIEMBRE!P212</f>
        <v>13.576139999999999</v>
      </c>
      <c r="R215" s="46">
        <f t="shared" si="18"/>
        <v>77.84602799999999</v>
      </c>
      <c r="S215" s="45">
        <f>[16]ENERO!R212+[16]FEBRERO!R212+[16]MARZO!R212+[16]ABRIL!R212+[16]MAYO!R212+[16]JUNIO!R212+[16]JULIO!R212+[16]AGOSTO!R212+[16]SEPTIEMBRE!R212+[16]OCTUBRE!R212+[16]NOVIEMBRE!R212+[16]DICIEMBRE!R212</f>
        <v>20.91845975</v>
      </c>
      <c r="T215" s="45">
        <f>[16]ENERO!S212+[16]FEBRERO!S212+[16]MARZO!S212+[16]ABRIL!S212+[16]MAYO!S212+[16]JUNIO!S212+[16]JULIO!S212+[16]AGOSTO!S212+[16]SEPTIEMBRE!S212+[16]OCTUBRE!S212+[16]NOVIEMBRE!S212+[16]DICIEMBRE!S212</f>
        <v>10.822684675379218</v>
      </c>
      <c r="U215" s="46">
        <f t="shared" si="20"/>
        <v>31.741144425379218</v>
      </c>
    </row>
    <row r="216" spans="1:21" s="44" customFormat="1" ht="18" customHeight="1">
      <c r="A216" s="297">
        <v>247</v>
      </c>
      <c r="B216" s="298" t="s">
        <v>227</v>
      </c>
      <c r="C216" s="297" t="s">
        <v>340</v>
      </c>
      <c r="D216" s="299">
        <v>79.721810000000005</v>
      </c>
      <c r="E216" s="300">
        <v>22.907362999999997</v>
      </c>
      <c r="F216" s="299">
        <v>0</v>
      </c>
      <c r="G216" s="299">
        <v>3.40297099</v>
      </c>
      <c r="H216" s="296">
        <f t="shared" si="19"/>
        <v>53.411476010000008</v>
      </c>
      <c r="I216" s="296"/>
      <c r="J216" s="299">
        <v>24.167802436632108</v>
      </c>
      <c r="K216" s="301">
        <v>20.387296787482455</v>
      </c>
      <c r="L216" s="299">
        <v>0</v>
      </c>
      <c r="M216" s="299">
        <v>3.3066271700000001</v>
      </c>
      <c r="N216" s="301">
        <f t="shared" si="16"/>
        <v>0.47387847914965286</v>
      </c>
      <c r="O216" s="296">
        <f t="shared" si="17"/>
        <v>-99.112777787565847</v>
      </c>
      <c r="P216" s="45">
        <f>[16]ENERO!O213+[16]FEBRERO!O213+[16]MARZO!O213+[16]ABRIL!O213+[16]MAYO!O213+[16]JUNIO!O213+[16]JULIO!O213+[16]AGOSTO!O213+[16]SEPTIEMBRE!O213+[16]OCTUBRE!O213+[16]NOVIEMBRE!O213+[16]DICIEMBRE!O213</f>
        <v>13.127032999999999</v>
      </c>
      <c r="Q216" s="45">
        <f>[16]ENERO!P213+[16]FEBRERO!P213+[16]MARZO!P213+[16]ABRIL!P213+[16]MAYO!P213+[16]JUNIO!P213+[16]JULIO!P213+[16]AGOSTO!P213+[16]SEPTIEMBRE!P213+[16]OCTUBRE!P213+[16]NOVIEMBRE!P213+[16]DICIEMBRE!P213</f>
        <v>9.7803299999999993</v>
      </c>
      <c r="R216" s="46">
        <f t="shared" si="18"/>
        <v>22.907362999999997</v>
      </c>
      <c r="S216" s="45">
        <f>[16]ENERO!R213+[16]FEBRERO!R213+[16]MARZO!R213+[16]ABRIL!R213+[16]MAYO!R213+[16]JUNIO!R213+[16]JULIO!R213+[16]AGOSTO!R213+[16]SEPTIEMBRE!R213+[16]OCTUBRE!R213+[16]NOVIEMBRE!R213+[16]DICIEMBRE!R213</f>
        <v>9.9195552400000029</v>
      </c>
      <c r="T216" s="45">
        <f>[16]ENERO!S213+[16]FEBRERO!S213+[16]MARZO!S213+[16]ABRIL!S213+[16]MAYO!S213+[16]JUNIO!S213+[16]JULIO!S213+[16]AGOSTO!S213+[16]SEPTIEMBRE!S213+[16]OCTUBRE!S213+[16]NOVIEMBRE!S213+[16]DICIEMBRE!S213</f>
        <v>10.467741547482452</v>
      </c>
      <c r="U216" s="46">
        <f t="shared" si="20"/>
        <v>20.387296787482455</v>
      </c>
    </row>
    <row r="217" spans="1:21" s="44" customFormat="1" ht="18" customHeight="1">
      <c r="A217" s="297">
        <v>248</v>
      </c>
      <c r="B217" s="298" t="s">
        <v>227</v>
      </c>
      <c r="C217" s="297" t="s">
        <v>341</v>
      </c>
      <c r="D217" s="299">
        <v>309.47858000000002</v>
      </c>
      <c r="E217" s="300">
        <v>59.388601999999999</v>
      </c>
      <c r="F217" s="299">
        <v>0</v>
      </c>
      <c r="G217" s="299">
        <v>7.4499249799999987</v>
      </c>
      <c r="H217" s="296">
        <f t="shared" si="19"/>
        <v>242.64005302000004</v>
      </c>
      <c r="I217" s="296"/>
      <c r="J217" s="299">
        <v>55.324041145538146</v>
      </c>
      <c r="K217" s="301">
        <v>46.860296015037392</v>
      </c>
      <c r="L217" s="299">
        <v>0</v>
      </c>
      <c r="M217" s="299">
        <v>7.3789600100000001</v>
      </c>
      <c r="N217" s="301">
        <f t="shared" si="16"/>
        <v>1.0847851205007544</v>
      </c>
      <c r="O217" s="296">
        <f t="shared" si="17"/>
        <v>-99.552924133093839</v>
      </c>
      <c r="P217" s="45">
        <f>[16]ENERO!O214+[16]FEBRERO!O214+[16]MARZO!O214+[16]ABRIL!O214+[16]MAYO!O214+[16]JUNIO!O214+[16]JULIO!O214+[16]AGOSTO!O214+[16]SEPTIEMBRE!O214+[16]OCTUBRE!O214+[16]NOVIEMBRE!O214+[16]DICIEMBRE!O214</f>
        <v>37.314881999999997</v>
      </c>
      <c r="Q217" s="45">
        <f>[16]ENERO!P214+[16]FEBRERO!P214+[16]MARZO!P214+[16]ABRIL!P214+[16]MAYO!P214+[16]JUNIO!P214+[16]JULIO!P214+[16]AGOSTO!P214+[16]SEPTIEMBRE!P214+[16]OCTUBRE!P214+[16]NOVIEMBRE!P214+[16]DICIEMBRE!P214</f>
        <v>22.073720000000002</v>
      </c>
      <c r="R217" s="46">
        <f t="shared" si="18"/>
        <v>59.388601999999999</v>
      </c>
      <c r="S217" s="45">
        <f>[16]ENERO!R214+[16]FEBRERO!R214+[16]MARZO!R214+[16]ABRIL!R214+[16]MAYO!R214+[16]JUNIO!R214+[16]JULIO!R214+[16]AGOSTO!R214+[16]SEPTIEMBRE!R214+[16]OCTUBRE!R214+[16]NOVIEMBRE!R214+[16]DICIEMBRE!R214</f>
        <v>23.224035860000001</v>
      </c>
      <c r="T217" s="45">
        <f>[16]ENERO!S214+[16]FEBRERO!S214+[16]MARZO!S214+[16]ABRIL!S214+[16]MAYO!S214+[16]JUNIO!S214+[16]JULIO!S214+[16]AGOSTO!S214+[16]SEPTIEMBRE!S214+[16]OCTUBRE!S214+[16]NOVIEMBRE!S214+[16]DICIEMBRE!S214</f>
        <v>23.636260155037391</v>
      </c>
      <c r="U217" s="46">
        <f t="shared" si="20"/>
        <v>46.860296015037392</v>
      </c>
    </row>
    <row r="218" spans="1:21" s="44" customFormat="1" ht="18" customHeight="1">
      <c r="A218" s="297">
        <v>249</v>
      </c>
      <c r="B218" s="298" t="s">
        <v>227</v>
      </c>
      <c r="C218" s="297" t="s">
        <v>342</v>
      </c>
      <c r="D218" s="299">
        <v>455.21215000000007</v>
      </c>
      <c r="E218" s="300">
        <v>39.402284999999999</v>
      </c>
      <c r="F218" s="299">
        <v>0</v>
      </c>
      <c r="G218" s="299">
        <v>15.04949264</v>
      </c>
      <c r="H218" s="296">
        <f t="shared" si="19"/>
        <v>400.76037236000008</v>
      </c>
      <c r="I218" s="296"/>
      <c r="J218" s="299">
        <v>45.863243988572194</v>
      </c>
      <c r="K218" s="301">
        <v>31.12091086467861</v>
      </c>
      <c r="L218" s="299">
        <v>0</v>
      </c>
      <c r="M218" s="299">
        <v>13.843053829999999</v>
      </c>
      <c r="N218" s="301">
        <f t="shared" si="16"/>
        <v>0.89927929389358496</v>
      </c>
      <c r="O218" s="296">
        <f t="shared" si="17"/>
        <v>-99.775606732622308</v>
      </c>
      <c r="P218" s="45">
        <f>[16]ENERO!O215+[16]FEBRERO!O215+[16]MARZO!O215+[16]ABRIL!O215+[16]MAYO!O215+[16]JUNIO!O215+[16]JULIO!O215+[16]AGOSTO!O215+[16]SEPTIEMBRE!O215+[16]OCTUBRE!O215+[16]NOVIEMBRE!O215+[16]DICIEMBRE!O215</f>
        <v>35.416255</v>
      </c>
      <c r="Q218" s="45">
        <f>[16]ENERO!P215+[16]FEBRERO!P215+[16]MARZO!P215+[16]ABRIL!P215+[16]MAYO!P215+[16]JUNIO!P215+[16]JULIO!P215+[16]AGOSTO!P215+[16]SEPTIEMBRE!P215+[16]OCTUBRE!P215+[16]NOVIEMBRE!P215+[16]DICIEMBRE!P215</f>
        <v>3.98603</v>
      </c>
      <c r="R218" s="46">
        <f t="shared" si="18"/>
        <v>39.402284999999999</v>
      </c>
      <c r="S218" s="45">
        <f>[16]ENERO!R215+[16]FEBRERO!R215+[16]MARZO!R215+[16]ABRIL!R215+[16]MAYO!R215+[16]JUNIO!R215+[16]JULIO!R215+[16]AGOSTO!R215+[16]SEPTIEMBRE!R215+[16]OCTUBRE!R215+[16]NOVIEMBRE!R215+[16]DICIEMBRE!R215</f>
        <v>22.976878710000001</v>
      </c>
      <c r="T218" s="45">
        <f>[16]ENERO!S215+[16]FEBRERO!S215+[16]MARZO!S215+[16]ABRIL!S215+[16]MAYO!S215+[16]JUNIO!S215+[16]JULIO!S215+[16]AGOSTO!S215+[16]SEPTIEMBRE!S215+[16]OCTUBRE!S215+[16]NOVIEMBRE!S215+[16]DICIEMBRE!S215</f>
        <v>8.1440321546786087</v>
      </c>
      <c r="U218" s="46">
        <f t="shared" si="20"/>
        <v>31.12091086467861</v>
      </c>
    </row>
    <row r="219" spans="1:21" s="44" customFormat="1" ht="18" customHeight="1">
      <c r="A219" s="297">
        <v>250</v>
      </c>
      <c r="B219" s="298" t="s">
        <v>227</v>
      </c>
      <c r="C219" s="297" t="s">
        <v>343</v>
      </c>
      <c r="D219" s="299">
        <v>198.15059000000002</v>
      </c>
      <c r="E219" s="300">
        <v>30.800324</v>
      </c>
      <c r="F219" s="299">
        <v>0</v>
      </c>
      <c r="G219" s="299">
        <v>2.7007518899999998</v>
      </c>
      <c r="H219" s="296">
        <f t="shared" si="19"/>
        <v>164.64951411000004</v>
      </c>
      <c r="I219" s="296"/>
      <c r="J219" s="299">
        <v>26.767330444592446</v>
      </c>
      <c r="K219" s="301">
        <v>23.565853078031811</v>
      </c>
      <c r="L219" s="299">
        <v>0</v>
      </c>
      <c r="M219" s="299">
        <v>2.6766277499999998</v>
      </c>
      <c r="N219" s="301">
        <f t="shared" si="16"/>
        <v>0.52484961656063511</v>
      </c>
      <c r="O219" s="296">
        <f t="shared" si="17"/>
        <v>-99.681232210494102</v>
      </c>
      <c r="P219" s="45">
        <f>[16]ENERO!O216+[16]FEBRERO!O216+[16]MARZO!O216+[16]ABRIL!O216+[16]MAYO!O216+[16]JUNIO!O216+[16]JULIO!O216+[16]AGOSTO!O216+[16]SEPTIEMBRE!O216+[16]OCTUBRE!O216+[16]NOVIEMBRE!O216+[16]DICIEMBRE!O216</f>
        <v>9.4929039999999993</v>
      </c>
      <c r="Q219" s="45">
        <f>[16]ENERO!P216+[16]FEBRERO!P216+[16]MARZO!P216+[16]ABRIL!P216+[16]MAYO!P216+[16]JUNIO!P216+[16]JULIO!P216+[16]AGOSTO!P216+[16]SEPTIEMBRE!P216+[16]OCTUBRE!P216+[16]NOVIEMBRE!P216+[16]DICIEMBRE!P216</f>
        <v>21.30742</v>
      </c>
      <c r="R219" s="46">
        <f t="shared" si="18"/>
        <v>30.800324</v>
      </c>
      <c r="S219" s="45">
        <f>[16]ENERO!R216+[16]FEBRERO!R216+[16]MARZO!R216+[16]ABRIL!R216+[16]MAYO!R216+[16]JUNIO!R216+[16]JULIO!R216+[16]AGOSTO!R216+[16]SEPTIEMBRE!R216+[16]OCTUBRE!R216+[16]NOVIEMBRE!R216+[16]DICIEMBRE!R216</f>
        <v>0.75468582999999989</v>
      </c>
      <c r="T219" s="45">
        <f>[16]ENERO!S216+[16]FEBRERO!S216+[16]MARZO!S216+[16]ABRIL!S216+[16]MAYO!S216+[16]JUNIO!S216+[16]JULIO!S216+[16]AGOSTO!S216+[16]SEPTIEMBRE!S216+[16]OCTUBRE!S216+[16]NOVIEMBRE!S216+[16]DICIEMBRE!S216</f>
        <v>22.811167248031811</v>
      </c>
      <c r="U219" s="46">
        <f t="shared" si="20"/>
        <v>23.565853078031811</v>
      </c>
    </row>
    <row r="220" spans="1:21" s="44" customFormat="1" ht="18" customHeight="1">
      <c r="A220" s="297">
        <v>251</v>
      </c>
      <c r="B220" s="298" t="s">
        <v>139</v>
      </c>
      <c r="C220" s="297" t="s">
        <v>344</v>
      </c>
      <c r="D220" s="299">
        <v>80.057879999999997</v>
      </c>
      <c r="E220" s="300">
        <v>19.702947000000002</v>
      </c>
      <c r="F220" s="299">
        <v>0</v>
      </c>
      <c r="G220" s="299">
        <v>8.3864785899999976</v>
      </c>
      <c r="H220" s="296">
        <f t="shared" si="19"/>
        <v>51.96845441</v>
      </c>
      <c r="I220" s="296"/>
      <c r="J220" s="299">
        <v>26.572858137441486</v>
      </c>
      <c r="K220" s="301">
        <v>17.684870713374004</v>
      </c>
      <c r="L220" s="299">
        <v>0</v>
      </c>
      <c r="M220" s="299">
        <v>8.3669509899999994</v>
      </c>
      <c r="N220" s="301">
        <f t="shared" si="16"/>
        <v>0.5210364340674829</v>
      </c>
      <c r="O220" s="296">
        <f t="shared" si="17"/>
        <v>-98.997398633492509</v>
      </c>
      <c r="P220" s="45">
        <f>[16]ENERO!O217+[16]FEBRERO!O217+[16]MARZO!O217+[16]ABRIL!O217+[16]MAYO!O217+[16]JUNIO!O217+[16]JULIO!O217+[16]AGOSTO!O217+[16]SEPTIEMBRE!O217+[16]OCTUBRE!O217+[16]NOVIEMBRE!O217+[16]DICIEMBRE!O217</f>
        <v>14.681107000000001</v>
      </c>
      <c r="Q220" s="45">
        <f>[16]ENERO!P217+[16]FEBRERO!P217+[16]MARZO!P217+[16]ABRIL!P217+[16]MAYO!P217+[16]JUNIO!P217+[16]JULIO!P217+[16]AGOSTO!P217+[16]SEPTIEMBRE!P217+[16]OCTUBRE!P217+[16]NOVIEMBRE!P217+[16]DICIEMBRE!P217</f>
        <v>5.0218399999999992</v>
      </c>
      <c r="R220" s="46">
        <f t="shared" si="18"/>
        <v>19.702947000000002</v>
      </c>
      <c r="S220" s="45">
        <f>[16]ENERO!R217+[16]FEBRERO!R217+[16]MARZO!R217+[16]ABRIL!R217+[16]MAYO!R217+[16]JUNIO!R217+[16]JULIO!R217+[16]AGOSTO!R217+[16]SEPTIEMBRE!R217+[16]OCTUBRE!R217+[16]NOVIEMBRE!R217+[16]DICIEMBRE!R217</f>
        <v>12.310655299999999</v>
      </c>
      <c r="T220" s="45">
        <f>[16]ENERO!S217+[16]FEBRERO!S217+[16]MARZO!S217+[16]ABRIL!S217+[16]MAYO!S217+[16]JUNIO!S217+[16]JULIO!S217+[16]AGOSTO!S217+[16]SEPTIEMBRE!S217+[16]OCTUBRE!S217+[16]NOVIEMBRE!S217+[16]DICIEMBRE!S217</f>
        <v>5.3742154133740048</v>
      </c>
      <c r="U220" s="46">
        <f t="shared" si="20"/>
        <v>17.684870713374004</v>
      </c>
    </row>
    <row r="221" spans="1:21" s="44" customFormat="1" ht="18" customHeight="1">
      <c r="A221" s="297">
        <v>252</v>
      </c>
      <c r="B221" s="298" t="s">
        <v>139</v>
      </c>
      <c r="C221" s="297" t="s">
        <v>345</v>
      </c>
      <c r="D221" s="299">
        <v>27.824400000000001</v>
      </c>
      <c r="E221" s="300">
        <v>9.4872329999999998</v>
      </c>
      <c r="F221" s="299">
        <v>0</v>
      </c>
      <c r="G221" s="299">
        <v>0.20204778000000004</v>
      </c>
      <c r="H221" s="296">
        <f t="shared" si="19"/>
        <v>18.13511922</v>
      </c>
      <c r="I221" s="296"/>
      <c r="J221" s="299">
        <v>10.523920060135877</v>
      </c>
      <c r="K221" s="301">
        <v>10.146774216407723</v>
      </c>
      <c r="L221" s="299">
        <v>0</v>
      </c>
      <c r="M221" s="299">
        <v>0.17079447</v>
      </c>
      <c r="N221" s="301">
        <f t="shared" si="16"/>
        <v>0.20635137372815451</v>
      </c>
      <c r="O221" s="296">
        <f t="shared" si="17"/>
        <v>-98.862144928716091</v>
      </c>
      <c r="P221" s="45">
        <f>[16]ENERO!O218+[16]FEBRERO!O218+[16]MARZO!O218+[16]ABRIL!O218+[16]MAYO!O218+[16]JUNIO!O218+[16]JULIO!O218+[16]AGOSTO!O218+[16]SEPTIEMBRE!O218+[16]OCTUBRE!O218+[16]NOVIEMBRE!O218+[16]DICIEMBRE!O218</f>
        <v>2.9300000000000002E-4</v>
      </c>
      <c r="Q221" s="45">
        <f>[16]ENERO!P218+[16]FEBRERO!P218+[16]MARZO!P218+[16]ABRIL!P218+[16]MAYO!P218+[16]JUNIO!P218+[16]JULIO!P218+[16]AGOSTO!P218+[16]SEPTIEMBRE!P218+[16]OCTUBRE!P218+[16]NOVIEMBRE!P218+[16]DICIEMBRE!P218</f>
        <v>9.4869400000000006</v>
      </c>
      <c r="R221" s="46">
        <f t="shared" si="18"/>
        <v>9.4872329999999998</v>
      </c>
      <c r="S221" s="45">
        <f>[16]ENERO!R218+[16]FEBRERO!R218+[16]MARZO!R218+[16]ABRIL!R218+[16]MAYO!R218+[16]JUNIO!R218+[16]JULIO!R218+[16]AGOSTO!R218+[16]SEPTIEMBRE!R218+[16]OCTUBRE!R218+[16]NOVIEMBRE!R218+[16]DICIEMBRE!R218</f>
        <v>0</v>
      </c>
      <c r="T221" s="45">
        <f>[16]ENERO!S218+[16]FEBRERO!S218+[16]MARZO!S218+[16]ABRIL!S218+[16]MAYO!S218+[16]JUNIO!S218+[16]JULIO!S218+[16]AGOSTO!S218+[16]SEPTIEMBRE!S218+[16]OCTUBRE!S218+[16]NOVIEMBRE!S218+[16]DICIEMBRE!S218</f>
        <v>10.146774216407723</v>
      </c>
      <c r="U221" s="46">
        <f t="shared" si="20"/>
        <v>10.146774216407723</v>
      </c>
    </row>
    <row r="222" spans="1:21" s="44" customFormat="1" ht="18" customHeight="1">
      <c r="A222" s="297">
        <v>253</v>
      </c>
      <c r="B222" s="298" t="s">
        <v>139</v>
      </c>
      <c r="C222" s="297" t="s">
        <v>346</v>
      </c>
      <c r="D222" s="299">
        <v>151.36159999999998</v>
      </c>
      <c r="E222" s="300">
        <v>37.989152000000004</v>
      </c>
      <c r="F222" s="299">
        <v>0</v>
      </c>
      <c r="G222" s="299">
        <v>15.19483567</v>
      </c>
      <c r="H222" s="296">
        <f t="shared" si="19"/>
        <v>98.177612329999974</v>
      </c>
      <c r="I222" s="296"/>
      <c r="J222" s="299">
        <v>50.147292351310831</v>
      </c>
      <c r="K222" s="301">
        <v>35.37637752912827</v>
      </c>
      <c r="L222" s="299">
        <v>0</v>
      </c>
      <c r="M222" s="299">
        <v>13.787634580000002</v>
      </c>
      <c r="N222" s="301">
        <f t="shared" si="16"/>
        <v>0.98328024218255905</v>
      </c>
      <c r="O222" s="296">
        <f t="shared" si="17"/>
        <v>-98.998467961435537</v>
      </c>
      <c r="P222" s="45">
        <f>[16]ENERO!O219+[16]FEBRERO!O219+[16]MARZO!O219+[16]ABRIL!O219+[16]MAYO!O219+[16]JUNIO!O219+[16]JULIO!O219+[16]AGOSTO!O219+[16]SEPTIEMBRE!O219+[16]OCTUBRE!O219+[16]NOVIEMBRE!O219+[16]DICIEMBRE!O219</f>
        <v>27.818272</v>
      </c>
      <c r="Q222" s="45">
        <f>[16]ENERO!P219+[16]FEBRERO!P219+[16]MARZO!P219+[16]ABRIL!P219+[16]MAYO!P219+[16]JUNIO!P219+[16]JULIO!P219+[16]AGOSTO!P219+[16]SEPTIEMBRE!P219+[16]OCTUBRE!P219+[16]NOVIEMBRE!P219+[16]DICIEMBRE!P219</f>
        <v>10.17088</v>
      </c>
      <c r="R222" s="46">
        <f t="shared" si="18"/>
        <v>37.989152000000004</v>
      </c>
      <c r="S222" s="45">
        <f>[16]ENERO!R219+[16]FEBRERO!R219+[16]MARZO!R219+[16]ABRIL!R219+[16]MAYO!R219+[16]JUNIO!R219+[16]JULIO!R219+[16]AGOSTO!R219+[16]SEPTIEMBRE!R219+[16]OCTUBRE!R219+[16]NOVIEMBRE!R219+[16]DICIEMBRE!R219</f>
        <v>24.495286189999995</v>
      </c>
      <c r="T222" s="45">
        <f>[16]ENERO!S219+[16]FEBRERO!S219+[16]MARZO!S219+[16]ABRIL!S219+[16]MAYO!S219+[16]JUNIO!S219+[16]JULIO!S219+[16]AGOSTO!S219+[16]SEPTIEMBRE!S219+[16]OCTUBRE!S219+[16]NOVIEMBRE!S219+[16]DICIEMBRE!S219</f>
        <v>10.881091339128275</v>
      </c>
      <c r="U222" s="46">
        <f t="shared" si="20"/>
        <v>35.37637752912827</v>
      </c>
    </row>
    <row r="223" spans="1:21" s="44" customFormat="1" ht="18" customHeight="1">
      <c r="A223" s="297">
        <v>258</v>
      </c>
      <c r="B223" s="298" t="s">
        <v>204</v>
      </c>
      <c r="C223" s="297" t="s">
        <v>347</v>
      </c>
      <c r="D223" s="299">
        <v>0</v>
      </c>
      <c r="E223" s="300">
        <v>0</v>
      </c>
      <c r="F223" s="299">
        <v>0</v>
      </c>
      <c r="G223" s="299">
        <v>0</v>
      </c>
      <c r="H223" s="296">
        <f t="shared" si="19"/>
        <v>0</v>
      </c>
      <c r="I223" s="296"/>
      <c r="J223" s="299">
        <v>0</v>
      </c>
      <c r="K223" s="301">
        <v>0</v>
      </c>
      <c r="L223" s="299">
        <v>0</v>
      </c>
      <c r="M223" s="299">
        <v>0</v>
      </c>
      <c r="N223" s="301">
        <f t="shared" si="16"/>
        <v>0</v>
      </c>
      <c r="O223" s="296" t="str">
        <f t="shared" si="17"/>
        <v>N.A.</v>
      </c>
      <c r="P223" s="45">
        <f>[16]ENERO!O220+[16]FEBRERO!O220+[16]MARZO!O220+[16]ABRIL!O220+[16]MAYO!O220+[16]JUNIO!O220+[16]JULIO!O220+[16]AGOSTO!O220+[16]SEPTIEMBRE!O220+[16]OCTUBRE!O220+[16]NOVIEMBRE!O220+[16]DICIEMBRE!O220</f>
        <v>0</v>
      </c>
      <c r="Q223" s="45">
        <f>[16]ENERO!P220+[16]FEBRERO!P220+[16]MARZO!P220+[16]ABRIL!P220+[16]MAYO!P220+[16]JUNIO!P220+[16]JULIO!P220+[16]AGOSTO!P220+[16]SEPTIEMBRE!P220+[16]OCTUBRE!P220+[16]NOVIEMBRE!P220+[16]DICIEMBRE!P220</f>
        <v>0</v>
      </c>
      <c r="R223" s="46">
        <f t="shared" si="18"/>
        <v>0</v>
      </c>
      <c r="S223" s="45">
        <f>[16]ENERO!R220+[16]FEBRERO!R220+[16]MARZO!R220+[16]ABRIL!R220+[16]MAYO!R220+[16]JUNIO!R220+[16]JULIO!R220+[16]AGOSTO!R220+[16]SEPTIEMBRE!R220+[16]OCTUBRE!R220+[16]NOVIEMBRE!R220+[16]DICIEMBRE!R220</f>
        <v>0</v>
      </c>
      <c r="T223" s="45">
        <f>[16]ENERO!S220+[16]FEBRERO!S220+[16]MARZO!S220+[16]ABRIL!S220+[16]MAYO!S220+[16]JUNIO!S220+[16]JULIO!S220+[16]AGOSTO!S220+[16]SEPTIEMBRE!S220+[16]OCTUBRE!S220+[16]NOVIEMBRE!S220+[16]DICIEMBRE!S220</f>
        <v>0</v>
      </c>
      <c r="U223" s="46">
        <f t="shared" si="20"/>
        <v>0</v>
      </c>
    </row>
    <row r="224" spans="1:21" s="44" customFormat="1" ht="18" customHeight="1">
      <c r="A224" s="297">
        <v>259</v>
      </c>
      <c r="B224" s="298" t="s">
        <v>139</v>
      </c>
      <c r="C224" s="297" t="s">
        <v>348</v>
      </c>
      <c r="D224" s="299">
        <v>110.66519999999998</v>
      </c>
      <c r="E224" s="300">
        <v>29.782199000000006</v>
      </c>
      <c r="F224" s="299">
        <v>0</v>
      </c>
      <c r="G224" s="299">
        <v>14.907456</v>
      </c>
      <c r="H224" s="296">
        <f t="shared" si="19"/>
        <v>65.975544999999983</v>
      </c>
      <c r="I224" s="296"/>
      <c r="J224" s="299">
        <v>43.418307900353668</v>
      </c>
      <c r="K224" s="301">
        <v>28.438183619758501</v>
      </c>
      <c r="L224" s="299">
        <v>0</v>
      </c>
      <c r="M224" s="299">
        <v>14.128784910000002</v>
      </c>
      <c r="N224" s="301">
        <f t="shared" si="16"/>
        <v>0.85133937059516462</v>
      </c>
      <c r="O224" s="296">
        <f t="shared" si="17"/>
        <v>-98.709613735520989</v>
      </c>
      <c r="P224" s="45">
        <f>[16]ENERO!O221+[16]FEBRERO!O221+[16]MARZO!O221+[16]ABRIL!O221+[16]MAYO!O221+[16]JUNIO!O221+[16]JULIO!O221+[16]AGOSTO!O221+[16]SEPTIEMBRE!O221+[16]OCTUBRE!O221+[16]NOVIEMBRE!O221+[16]DICIEMBRE!O221</f>
        <v>20.706599000000004</v>
      </c>
      <c r="Q224" s="45">
        <f>[16]ENERO!P221+[16]FEBRERO!P221+[16]MARZO!P221+[16]ABRIL!P221+[16]MAYO!P221+[16]JUNIO!P221+[16]JULIO!P221+[16]AGOSTO!P221+[16]SEPTIEMBRE!P221+[16]OCTUBRE!P221+[16]NOVIEMBRE!P221+[16]DICIEMBRE!P221</f>
        <v>9.0755999999999997</v>
      </c>
      <c r="R224" s="46">
        <f t="shared" si="18"/>
        <v>29.782199000000006</v>
      </c>
      <c r="S224" s="45">
        <f>[16]ENERO!R221+[16]FEBRERO!R221+[16]MARZO!R221+[16]ABRIL!R221+[16]MAYO!R221+[16]JUNIO!R221+[16]JULIO!R221+[16]AGOSTO!R221+[16]SEPTIEMBRE!R221+[16]OCTUBRE!R221+[16]NOVIEMBRE!R221+[16]DICIEMBRE!R221</f>
        <v>18.724409710000003</v>
      </c>
      <c r="T224" s="45">
        <f>[16]ENERO!S221+[16]FEBRERO!S221+[16]MARZO!S221+[16]ABRIL!S221+[16]MAYO!S221+[16]JUNIO!S221+[16]JULIO!S221+[16]AGOSTO!S221+[16]SEPTIEMBRE!S221+[16]OCTUBRE!S221+[16]NOVIEMBRE!S221+[16]DICIEMBRE!S221</f>
        <v>9.7137739097584976</v>
      </c>
      <c r="U224" s="46">
        <f t="shared" si="20"/>
        <v>28.438183619758501</v>
      </c>
    </row>
    <row r="225" spans="1:21" s="44" customFormat="1" ht="18" customHeight="1">
      <c r="A225" s="297">
        <v>260</v>
      </c>
      <c r="B225" s="298" t="s">
        <v>139</v>
      </c>
      <c r="C225" s="297" t="s">
        <v>349</v>
      </c>
      <c r="D225" s="299">
        <v>22.748329999999999</v>
      </c>
      <c r="E225" s="300">
        <v>6.9851570000000009</v>
      </c>
      <c r="F225" s="299">
        <v>0</v>
      </c>
      <c r="G225" s="299">
        <v>4.8970025899999987</v>
      </c>
      <c r="H225" s="296">
        <f t="shared" si="19"/>
        <v>10.866170409999999</v>
      </c>
      <c r="I225" s="296"/>
      <c r="J225" s="299">
        <v>12.211070086074157</v>
      </c>
      <c r="K225" s="301">
        <v>7.3811934392883911</v>
      </c>
      <c r="L225" s="299">
        <v>0</v>
      </c>
      <c r="M225" s="299">
        <v>4.5904439000000004</v>
      </c>
      <c r="N225" s="301">
        <f t="shared" si="16"/>
        <v>0.23943274678576554</v>
      </c>
      <c r="O225" s="296">
        <f t="shared" si="17"/>
        <v>-97.79653053696434</v>
      </c>
      <c r="P225" s="45">
        <f>[16]ENERO!O222+[16]FEBRERO!O222+[16]MARZO!O222+[16]ABRIL!O222+[16]MAYO!O222+[16]JUNIO!O222+[16]JULIO!O222+[16]AGOSTO!O222+[16]SEPTIEMBRE!O222+[16]OCTUBRE!O222+[16]NOVIEMBRE!O222+[16]DICIEMBRE!O222</f>
        <v>0.48615700000000001</v>
      </c>
      <c r="Q225" s="45">
        <f>[16]ENERO!P222+[16]FEBRERO!P222+[16]MARZO!P222+[16]ABRIL!P222+[16]MAYO!P222+[16]JUNIO!P222+[16]JULIO!P222+[16]AGOSTO!P222+[16]SEPTIEMBRE!P222+[16]OCTUBRE!P222+[16]NOVIEMBRE!P222+[16]DICIEMBRE!P222</f>
        <v>6.4990000000000006</v>
      </c>
      <c r="R225" s="46">
        <f t="shared" si="18"/>
        <v>6.9851570000000009</v>
      </c>
      <c r="S225" s="45">
        <f>[16]ENERO!R222+[16]FEBRERO!R222+[16]MARZO!R222+[16]ABRIL!R222+[16]MAYO!R222+[16]JUNIO!R222+[16]JULIO!R222+[16]AGOSTO!R222+[16]SEPTIEMBRE!R222+[16]OCTUBRE!R222+[16]NOVIEMBRE!R222+[16]DICIEMBRE!R222</f>
        <v>0.42896147000000001</v>
      </c>
      <c r="T225" s="45">
        <f>[16]ENERO!S222+[16]FEBRERO!S222+[16]MARZO!S222+[16]ABRIL!S222+[16]MAYO!S222+[16]JUNIO!S222+[16]JULIO!S222+[16]AGOSTO!S222+[16]SEPTIEMBRE!S222+[16]OCTUBRE!S222+[16]NOVIEMBRE!S222+[16]DICIEMBRE!S222</f>
        <v>6.9522319692883912</v>
      </c>
      <c r="U225" s="46">
        <f t="shared" si="20"/>
        <v>7.3811934392883911</v>
      </c>
    </row>
    <row r="226" spans="1:21" s="44" customFormat="1" ht="18" customHeight="1">
      <c r="A226" s="297">
        <v>261</v>
      </c>
      <c r="B226" s="298" t="s">
        <v>191</v>
      </c>
      <c r="C226" s="297" t="s">
        <v>350</v>
      </c>
      <c r="D226" s="299">
        <v>2051.4700800000001</v>
      </c>
      <c r="E226" s="300">
        <v>790.60806600000001</v>
      </c>
      <c r="F226" s="299">
        <v>0</v>
      </c>
      <c r="G226" s="299">
        <v>147.70951761999999</v>
      </c>
      <c r="H226" s="296">
        <f t="shared" si="19"/>
        <v>1113.15249638</v>
      </c>
      <c r="I226" s="296"/>
      <c r="J226" s="299">
        <v>779.16354608999995</v>
      </c>
      <c r="K226" s="301">
        <v>516.17409657000007</v>
      </c>
      <c r="L226" s="299">
        <v>0</v>
      </c>
      <c r="M226" s="299">
        <v>135.49962777000002</v>
      </c>
      <c r="N226" s="301">
        <f t="shared" si="16"/>
        <v>127.48982174999986</v>
      </c>
      <c r="O226" s="296">
        <f t="shared" si="17"/>
        <v>-88.546958106405</v>
      </c>
      <c r="P226" s="45">
        <f>[16]ENERO!O223+[16]FEBRERO!O223+[16]MARZO!O223+[16]ABRIL!O223+[16]MAYO!O223+[16]JUNIO!O223+[16]JULIO!O223+[16]AGOSTO!O223+[16]SEPTIEMBRE!O223+[16]OCTUBRE!O223+[16]NOVIEMBRE!O223+[16]DICIEMBRE!O223</f>
        <v>290.94702599999999</v>
      </c>
      <c r="Q226" s="45">
        <f>[16]ENERO!P223+[16]FEBRERO!P223+[16]MARZO!P223+[16]ABRIL!P223+[16]MAYO!P223+[16]JUNIO!P223+[16]JULIO!P223+[16]AGOSTO!P223+[16]SEPTIEMBRE!P223+[16]OCTUBRE!P223+[16]NOVIEMBRE!P223+[16]DICIEMBRE!P223</f>
        <v>499.66104000000001</v>
      </c>
      <c r="R226" s="46">
        <f t="shared" si="18"/>
        <v>790.60806600000001</v>
      </c>
      <c r="S226" s="45">
        <f>[16]ENERO!R223+[16]FEBRERO!R223+[16]MARZO!R223+[16]ABRIL!R223+[16]MAYO!R223+[16]JUNIO!R223+[16]JULIO!R223+[16]AGOSTO!R223+[16]SEPTIEMBRE!R223+[16]OCTUBRE!R223+[16]NOVIEMBRE!R223+[16]DICIEMBRE!R223</f>
        <v>246.32030857000001</v>
      </c>
      <c r="T226" s="45">
        <f>[16]ENERO!S223+[16]FEBRERO!S223+[16]MARZO!S223+[16]ABRIL!S223+[16]MAYO!S223+[16]JUNIO!S223+[16]JULIO!S223+[16]AGOSTO!S223+[16]SEPTIEMBRE!S223+[16]OCTUBRE!S223+[16]NOVIEMBRE!S223+[16]DICIEMBRE!S223</f>
        <v>269.85378800000001</v>
      </c>
      <c r="U226" s="46">
        <f t="shared" si="20"/>
        <v>516.17409657000007</v>
      </c>
    </row>
    <row r="227" spans="1:21" s="44" customFormat="1" ht="18" customHeight="1">
      <c r="A227" s="297">
        <v>262</v>
      </c>
      <c r="B227" s="298" t="s">
        <v>227</v>
      </c>
      <c r="C227" s="297" t="s">
        <v>351</v>
      </c>
      <c r="D227" s="299">
        <v>150.78667000000002</v>
      </c>
      <c r="E227" s="300">
        <v>33.261926000000003</v>
      </c>
      <c r="F227" s="299">
        <v>0</v>
      </c>
      <c r="G227" s="299">
        <v>7.3414740199999997</v>
      </c>
      <c r="H227" s="296">
        <f t="shared" si="19"/>
        <v>110.18326998000001</v>
      </c>
      <c r="I227" s="296"/>
      <c r="J227" s="299">
        <v>31.173301007629746</v>
      </c>
      <c r="K227" s="301">
        <v>23.59548454140171</v>
      </c>
      <c r="L227" s="299">
        <v>0</v>
      </c>
      <c r="M227" s="299">
        <v>6.9665752699999999</v>
      </c>
      <c r="N227" s="301">
        <f t="shared" si="16"/>
        <v>0.61124119622803619</v>
      </c>
      <c r="O227" s="296">
        <f t="shared" si="17"/>
        <v>-99.445250448331237</v>
      </c>
      <c r="P227" s="45">
        <f>[16]ENERO!O224+[16]FEBRERO!O224+[16]MARZO!O224+[16]ABRIL!O224+[16]MAYO!O224+[16]JUNIO!O224+[16]JULIO!O224+[16]AGOSTO!O224+[16]SEPTIEMBRE!O224+[16]OCTUBRE!O224+[16]NOVIEMBRE!O224+[16]DICIEMBRE!O224</f>
        <v>25.761056000000004</v>
      </c>
      <c r="Q227" s="45">
        <f>[16]ENERO!P224+[16]FEBRERO!P224+[16]MARZO!P224+[16]ABRIL!P224+[16]MAYO!P224+[16]JUNIO!P224+[16]JULIO!P224+[16]AGOSTO!P224+[16]SEPTIEMBRE!P224+[16]OCTUBRE!P224+[16]NOVIEMBRE!P224+[16]DICIEMBRE!P224</f>
        <v>7.5008699999999999</v>
      </c>
      <c r="R227" s="46">
        <f t="shared" si="18"/>
        <v>33.261926000000003</v>
      </c>
      <c r="S227" s="45">
        <f>[16]ENERO!R224+[16]FEBRERO!R224+[16]MARZO!R224+[16]ABRIL!R224+[16]MAYO!R224+[16]JUNIO!R224+[16]JULIO!R224+[16]AGOSTO!R224+[16]SEPTIEMBRE!R224+[16]OCTUBRE!R224+[16]NOVIEMBRE!R224+[16]DICIEMBRE!R224</f>
        <v>15.545739410000001</v>
      </c>
      <c r="T227" s="45">
        <f>[16]ENERO!S224+[16]FEBRERO!S224+[16]MARZO!S224+[16]ABRIL!S224+[16]MAYO!S224+[16]JUNIO!S224+[16]JULIO!S224+[16]AGOSTO!S224+[16]SEPTIEMBRE!S224+[16]OCTUBRE!S224+[16]NOVIEMBRE!S224+[16]DICIEMBRE!S224</f>
        <v>8.0497451314017106</v>
      </c>
      <c r="U227" s="46">
        <f t="shared" si="20"/>
        <v>23.59548454140171</v>
      </c>
    </row>
    <row r="228" spans="1:21" s="44" customFormat="1" ht="18" customHeight="1">
      <c r="A228" s="297">
        <v>264</v>
      </c>
      <c r="B228" s="298" t="s">
        <v>126</v>
      </c>
      <c r="C228" s="297" t="s">
        <v>352</v>
      </c>
      <c r="D228" s="299">
        <v>849.58367999999996</v>
      </c>
      <c r="E228" s="300">
        <v>402.858563</v>
      </c>
      <c r="F228" s="299">
        <v>0</v>
      </c>
      <c r="G228" s="299">
        <v>263.80065681000002</v>
      </c>
      <c r="H228" s="296">
        <f t="shared" si="19"/>
        <v>182.92446018999993</v>
      </c>
      <c r="I228" s="296"/>
      <c r="J228" s="299">
        <v>0</v>
      </c>
      <c r="K228" s="301">
        <v>420.22208108999996</v>
      </c>
      <c r="L228" s="299">
        <v>0</v>
      </c>
      <c r="M228" s="299">
        <v>242.83711873999999</v>
      </c>
      <c r="N228" s="301">
        <f t="shared" si="16"/>
        <v>-663.0591998299999</v>
      </c>
      <c r="O228" s="296">
        <f t="shared" si="17"/>
        <v>-462.47705700008288</v>
      </c>
      <c r="P228" s="45">
        <f>[16]ENERO!O225+[16]FEBRERO!O225+[16]MARZO!O225+[16]ABRIL!O225+[16]MAYO!O225+[16]JUNIO!O225+[16]JULIO!O225+[16]AGOSTO!O225+[16]SEPTIEMBRE!O225+[16]OCTUBRE!O225+[16]NOVIEMBRE!O225+[16]DICIEMBRE!O225</f>
        <v>390.26558299999999</v>
      </c>
      <c r="Q228" s="45">
        <f>[16]ENERO!P225+[16]FEBRERO!P225+[16]MARZO!P225+[16]ABRIL!P225+[16]MAYO!P225+[16]JUNIO!P225+[16]JULIO!P225+[16]AGOSTO!P225+[16]SEPTIEMBRE!P225+[16]OCTUBRE!P225+[16]NOVIEMBRE!P225+[16]DICIEMBRE!P225</f>
        <v>12.592979999999999</v>
      </c>
      <c r="R228" s="46">
        <f t="shared" si="18"/>
        <v>402.858563</v>
      </c>
      <c r="S228" s="45">
        <f>[16]ENERO!R225+[16]FEBRERO!R225+[16]MARZO!R225+[16]ABRIL!R225+[16]MAYO!R225+[16]JUNIO!R225+[16]JULIO!R225+[16]AGOSTO!R225+[16]SEPTIEMBRE!R225+[16]OCTUBRE!R225+[16]NOVIEMBRE!R225+[16]DICIEMBRE!R225</f>
        <v>416.37690808999997</v>
      </c>
      <c r="T228" s="45">
        <f>[16]ENERO!S225+[16]FEBRERO!S225+[16]MARZO!S225+[16]ABRIL!S225+[16]MAYO!S225+[16]JUNIO!S225+[16]JULIO!S225+[16]AGOSTO!S225+[16]SEPTIEMBRE!S225+[16]OCTUBRE!S225+[16]NOVIEMBRE!S225+[16]DICIEMBRE!S225</f>
        <v>3.8451730000000004</v>
      </c>
      <c r="U228" s="46">
        <f t="shared" si="20"/>
        <v>420.22208108999996</v>
      </c>
    </row>
    <row r="229" spans="1:21" s="44" customFormat="1" ht="18" customHeight="1">
      <c r="A229" s="297">
        <v>266</v>
      </c>
      <c r="B229" s="298" t="s">
        <v>227</v>
      </c>
      <c r="C229" s="297" t="s">
        <v>353</v>
      </c>
      <c r="D229" s="299">
        <v>429.0870700000001</v>
      </c>
      <c r="E229" s="300">
        <v>40.505906000000003</v>
      </c>
      <c r="F229" s="299">
        <v>0</v>
      </c>
      <c r="G229" s="299">
        <v>25.872694130000003</v>
      </c>
      <c r="H229" s="296">
        <f t="shared" si="19"/>
        <v>362.7084698700001</v>
      </c>
      <c r="I229" s="296"/>
      <c r="J229" s="299">
        <v>58.716599605163118</v>
      </c>
      <c r="K229" s="301">
        <v>34.146415500552074</v>
      </c>
      <c r="L229" s="299">
        <v>0</v>
      </c>
      <c r="M229" s="299">
        <v>23.418878230000001</v>
      </c>
      <c r="N229" s="301">
        <f t="shared" si="16"/>
        <v>1.1513058746110438</v>
      </c>
      <c r="O229" s="296">
        <f t="shared" si="17"/>
        <v>-99.682580923730924</v>
      </c>
      <c r="P229" s="45">
        <f>[16]ENERO!O226+[16]FEBRERO!O226+[16]MARZO!O226+[16]ABRIL!O226+[16]MAYO!O226+[16]JUNIO!O226+[16]JULIO!O226+[16]AGOSTO!O226+[16]SEPTIEMBRE!O226+[16]OCTUBRE!O226+[16]NOVIEMBRE!O226+[16]DICIEMBRE!O226</f>
        <v>27.432996000000003</v>
      </c>
      <c r="Q229" s="45">
        <f>[16]ENERO!P226+[16]FEBRERO!P226+[16]MARZO!P226+[16]ABRIL!P226+[16]MAYO!P226+[16]JUNIO!P226+[16]JULIO!P226+[16]AGOSTO!P226+[16]SEPTIEMBRE!P226+[16]OCTUBRE!P226+[16]NOVIEMBRE!P226+[16]DICIEMBRE!P226</f>
        <v>13.072910000000002</v>
      </c>
      <c r="R229" s="46">
        <f t="shared" si="18"/>
        <v>40.505906000000003</v>
      </c>
      <c r="S229" s="45">
        <f>[16]ENERO!R226+[16]FEBRERO!R226+[16]MARZO!R226+[16]ABRIL!R226+[16]MAYO!R226+[16]JUNIO!R226+[16]JULIO!R226+[16]AGOSTO!R226+[16]SEPTIEMBRE!R226+[16]OCTUBRE!R226+[16]NOVIEMBRE!R226+[16]DICIEMBRE!R226</f>
        <v>27.539421860000001</v>
      </c>
      <c r="T229" s="45">
        <f>[16]ENERO!S226+[16]FEBRERO!S226+[16]MARZO!S226+[16]ABRIL!S226+[16]MAYO!S226+[16]JUNIO!S226+[16]JULIO!S226+[16]AGOSTO!S226+[16]SEPTIEMBRE!S226+[16]OCTUBRE!S226+[16]NOVIEMBRE!S226+[16]DICIEMBRE!S226</f>
        <v>6.6069936405520719</v>
      </c>
      <c r="U229" s="46">
        <f t="shared" si="20"/>
        <v>34.146415500552074</v>
      </c>
    </row>
    <row r="230" spans="1:21" s="44" customFormat="1" ht="18" customHeight="1">
      <c r="A230" s="297">
        <v>267</v>
      </c>
      <c r="B230" s="298" t="s">
        <v>227</v>
      </c>
      <c r="C230" s="297" t="s">
        <v>354</v>
      </c>
      <c r="D230" s="299">
        <v>93.40137</v>
      </c>
      <c r="E230" s="300">
        <v>23.100877000000001</v>
      </c>
      <c r="F230" s="299">
        <v>0</v>
      </c>
      <c r="G230" s="299">
        <v>8.6474008900000001</v>
      </c>
      <c r="H230" s="296">
        <f t="shared" si="19"/>
        <v>61.653092110000003</v>
      </c>
      <c r="I230" s="296"/>
      <c r="J230" s="299">
        <v>31.824492244523341</v>
      </c>
      <c r="K230" s="301">
        <v>23.368507722669939</v>
      </c>
      <c r="L230" s="299">
        <v>0</v>
      </c>
      <c r="M230" s="299">
        <v>7.8319748699999998</v>
      </c>
      <c r="N230" s="301">
        <f t="shared" si="16"/>
        <v>0.6240096518534024</v>
      </c>
      <c r="O230" s="296">
        <f t="shared" si="17"/>
        <v>-98.987869658280786</v>
      </c>
      <c r="P230" s="45">
        <f>[16]ENERO!O227+[16]FEBRERO!O227+[16]MARZO!O227+[16]ABRIL!O227+[16]MAYO!O227+[16]JUNIO!O227+[16]JULIO!O227+[16]AGOSTO!O227+[16]SEPTIEMBRE!O227+[16]OCTUBRE!O227+[16]NOVIEMBRE!O227+[16]DICIEMBRE!O227</f>
        <v>19.276477</v>
      </c>
      <c r="Q230" s="45">
        <f>[16]ENERO!P227+[16]FEBRERO!P227+[16]MARZO!P227+[16]ABRIL!P227+[16]MAYO!P227+[16]JUNIO!P227+[16]JULIO!P227+[16]AGOSTO!P227+[16]SEPTIEMBRE!P227+[16]OCTUBRE!P227+[16]NOVIEMBRE!P227+[16]DICIEMBRE!P227</f>
        <v>3.8243999999999998</v>
      </c>
      <c r="R230" s="46">
        <f t="shared" si="18"/>
        <v>23.100877000000001</v>
      </c>
      <c r="S230" s="45">
        <f>[16]ENERO!R227+[16]FEBRERO!R227+[16]MARZO!R227+[16]ABRIL!R227+[16]MAYO!R227+[16]JUNIO!R227+[16]JULIO!R227+[16]AGOSTO!R227+[16]SEPTIEMBRE!R227+[16]OCTUBRE!R227+[16]NOVIEMBRE!R227+[16]DICIEMBRE!R227</f>
        <v>19.276477199999999</v>
      </c>
      <c r="T230" s="45">
        <f>[16]ENERO!S227+[16]FEBRERO!S227+[16]MARZO!S227+[16]ABRIL!S227+[16]MAYO!S227+[16]JUNIO!S227+[16]JULIO!S227+[16]AGOSTO!S227+[16]SEPTIEMBRE!S227+[16]OCTUBRE!S227+[16]NOVIEMBRE!S227+[16]DICIEMBRE!S227</f>
        <v>4.0920305226699414</v>
      </c>
      <c r="U230" s="46">
        <f t="shared" si="20"/>
        <v>23.368507722669939</v>
      </c>
    </row>
    <row r="231" spans="1:21" s="44" customFormat="1" ht="18" customHeight="1">
      <c r="A231" s="297">
        <v>268</v>
      </c>
      <c r="B231" s="298" t="s">
        <v>127</v>
      </c>
      <c r="C231" s="297" t="s">
        <v>355</v>
      </c>
      <c r="D231" s="299">
        <v>78.024519999999995</v>
      </c>
      <c r="E231" s="300">
        <v>36.383749999999999</v>
      </c>
      <c r="F231" s="299">
        <v>0</v>
      </c>
      <c r="G231" s="299">
        <v>0</v>
      </c>
      <c r="H231" s="296">
        <f t="shared" si="19"/>
        <v>41.640769999999996</v>
      </c>
      <c r="I231" s="296"/>
      <c r="J231" s="299">
        <v>0</v>
      </c>
      <c r="K231" s="301">
        <v>2.8659132500000011</v>
      </c>
      <c r="L231" s="299">
        <v>0</v>
      </c>
      <c r="M231" s="299">
        <v>0</v>
      </c>
      <c r="N231" s="301">
        <f t="shared" si="16"/>
        <v>-2.8659132500000011</v>
      </c>
      <c r="O231" s="296">
        <f t="shared" si="17"/>
        <v>-106.88246939237675</v>
      </c>
      <c r="P231" s="45">
        <f>[16]ENERO!O228+[16]FEBRERO!O228+[16]MARZO!O228+[16]ABRIL!O228+[16]MAYO!O228+[16]JUNIO!O228+[16]JULIO!O228+[16]AGOSTO!O228+[16]SEPTIEMBRE!O228+[16]OCTUBRE!O228+[16]NOVIEMBRE!O228+[16]DICIEMBRE!O228</f>
        <v>0</v>
      </c>
      <c r="Q231" s="45">
        <f>[16]ENERO!P228+[16]FEBRERO!P228+[16]MARZO!P228+[16]ABRIL!P228+[16]MAYO!P228+[16]JUNIO!P228+[16]JULIO!P228+[16]AGOSTO!P228+[16]SEPTIEMBRE!P228+[16]OCTUBRE!P228+[16]NOVIEMBRE!P228+[16]DICIEMBRE!P228</f>
        <v>36.383749999999999</v>
      </c>
      <c r="R231" s="46">
        <f t="shared" si="18"/>
        <v>36.383749999999999</v>
      </c>
      <c r="S231" s="45">
        <f>[16]ENERO!R228+[16]FEBRERO!R228+[16]MARZO!R228+[16]ABRIL!R228+[16]MAYO!R228+[16]JUNIO!R228+[16]JULIO!R228+[16]AGOSTO!R228+[16]SEPTIEMBRE!R228+[16]OCTUBRE!R228+[16]NOVIEMBRE!R228+[16]DICIEMBRE!R228</f>
        <v>0</v>
      </c>
      <c r="T231" s="45">
        <f>[16]ENERO!S228+[16]FEBRERO!S228+[16]MARZO!S228+[16]ABRIL!S228+[16]MAYO!S228+[16]JUNIO!S228+[16]JULIO!S228+[16]AGOSTO!S228+[16]SEPTIEMBRE!S228+[16]OCTUBRE!S228+[16]NOVIEMBRE!S228+[16]DICIEMBRE!S228</f>
        <v>2.8659132500000011</v>
      </c>
      <c r="U231" s="46">
        <f t="shared" si="20"/>
        <v>2.8659132500000011</v>
      </c>
    </row>
    <row r="232" spans="1:21" s="44" customFormat="1" ht="18" customHeight="1">
      <c r="A232" s="297">
        <v>269</v>
      </c>
      <c r="B232" s="298" t="s">
        <v>135</v>
      </c>
      <c r="C232" s="297" t="s">
        <v>356</v>
      </c>
      <c r="D232" s="299">
        <v>11.867789999999999</v>
      </c>
      <c r="E232" s="300">
        <v>3.2307189999999997</v>
      </c>
      <c r="F232" s="299">
        <v>0</v>
      </c>
      <c r="G232" s="299">
        <v>1.04644162</v>
      </c>
      <c r="H232" s="296">
        <f t="shared" si="19"/>
        <v>7.5906293799999993</v>
      </c>
      <c r="I232" s="296"/>
      <c r="J232" s="299">
        <v>4.331435195494322</v>
      </c>
      <c r="K232" s="301">
        <v>3.2987400236218849</v>
      </c>
      <c r="L232" s="299">
        <v>0</v>
      </c>
      <c r="M232" s="299">
        <v>0.94776506999999999</v>
      </c>
      <c r="N232" s="301">
        <f t="shared" si="16"/>
        <v>8.4930101872437103E-2</v>
      </c>
      <c r="O232" s="296">
        <f t="shared" si="17"/>
        <v>-98.881119105930608</v>
      </c>
      <c r="P232" s="45">
        <f>[16]ENERO!O229+[16]FEBRERO!O229+[16]MARZO!O229+[16]ABRIL!O229+[16]MAYO!O229+[16]JUNIO!O229+[16]JULIO!O229+[16]AGOSTO!O229+[16]SEPTIEMBRE!O229+[16]OCTUBRE!O229+[16]NOVIEMBRE!O229+[16]DICIEMBRE!O229</f>
        <v>2.3333089999999999</v>
      </c>
      <c r="Q232" s="45">
        <f>[16]ENERO!P229+[16]FEBRERO!P229+[16]MARZO!P229+[16]ABRIL!P229+[16]MAYO!P229+[16]JUNIO!P229+[16]JULIO!P229+[16]AGOSTO!P229+[16]SEPTIEMBRE!P229+[16]OCTUBRE!P229+[16]NOVIEMBRE!P229+[16]DICIEMBRE!P229</f>
        <v>0.89740999999999993</v>
      </c>
      <c r="R232" s="46">
        <f t="shared" si="18"/>
        <v>3.2307189999999997</v>
      </c>
      <c r="S232" s="45">
        <f>[16]ENERO!R229+[16]FEBRERO!R229+[16]MARZO!R229+[16]ABRIL!R229+[16]MAYO!R229+[16]JUNIO!R229+[16]JULIO!R229+[16]AGOSTO!R229+[16]SEPTIEMBRE!R229+[16]OCTUBRE!R229+[16]NOVIEMBRE!R229+[16]DICIEMBRE!R229</f>
        <v>2.3326902899999995</v>
      </c>
      <c r="T232" s="45">
        <f>[16]ENERO!S229+[16]FEBRERO!S229+[16]MARZO!S229+[16]ABRIL!S229+[16]MAYO!S229+[16]JUNIO!S229+[16]JULIO!S229+[16]AGOSTO!S229+[16]SEPTIEMBRE!S229+[16]OCTUBRE!S229+[16]NOVIEMBRE!S229+[16]DICIEMBRE!S229</f>
        <v>0.9660497336218854</v>
      </c>
      <c r="U232" s="46">
        <f t="shared" si="20"/>
        <v>3.2987400236218849</v>
      </c>
    </row>
    <row r="233" spans="1:21" s="44" customFormat="1" ht="18" customHeight="1">
      <c r="A233" s="297">
        <v>273</v>
      </c>
      <c r="B233" s="298" t="s">
        <v>139</v>
      </c>
      <c r="C233" s="297" t="s">
        <v>357</v>
      </c>
      <c r="D233" s="299">
        <v>184.17367999999999</v>
      </c>
      <c r="E233" s="300">
        <v>42.125524999999996</v>
      </c>
      <c r="F233" s="299">
        <v>0</v>
      </c>
      <c r="G233" s="299">
        <v>18.685590220000002</v>
      </c>
      <c r="H233" s="296">
        <f t="shared" si="19"/>
        <v>123.36256478000001</v>
      </c>
      <c r="I233" s="296"/>
      <c r="J233" s="299">
        <v>56.221238949490086</v>
      </c>
      <c r="K233" s="301">
        <v>38.832426385186359</v>
      </c>
      <c r="L233" s="299">
        <v>0</v>
      </c>
      <c r="M233" s="299">
        <v>16.286435330000003</v>
      </c>
      <c r="N233" s="301">
        <f t="shared" si="16"/>
        <v>1.1023772343037237</v>
      </c>
      <c r="O233" s="296">
        <f t="shared" si="17"/>
        <v>-99.106392416313923</v>
      </c>
      <c r="P233" s="45">
        <f>[16]ENERO!O230+[16]FEBRERO!O230+[16]MARZO!O230+[16]ABRIL!O230+[16]MAYO!O230+[16]JUNIO!O230+[16]JULIO!O230+[16]AGOSTO!O230+[16]SEPTIEMBRE!O230+[16]OCTUBRE!O230+[16]NOVIEMBRE!O230+[16]DICIEMBRE!O230</f>
        <v>26.608564999999999</v>
      </c>
      <c r="Q233" s="45">
        <f>[16]ENERO!P230+[16]FEBRERO!P230+[16]MARZO!P230+[16]ABRIL!P230+[16]MAYO!P230+[16]JUNIO!P230+[16]JULIO!P230+[16]AGOSTO!P230+[16]SEPTIEMBRE!P230+[16]OCTUBRE!P230+[16]NOVIEMBRE!P230+[16]DICIEMBRE!P230</f>
        <v>15.516959999999999</v>
      </c>
      <c r="R233" s="46">
        <f t="shared" si="18"/>
        <v>42.125524999999996</v>
      </c>
      <c r="S233" s="45">
        <f>[16]ENERO!R230+[16]FEBRERO!R230+[16]MARZO!R230+[16]ABRIL!R230+[16]MAYO!R230+[16]JUNIO!R230+[16]JULIO!R230+[16]AGOSTO!R230+[16]SEPTIEMBRE!R230+[16]OCTUBRE!R230+[16]NOVIEMBRE!R230+[16]DICIEMBRE!R230</f>
        <v>22.623346940000001</v>
      </c>
      <c r="T233" s="45">
        <f>[16]ENERO!S230+[16]FEBRERO!S230+[16]MARZO!S230+[16]ABRIL!S230+[16]MAYO!S230+[16]JUNIO!S230+[16]JULIO!S230+[16]AGOSTO!S230+[16]SEPTIEMBRE!S230+[16]OCTUBRE!S230+[16]NOVIEMBRE!S230+[16]DICIEMBRE!S230</f>
        <v>16.209079445186358</v>
      </c>
      <c r="U233" s="46">
        <f t="shared" si="20"/>
        <v>38.832426385186359</v>
      </c>
    </row>
    <row r="234" spans="1:21" s="44" customFormat="1" ht="18" customHeight="1">
      <c r="A234" s="297">
        <v>274</v>
      </c>
      <c r="B234" s="298" t="s">
        <v>139</v>
      </c>
      <c r="C234" s="297" t="s">
        <v>358</v>
      </c>
      <c r="D234" s="299">
        <v>490.95557999999994</v>
      </c>
      <c r="E234" s="300">
        <v>130.04747500000002</v>
      </c>
      <c r="F234" s="299">
        <v>0</v>
      </c>
      <c r="G234" s="299">
        <v>40.347647499999994</v>
      </c>
      <c r="H234" s="296">
        <f t="shared" si="19"/>
        <v>320.56045749999993</v>
      </c>
      <c r="I234" s="296"/>
      <c r="J234" s="299">
        <v>153.15425750686333</v>
      </c>
      <c r="K234" s="301">
        <v>113.38823214986601</v>
      </c>
      <c r="L234" s="299">
        <v>0</v>
      </c>
      <c r="M234" s="299">
        <v>36.763000699999999</v>
      </c>
      <c r="N234" s="301">
        <f t="shared" si="16"/>
        <v>3.0030246569973187</v>
      </c>
      <c r="O234" s="296">
        <f t="shared" si="17"/>
        <v>-99.063195541827767</v>
      </c>
      <c r="P234" s="45">
        <f>[16]ENERO!O231+[16]FEBRERO!O231+[16]MARZO!O231+[16]ABRIL!O231+[16]MAYO!O231+[16]JUNIO!O231+[16]JULIO!O231+[16]AGOSTO!O231+[16]SEPTIEMBRE!O231+[16]OCTUBRE!O231+[16]NOVIEMBRE!O231+[16]DICIEMBRE!O231</f>
        <v>71.668955000000011</v>
      </c>
      <c r="Q234" s="45">
        <f>[16]ENERO!P231+[16]FEBRERO!P231+[16]MARZO!P231+[16]ABRIL!P231+[16]MAYO!P231+[16]JUNIO!P231+[16]JULIO!P231+[16]AGOSTO!P231+[16]SEPTIEMBRE!P231+[16]OCTUBRE!P231+[16]NOVIEMBRE!P231+[16]DICIEMBRE!P231</f>
        <v>58.378520000000002</v>
      </c>
      <c r="R234" s="46">
        <f t="shared" si="18"/>
        <v>130.04747500000002</v>
      </c>
      <c r="S234" s="45">
        <f>[16]ENERO!R231+[16]FEBRERO!R231+[16]MARZO!R231+[16]ABRIL!R231+[16]MAYO!R231+[16]JUNIO!R231+[16]JULIO!R231+[16]AGOSTO!R231+[16]SEPTIEMBRE!R231+[16]OCTUBRE!R231+[16]NOVIEMBRE!R231+[16]DICIEMBRE!R231</f>
        <v>67.297544419999994</v>
      </c>
      <c r="T234" s="45">
        <f>[16]ENERO!S231+[16]FEBRERO!S231+[16]MARZO!S231+[16]ABRIL!S231+[16]MAYO!S231+[16]JUNIO!S231+[16]JULIO!S231+[16]AGOSTO!S231+[16]SEPTIEMBRE!S231+[16]OCTUBRE!S231+[16]NOVIEMBRE!S231+[16]DICIEMBRE!S231</f>
        <v>46.090687729866026</v>
      </c>
      <c r="U234" s="46">
        <f t="shared" si="20"/>
        <v>113.38823214986601</v>
      </c>
    </row>
    <row r="235" spans="1:21" s="44" customFormat="1" ht="18" customHeight="1">
      <c r="A235" s="297">
        <v>275</v>
      </c>
      <c r="B235" s="298" t="s">
        <v>124</v>
      </c>
      <c r="C235" s="297" t="s">
        <v>359</v>
      </c>
      <c r="D235" s="299">
        <v>283.09317999999996</v>
      </c>
      <c r="E235" s="300">
        <v>208.118109</v>
      </c>
      <c r="F235" s="299">
        <v>0</v>
      </c>
      <c r="G235" s="299">
        <v>25.526350829999998</v>
      </c>
      <c r="H235" s="296">
        <f t="shared" si="19"/>
        <v>49.448720169999959</v>
      </c>
      <c r="I235" s="296"/>
      <c r="J235" s="299">
        <v>86.011382905217971</v>
      </c>
      <c r="K235" s="301">
        <v>59.555570470000006</v>
      </c>
      <c r="L235" s="299">
        <v>0</v>
      </c>
      <c r="M235" s="299">
        <v>23.119286390000003</v>
      </c>
      <c r="N235" s="301">
        <f t="shared" si="16"/>
        <v>3.3365260452179619</v>
      </c>
      <c r="O235" s="296">
        <f t="shared" si="17"/>
        <v>-93.252553283993379</v>
      </c>
      <c r="P235" s="45">
        <f>[16]ENERO!O232+[16]FEBRERO!O232+[16]MARZO!O232+[16]ABRIL!O232+[16]MAYO!O232+[16]JUNIO!O232+[16]JULIO!O232+[16]AGOSTO!O232+[16]SEPTIEMBRE!O232+[16]OCTUBRE!O232+[16]NOVIEMBRE!O232+[16]DICIEMBRE!O232</f>
        <v>56.902428999999998</v>
      </c>
      <c r="Q235" s="45">
        <f>[16]ENERO!P232+[16]FEBRERO!P232+[16]MARZO!P232+[16]ABRIL!P232+[16]MAYO!P232+[16]JUNIO!P232+[16]JULIO!P232+[16]AGOSTO!P232+[16]SEPTIEMBRE!P232+[16]OCTUBRE!P232+[16]NOVIEMBRE!P232+[16]DICIEMBRE!P232</f>
        <v>151.21567999999999</v>
      </c>
      <c r="R235" s="46">
        <f t="shared" si="18"/>
        <v>208.118109</v>
      </c>
      <c r="S235" s="45">
        <f>[16]ENERO!R232+[16]FEBRERO!R232+[16]MARZO!R232+[16]ABRIL!R232+[16]MAYO!R232+[16]JUNIO!R232+[16]JULIO!R232+[16]AGOSTO!R232+[16]SEPTIEMBRE!R232+[16]OCTUBRE!R232+[16]NOVIEMBRE!R232+[16]DICIEMBRE!R232</f>
        <v>56.902429470000008</v>
      </c>
      <c r="T235" s="45">
        <f>[16]ENERO!S232+[16]FEBRERO!S232+[16]MARZO!S232+[16]ABRIL!S232+[16]MAYO!S232+[16]JUNIO!S232+[16]JULIO!S232+[16]AGOSTO!S232+[16]SEPTIEMBRE!S232+[16]OCTUBRE!S232+[16]NOVIEMBRE!S232+[16]DICIEMBRE!S232</f>
        <v>2.6531410000000011</v>
      </c>
      <c r="U235" s="46">
        <f t="shared" si="20"/>
        <v>59.555570470000006</v>
      </c>
    </row>
    <row r="236" spans="1:21" s="44" customFormat="1" ht="18" customHeight="1">
      <c r="A236" s="297">
        <v>278</v>
      </c>
      <c r="B236" s="298" t="s">
        <v>204</v>
      </c>
      <c r="C236" s="297" t="s">
        <v>360</v>
      </c>
      <c r="D236" s="299">
        <v>315.71787999999998</v>
      </c>
      <c r="E236" s="300">
        <v>122.22066099999999</v>
      </c>
      <c r="F236" s="299">
        <v>0</v>
      </c>
      <c r="G236" s="299">
        <v>122.68366321000002</v>
      </c>
      <c r="H236" s="296">
        <f t="shared" si="19"/>
        <v>70.813555789999953</v>
      </c>
      <c r="I236" s="296"/>
      <c r="J236" s="299">
        <v>2072.5594689800005</v>
      </c>
      <c r="K236" s="301">
        <v>126.18572402000001</v>
      </c>
      <c r="L236" s="299">
        <v>0</v>
      </c>
      <c r="M236" s="299">
        <v>119.79633367999999</v>
      </c>
      <c r="N236" s="301">
        <f t="shared" si="16"/>
        <v>1826.5774112800004</v>
      </c>
      <c r="O236" s="296" t="str">
        <f t="shared" si="17"/>
        <v>500&lt;</v>
      </c>
      <c r="P236" s="45">
        <f>[16]ENERO!O233+[16]FEBRERO!O233+[16]MARZO!O233+[16]ABRIL!O233+[16]MAYO!O233+[16]JUNIO!O233+[16]JULIO!O233+[16]AGOSTO!O233+[16]SEPTIEMBRE!O233+[16]OCTUBRE!O233+[16]NOVIEMBRE!O233+[16]DICIEMBRE!O233</f>
        <v>122.22066099999999</v>
      </c>
      <c r="Q236" s="45">
        <f>[16]ENERO!P233+[16]FEBRERO!P233+[16]MARZO!P233+[16]ABRIL!P233+[16]MAYO!P233+[16]JUNIO!P233+[16]JULIO!P233+[16]AGOSTO!P233+[16]SEPTIEMBRE!P233+[16]OCTUBRE!P233+[16]NOVIEMBRE!P233+[16]DICIEMBRE!P233</f>
        <v>0</v>
      </c>
      <c r="R236" s="46">
        <f t="shared" si="18"/>
        <v>122.22066099999999</v>
      </c>
      <c r="S236" s="45">
        <f>[16]ENERO!R233+[16]FEBRERO!R233+[16]MARZO!R233+[16]ABRIL!R233+[16]MAYO!R233+[16]JUNIO!R233+[16]JULIO!R233+[16]AGOSTO!R233+[16]SEPTIEMBRE!R233+[16]OCTUBRE!R233+[16]NOVIEMBRE!R233+[16]DICIEMBRE!R233</f>
        <v>126.18572402000001</v>
      </c>
      <c r="T236" s="45">
        <f>[16]ENERO!S233+[16]FEBRERO!S233+[16]MARZO!S233+[16]ABRIL!S233+[16]MAYO!S233+[16]JUNIO!S233+[16]JULIO!S233+[16]AGOSTO!S233+[16]SEPTIEMBRE!S233+[16]OCTUBRE!S233+[16]NOVIEMBRE!S233+[16]DICIEMBRE!S233</f>
        <v>0</v>
      </c>
      <c r="U236" s="46">
        <f t="shared" si="20"/>
        <v>126.18572402000001</v>
      </c>
    </row>
    <row r="237" spans="1:21" s="44" customFormat="1" ht="18" customHeight="1">
      <c r="A237" s="297">
        <v>280</v>
      </c>
      <c r="B237" s="298" t="s">
        <v>227</v>
      </c>
      <c r="C237" s="297" t="s">
        <v>361</v>
      </c>
      <c r="D237" s="299">
        <v>113.51331</v>
      </c>
      <c r="E237" s="300">
        <v>30.808097000000004</v>
      </c>
      <c r="F237" s="299">
        <v>0</v>
      </c>
      <c r="G237" s="299">
        <v>10.714386319999999</v>
      </c>
      <c r="H237" s="296">
        <f t="shared" si="19"/>
        <v>71.990826679999998</v>
      </c>
      <c r="I237" s="296"/>
      <c r="J237" s="299">
        <v>42.763575103065506</v>
      </c>
      <c r="K237" s="301">
        <v>32.332032280456374</v>
      </c>
      <c r="L237" s="299">
        <v>0</v>
      </c>
      <c r="M237" s="299">
        <v>9.59304135</v>
      </c>
      <c r="N237" s="301">
        <f t="shared" si="16"/>
        <v>0.83850147260913133</v>
      </c>
      <c r="O237" s="296">
        <f t="shared" si="17"/>
        <v>-98.835266225881426</v>
      </c>
      <c r="P237" s="45">
        <f>[16]ENERO!O234+[16]FEBRERO!O234+[16]MARZO!O234+[16]ABRIL!O234+[16]MAYO!O234+[16]JUNIO!O234+[16]JULIO!O234+[16]AGOSTO!O234+[16]SEPTIEMBRE!O234+[16]OCTUBRE!O234+[16]NOVIEMBRE!O234+[16]DICIEMBRE!O234</f>
        <v>17.071847000000002</v>
      </c>
      <c r="Q237" s="45">
        <f>[16]ENERO!P234+[16]FEBRERO!P234+[16]MARZO!P234+[16]ABRIL!P234+[16]MAYO!P234+[16]JUNIO!P234+[16]JULIO!P234+[16]AGOSTO!P234+[16]SEPTIEMBRE!P234+[16]OCTUBRE!P234+[16]NOVIEMBRE!P234+[16]DICIEMBRE!P234</f>
        <v>13.73625</v>
      </c>
      <c r="R237" s="46">
        <f t="shared" si="18"/>
        <v>30.808097000000004</v>
      </c>
      <c r="S237" s="45">
        <f>[16]ENERO!R234+[16]FEBRERO!R234+[16]MARZO!R234+[16]ABRIL!R234+[16]MAYO!R234+[16]JUNIO!R234+[16]JULIO!R234+[16]AGOSTO!R234+[16]SEPTIEMBRE!R234+[16]OCTUBRE!R234+[16]NOVIEMBRE!R234+[16]DICIEMBRE!R234</f>
        <v>16.740344780000004</v>
      </c>
      <c r="T237" s="45">
        <f>[16]ENERO!S234+[16]FEBRERO!S234+[16]MARZO!S234+[16]ABRIL!S234+[16]MAYO!S234+[16]JUNIO!S234+[16]JULIO!S234+[16]AGOSTO!S234+[16]SEPTIEMBRE!S234+[16]OCTUBRE!S234+[16]NOVIEMBRE!S234+[16]DICIEMBRE!S234</f>
        <v>15.591687500456366</v>
      </c>
      <c r="U237" s="46">
        <f t="shared" si="20"/>
        <v>32.332032280456374</v>
      </c>
    </row>
    <row r="238" spans="1:21" s="44" customFormat="1" ht="18" customHeight="1">
      <c r="A238" s="297">
        <v>281</v>
      </c>
      <c r="B238" s="298" t="s">
        <v>135</v>
      </c>
      <c r="C238" s="297" t="s">
        <v>362</v>
      </c>
      <c r="D238" s="299">
        <v>210.45747</v>
      </c>
      <c r="E238" s="300">
        <v>80.422949000000003</v>
      </c>
      <c r="F238" s="299">
        <v>0</v>
      </c>
      <c r="G238" s="299">
        <v>69.903365210000004</v>
      </c>
      <c r="H238" s="296">
        <f t="shared" si="19"/>
        <v>60.13115578999998</v>
      </c>
      <c r="I238" s="296"/>
      <c r="J238" s="299">
        <v>111.17889017819951</v>
      </c>
      <c r="K238" s="301">
        <v>49.278690239411297</v>
      </c>
      <c r="L238" s="299">
        <v>0</v>
      </c>
      <c r="M238" s="299">
        <v>59.720221700000003</v>
      </c>
      <c r="N238" s="301">
        <f t="shared" si="16"/>
        <v>2.179978238788209</v>
      </c>
      <c r="O238" s="296">
        <f t="shared" si="17"/>
        <v>-96.37462774472273</v>
      </c>
      <c r="P238" s="45">
        <f>[16]ENERO!O235+[16]FEBRERO!O235+[16]MARZO!O235+[16]ABRIL!O235+[16]MAYO!O235+[16]JUNIO!O235+[16]JULIO!O235+[16]AGOSTO!O235+[16]SEPTIEMBRE!O235+[16]OCTUBRE!O235+[16]NOVIEMBRE!O235+[16]DICIEMBRE!O235</f>
        <v>72.352688999999998</v>
      </c>
      <c r="Q238" s="45">
        <f>[16]ENERO!P235+[16]FEBRERO!P235+[16]MARZO!P235+[16]ABRIL!P235+[16]MAYO!P235+[16]JUNIO!P235+[16]JULIO!P235+[16]AGOSTO!P235+[16]SEPTIEMBRE!P235+[16]OCTUBRE!P235+[16]NOVIEMBRE!P235+[16]DICIEMBRE!P235</f>
        <v>8.0702599999999993</v>
      </c>
      <c r="R238" s="46">
        <f t="shared" si="18"/>
        <v>80.422949000000003</v>
      </c>
      <c r="S238" s="45">
        <f>[16]ENERO!R235+[16]FEBRERO!R235+[16]MARZO!R235+[16]ABRIL!R235+[16]MAYO!R235+[16]JUNIO!R235+[16]JULIO!R235+[16]AGOSTO!R235+[16]SEPTIEMBRE!R235+[16]OCTUBRE!R235+[16]NOVIEMBRE!R235+[16]DICIEMBRE!R235</f>
        <v>46.277984099999998</v>
      </c>
      <c r="T238" s="45">
        <f>[16]ENERO!S235+[16]FEBRERO!S235+[16]MARZO!S235+[16]ABRIL!S235+[16]MAYO!S235+[16]JUNIO!S235+[16]JULIO!S235+[16]AGOSTO!S235+[16]SEPTIEMBRE!S235+[16]OCTUBRE!S235+[16]NOVIEMBRE!S235+[16]DICIEMBRE!S235</f>
        <v>3.0007061394112968</v>
      </c>
      <c r="U238" s="46">
        <f t="shared" si="20"/>
        <v>49.278690239411297</v>
      </c>
    </row>
    <row r="239" spans="1:21" s="44" customFormat="1" ht="18" customHeight="1">
      <c r="A239" s="297">
        <v>282</v>
      </c>
      <c r="B239" s="298" t="s">
        <v>227</v>
      </c>
      <c r="C239" s="297" t="s">
        <v>363</v>
      </c>
      <c r="D239" s="299">
        <v>250.14018000000002</v>
      </c>
      <c r="E239" s="300">
        <v>12.033940000000001</v>
      </c>
      <c r="F239" s="299">
        <v>0</v>
      </c>
      <c r="G239" s="299">
        <v>8.5905468099999993</v>
      </c>
      <c r="H239" s="296">
        <f t="shared" si="19"/>
        <v>229.51569319000001</v>
      </c>
      <c r="I239" s="296"/>
      <c r="J239" s="299">
        <v>29.173887841171993</v>
      </c>
      <c r="K239" s="301">
        <v>19.824935814678422</v>
      </c>
      <c r="L239" s="299">
        <v>0</v>
      </c>
      <c r="M239" s="299">
        <v>8.7769150100000015</v>
      </c>
      <c r="N239" s="301">
        <f t="shared" si="16"/>
        <v>0.57203701649356908</v>
      </c>
      <c r="O239" s="296">
        <f t="shared" si="17"/>
        <v>-99.750763440816215</v>
      </c>
      <c r="P239" s="45">
        <f>[16]ENERO!O236+[16]FEBRERO!O236+[16]MARZO!O236+[16]ABRIL!O236+[16]MAYO!O236+[16]JUNIO!O236+[16]JULIO!O236+[16]AGOSTO!O236+[16]SEPTIEMBRE!O236+[16]OCTUBRE!O236+[16]NOVIEMBRE!O236+[16]DICIEMBRE!O236</f>
        <v>11.633400000000002</v>
      </c>
      <c r="Q239" s="45">
        <f>[16]ENERO!P236+[16]FEBRERO!P236+[16]MARZO!P236+[16]ABRIL!P236+[16]MAYO!P236+[16]JUNIO!P236+[16]JULIO!P236+[16]AGOSTO!P236+[16]SEPTIEMBRE!P236+[16]OCTUBRE!P236+[16]NOVIEMBRE!P236+[16]DICIEMBRE!P236</f>
        <v>0.40054000000000006</v>
      </c>
      <c r="R239" s="46">
        <f t="shared" si="18"/>
        <v>12.033940000000001</v>
      </c>
      <c r="S239" s="45">
        <f>[16]ENERO!R236+[16]FEBRERO!R236+[16]MARZO!R236+[16]ABRIL!R236+[16]MAYO!R236+[16]JUNIO!R236+[16]JULIO!R236+[16]AGOSTO!R236+[16]SEPTIEMBRE!R236+[16]OCTUBRE!R236+[16]NOVIEMBRE!R236+[16]DICIEMBRE!R236</f>
        <v>12.103663449999997</v>
      </c>
      <c r="T239" s="45">
        <f>[16]ENERO!S236+[16]FEBRERO!S236+[16]MARZO!S236+[16]ABRIL!S236+[16]MAYO!S236+[16]JUNIO!S236+[16]JULIO!S236+[16]AGOSTO!S236+[16]SEPTIEMBRE!S236+[16]OCTUBRE!S236+[16]NOVIEMBRE!S236+[16]DICIEMBRE!S236</f>
        <v>7.7212723646784243</v>
      </c>
      <c r="U239" s="46">
        <f t="shared" si="20"/>
        <v>19.824935814678422</v>
      </c>
    </row>
    <row r="240" spans="1:21" s="44" customFormat="1" ht="18" customHeight="1">
      <c r="A240" s="297">
        <v>283</v>
      </c>
      <c r="B240" s="298" t="s">
        <v>135</v>
      </c>
      <c r="C240" s="297" t="s">
        <v>364</v>
      </c>
      <c r="D240" s="299">
        <v>397.75531000000001</v>
      </c>
      <c r="E240" s="300">
        <v>22.742068</v>
      </c>
      <c r="F240" s="299">
        <v>0</v>
      </c>
      <c r="G240" s="299">
        <v>11.0016</v>
      </c>
      <c r="H240" s="296">
        <f t="shared" si="19"/>
        <v>364.01164199999999</v>
      </c>
      <c r="I240" s="296"/>
      <c r="J240" s="299">
        <v>37.65055635902845</v>
      </c>
      <c r="K240" s="301">
        <v>20.720479025910251</v>
      </c>
      <c r="L240" s="299">
        <v>0</v>
      </c>
      <c r="M240" s="299">
        <v>16.191831129999997</v>
      </c>
      <c r="N240" s="301">
        <f t="shared" si="16"/>
        <v>0.73824620311820155</v>
      </c>
      <c r="O240" s="296">
        <f t="shared" si="17"/>
        <v>-99.797191595559411</v>
      </c>
      <c r="P240" s="45">
        <f>[16]ENERO!O237+[16]FEBRERO!O237+[16]MARZO!O237+[16]ABRIL!O237+[16]MAYO!O237+[16]JUNIO!O237+[16]JULIO!O237+[16]AGOSTO!O237+[16]SEPTIEMBRE!O237+[16]OCTUBRE!O237+[16]NOVIEMBRE!O237+[16]DICIEMBRE!O237</f>
        <v>20.079498000000001</v>
      </c>
      <c r="Q240" s="45">
        <f>[16]ENERO!P237+[16]FEBRERO!P237+[16]MARZO!P237+[16]ABRIL!P237+[16]MAYO!P237+[16]JUNIO!P237+[16]JULIO!P237+[16]AGOSTO!P237+[16]SEPTIEMBRE!P237+[16]OCTUBRE!P237+[16]NOVIEMBRE!P237+[16]DICIEMBRE!P237</f>
        <v>2.6625700000000001</v>
      </c>
      <c r="R240" s="46">
        <f t="shared" si="18"/>
        <v>22.742068</v>
      </c>
      <c r="S240" s="45">
        <f>[16]ENERO!R237+[16]FEBRERO!R237+[16]MARZO!R237+[16]ABRIL!R237+[16]MAYO!R237+[16]JUNIO!R237+[16]JULIO!R237+[16]AGOSTO!R237+[16]SEPTIEMBRE!R237+[16]OCTUBRE!R237+[16]NOVIEMBRE!R237+[16]DICIEMBRE!R237</f>
        <v>20.079498159999996</v>
      </c>
      <c r="T240" s="45">
        <f>[16]ENERO!S237+[16]FEBRERO!S237+[16]MARZO!S237+[16]ABRIL!S237+[16]MAYO!S237+[16]JUNIO!S237+[16]JULIO!S237+[16]AGOSTO!S237+[16]SEPTIEMBRE!S237+[16]OCTUBRE!S237+[16]NOVIEMBRE!S237+[16]DICIEMBRE!S237</f>
        <v>0.64098086591025571</v>
      </c>
      <c r="U240" s="46">
        <f t="shared" si="20"/>
        <v>20.720479025910251</v>
      </c>
    </row>
    <row r="241" spans="1:21" s="44" customFormat="1" ht="18" customHeight="1">
      <c r="A241" s="297">
        <v>284</v>
      </c>
      <c r="B241" s="298" t="s">
        <v>124</v>
      </c>
      <c r="C241" s="297" t="s">
        <v>365</v>
      </c>
      <c r="D241" s="299">
        <v>268.22753</v>
      </c>
      <c r="E241" s="300">
        <v>45.252628000000001</v>
      </c>
      <c r="F241" s="299">
        <v>0</v>
      </c>
      <c r="G241" s="299">
        <v>16.4656254</v>
      </c>
      <c r="H241" s="296">
        <f t="shared" si="19"/>
        <v>206.50927659999999</v>
      </c>
      <c r="I241" s="296"/>
      <c r="J241" s="299">
        <v>79.774356793242561</v>
      </c>
      <c r="K241" s="301">
        <v>52.948644375599997</v>
      </c>
      <c r="L241" s="299">
        <v>0</v>
      </c>
      <c r="M241" s="299">
        <v>14.825627349999998</v>
      </c>
      <c r="N241" s="301">
        <f t="shared" si="16"/>
        <v>12.000085067642566</v>
      </c>
      <c r="O241" s="296">
        <f t="shared" si="17"/>
        <v>-94.189081834378683</v>
      </c>
      <c r="P241" s="45">
        <f>[16]ENERO!O238+[16]FEBRERO!O238+[16]MARZO!O238+[16]ABRIL!O238+[16]MAYO!O238+[16]JUNIO!O238+[16]JULIO!O238+[16]AGOSTO!O238+[16]SEPTIEMBRE!O238+[16]OCTUBRE!O238+[16]NOVIEMBRE!O238+[16]DICIEMBRE!O238</f>
        <v>45.252628000000001</v>
      </c>
      <c r="Q241" s="45">
        <f>[16]ENERO!P238+[16]FEBRERO!P238+[16]MARZO!P238+[16]ABRIL!P238+[16]MAYO!P238+[16]JUNIO!P238+[16]JULIO!P238+[16]AGOSTO!P238+[16]SEPTIEMBRE!P238+[16]OCTUBRE!P238+[16]NOVIEMBRE!P238+[16]DICIEMBRE!P238</f>
        <v>0</v>
      </c>
      <c r="R241" s="46">
        <f t="shared" si="18"/>
        <v>45.252628000000001</v>
      </c>
      <c r="S241" s="45">
        <f>[16]ENERO!R238+[16]FEBRERO!R238+[16]MARZO!R238+[16]ABRIL!R238+[16]MAYO!R238+[16]JUNIO!R238+[16]JULIO!R238+[16]AGOSTO!R238+[16]SEPTIEMBRE!R238+[16]OCTUBRE!R238+[16]NOVIEMBRE!R238+[16]DICIEMBRE!R238</f>
        <v>50.73996571</v>
      </c>
      <c r="T241" s="45">
        <f>[16]ENERO!S238+[16]FEBRERO!S238+[16]MARZO!S238+[16]ABRIL!S238+[16]MAYO!S238+[16]JUNIO!S238+[16]JULIO!S238+[16]AGOSTO!S238+[16]SEPTIEMBRE!S238+[16]OCTUBRE!S238+[16]NOVIEMBRE!S238+[16]DICIEMBRE!S238</f>
        <v>2.2086786655999981</v>
      </c>
      <c r="U241" s="46">
        <f t="shared" si="20"/>
        <v>52.948644375599997</v>
      </c>
    </row>
    <row r="242" spans="1:21" s="44" customFormat="1" ht="18" customHeight="1">
      <c r="A242" s="297">
        <v>286</v>
      </c>
      <c r="B242" s="298" t="s">
        <v>127</v>
      </c>
      <c r="C242" s="297" t="s">
        <v>366</v>
      </c>
      <c r="D242" s="299">
        <v>383.03361999999998</v>
      </c>
      <c r="E242" s="300">
        <v>115.389742</v>
      </c>
      <c r="F242" s="299">
        <v>0</v>
      </c>
      <c r="G242" s="299">
        <v>61.20843533</v>
      </c>
      <c r="H242" s="296">
        <f t="shared" si="19"/>
        <v>206.43544266999999</v>
      </c>
      <c r="I242" s="296"/>
      <c r="J242" s="299">
        <v>218.70564533999996</v>
      </c>
      <c r="K242" s="301">
        <v>122.95513831</v>
      </c>
      <c r="L242" s="299">
        <v>0</v>
      </c>
      <c r="M242" s="299">
        <v>50.641749549999986</v>
      </c>
      <c r="N242" s="301">
        <f t="shared" si="16"/>
        <v>45.10875747999998</v>
      </c>
      <c r="O242" s="296">
        <f t="shared" si="17"/>
        <v>-78.148734104681267</v>
      </c>
      <c r="P242" s="45">
        <f>[16]ENERO!O239+[16]FEBRERO!O239+[16]MARZO!O239+[16]ABRIL!O239+[16]MAYO!O239+[16]JUNIO!O239+[16]JULIO!O239+[16]AGOSTO!O239+[16]SEPTIEMBRE!O239+[16]OCTUBRE!O239+[16]NOVIEMBRE!O239+[16]DICIEMBRE!O239</f>
        <v>103.740302</v>
      </c>
      <c r="Q242" s="45">
        <f>[16]ENERO!P239+[16]FEBRERO!P239+[16]MARZO!P239+[16]ABRIL!P239+[16]MAYO!P239+[16]JUNIO!P239+[16]JULIO!P239+[16]AGOSTO!P239+[16]SEPTIEMBRE!P239+[16]OCTUBRE!P239+[16]NOVIEMBRE!P239+[16]DICIEMBRE!P239</f>
        <v>11.649440000000002</v>
      </c>
      <c r="R242" s="46">
        <f t="shared" si="18"/>
        <v>115.389742</v>
      </c>
      <c r="S242" s="45">
        <f>[16]ENERO!R239+[16]FEBRERO!R239+[16]MARZO!R239+[16]ABRIL!R239+[16]MAYO!R239+[16]JUNIO!R239+[16]JULIO!R239+[16]AGOSTO!R239+[16]SEPTIEMBRE!R239+[16]OCTUBRE!R239+[16]NOVIEMBRE!R239+[16]DICIEMBRE!R239</f>
        <v>103.74030231</v>
      </c>
      <c r="T242" s="45">
        <f>[16]ENERO!S239+[16]FEBRERO!S239+[16]MARZO!S239+[16]ABRIL!S239+[16]MAYO!S239+[16]JUNIO!S239+[16]JULIO!S239+[16]AGOSTO!S239+[16]SEPTIEMBRE!S239+[16]OCTUBRE!S239+[16]NOVIEMBRE!S239+[16]DICIEMBRE!S239</f>
        <v>19.214835999999984</v>
      </c>
      <c r="U242" s="46">
        <f t="shared" si="20"/>
        <v>122.95513831</v>
      </c>
    </row>
    <row r="243" spans="1:21" s="44" customFormat="1" ht="18" customHeight="1">
      <c r="A243" s="297">
        <v>288</v>
      </c>
      <c r="B243" s="298" t="s">
        <v>227</v>
      </c>
      <c r="C243" s="297" t="s">
        <v>367</v>
      </c>
      <c r="D243" s="299">
        <v>106.19923</v>
      </c>
      <c r="E243" s="300">
        <v>29.292624</v>
      </c>
      <c r="F243" s="299">
        <v>0</v>
      </c>
      <c r="G243" s="299">
        <v>16.083359040000001</v>
      </c>
      <c r="H243" s="296">
        <f t="shared" si="19"/>
        <v>60.823246959999992</v>
      </c>
      <c r="I243" s="296"/>
      <c r="J243" s="299">
        <v>42.80905847902644</v>
      </c>
      <c r="K243" s="301">
        <v>27.345477715516115</v>
      </c>
      <c r="L243" s="299">
        <v>0</v>
      </c>
      <c r="M243" s="299">
        <v>14.62418746</v>
      </c>
      <c r="N243" s="301">
        <f t="shared" si="16"/>
        <v>0.83939330351032559</v>
      </c>
      <c r="O243" s="296">
        <f t="shared" si="17"/>
        <v>-98.619946573943423</v>
      </c>
      <c r="P243" s="45">
        <f>[16]ENERO!O240+[16]FEBRERO!O240+[16]MARZO!O240+[16]ABRIL!O240+[16]MAYO!O240+[16]JUNIO!O240+[16]JULIO!O240+[16]AGOSTO!O240+[16]SEPTIEMBRE!O240+[16]OCTUBRE!O240+[16]NOVIEMBRE!O240+[16]DICIEMBRE!O240</f>
        <v>20.823703999999999</v>
      </c>
      <c r="Q243" s="45">
        <f>[16]ENERO!P240+[16]FEBRERO!P240+[16]MARZO!P240+[16]ABRIL!P240+[16]MAYO!P240+[16]JUNIO!P240+[16]JULIO!P240+[16]AGOSTO!P240+[16]SEPTIEMBRE!P240+[16]OCTUBRE!P240+[16]NOVIEMBRE!P240+[16]DICIEMBRE!P240</f>
        <v>8.4689200000000007</v>
      </c>
      <c r="R243" s="46">
        <f t="shared" si="18"/>
        <v>29.292624</v>
      </c>
      <c r="S243" s="45">
        <f>[16]ENERO!R240+[16]FEBRERO!R240+[16]MARZO!R240+[16]ABRIL!R240+[16]MAYO!R240+[16]JUNIO!R240+[16]JULIO!R240+[16]AGOSTO!R240+[16]SEPTIEMBRE!R240+[16]OCTUBRE!R240+[16]NOVIEMBRE!R240+[16]DICIEMBRE!R240</f>
        <v>22.211698110000004</v>
      </c>
      <c r="T243" s="45">
        <f>[16]ENERO!S240+[16]FEBRERO!S240+[16]MARZO!S240+[16]ABRIL!S240+[16]MAYO!S240+[16]JUNIO!S240+[16]JULIO!S240+[16]AGOSTO!S240+[16]SEPTIEMBRE!S240+[16]OCTUBRE!S240+[16]NOVIEMBRE!S240+[16]DICIEMBRE!S240</f>
        <v>5.1337796055161098</v>
      </c>
      <c r="U243" s="46">
        <f t="shared" si="20"/>
        <v>27.345477715516115</v>
      </c>
    </row>
    <row r="244" spans="1:21" s="44" customFormat="1" ht="18" customHeight="1">
      <c r="A244" s="297">
        <v>289</v>
      </c>
      <c r="B244" s="298" t="s">
        <v>154</v>
      </c>
      <c r="C244" s="297" t="s">
        <v>368</v>
      </c>
      <c r="D244" s="299">
        <v>0</v>
      </c>
      <c r="E244" s="300">
        <v>0</v>
      </c>
      <c r="F244" s="299">
        <v>0</v>
      </c>
      <c r="G244" s="299">
        <v>0</v>
      </c>
      <c r="H244" s="296">
        <f t="shared" si="19"/>
        <v>0</v>
      </c>
      <c r="I244" s="296"/>
      <c r="J244" s="299">
        <v>0</v>
      </c>
      <c r="K244" s="301">
        <v>0</v>
      </c>
      <c r="L244" s="299">
        <v>0</v>
      </c>
      <c r="M244" s="299">
        <v>0</v>
      </c>
      <c r="N244" s="301">
        <f t="shared" si="16"/>
        <v>0</v>
      </c>
      <c r="O244" s="296" t="str">
        <f t="shared" si="17"/>
        <v>N.A.</v>
      </c>
      <c r="P244" s="45">
        <f>[16]ENERO!O241+[16]FEBRERO!O241+[16]MARZO!O241+[16]ABRIL!O241+[16]MAYO!O241+[16]JUNIO!O241+[16]JULIO!O241+[16]AGOSTO!O241+[16]SEPTIEMBRE!O241+[16]OCTUBRE!O241+[16]NOVIEMBRE!O241+[16]DICIEMBRE!O241</f>
        <v>0</v>
      </c>
      <c r="Q244" s="45">
        <f>[16]ENERO!P241+[16]FEBRERO!P241+[16]MARZO!P241+[16]ABRIL!P241+[16]MAYO!P241+[16]JUNIO!P241+[16]JULIO!P241+[16]AGOSTO!P241+[16]SEPTIEMBRE!P241+[16]OCTUBRE!P241+[16]NOVIEMBRE!P241+[16]DICIEMBRE!P241</f>
        <v>0</v>
      </c>
      <c r="R244" s="46">
        <f t="shared" si="18"/>
        <v>0</v>
      </c>
      <c r="S244" s="45">
        <f>[16]ENERO!R241+[16]FEBRERO!R241+[16]MARZO!R241+[16]ABRIL!R241+[16]MAYO!R241+[16]JUNIO!R241+[16]JULIO!R241+[16]AGOSTO!R241+[16]SEPTIEMBRE!R241+[16]OCTUBRE!R241+[16]NOVIEMBRE!R241+[16]DICIEMBRE!R241</f>
        <v>0</v>
      </c>
      <c r="T244" s="45">
        <f>[16]ENERO!S241+[16]FEBRERO!S241+[16]MARZO!S241+[16]ABRIL!S241+[16]MAYO!S241+[16]JUNIO!S241+[16]JULIO!S241+[16]AGOSTO!S241+[16]SEPTIEMBRE!S241+[16]OCTUBRE!S241+[16]NOVIEMBRE!S241+[16]DICIEMBRE!S241</f>
        <v>0</v>
      </c>
      <c r="U244" s="46">
        <f t="shared" si="20"/>
        <v>0</v>
      </c>
    </row>
    <row r="245" spans="1:21" s="44" customFormat="1" ht="18" customHeight="1">
      <c r="A245" s="297">
        <v>290</v>
      </c>
      <c r="B245" s="298" t="s">
        <v>135</v>
      </c>
      <c r="C245" s="297" t="s">
        <v>369</v>
      </c>
      <c r="D245" s="299">
        <v>0</v>
      </c>
      <c r="E245" s="300">
        <v>0</v>
      </c>
      <c r="F245" s="299">
        <v>0</v>
      </c>
      <c r="G245" s="299">
        <v>0</v>
      </c>
      <c r="H245" s="296">
        <f t="shared" si="19"/>
        <v>0</v>
      </c>
      <c r="I245" s="296"/>
      <c r="J245" s="299">
        <v>0</v>
      </c>
      <c r="K245" s="301">
        <v>0</v>
      </c>
      <c r="L245" s="299">
        <v>0</v>
      </c>
      <c r="M245" s="299">
        <v>0</v>
      </c>
      <c r="N245" s="301">
        <f t="shared" si="16"/>
        <v>0</v>
      </c>
      <c r="O245" s="296" t="str">
        <f t="shared" si="17"/>
        <v>N.A.</v>
      </c>
      <c r="P245" s="45">
        <f>[16]ENERO!O242+[16]FEBRERO!O242+[16]MARZO!O242+[16]ABRIL!O242+[16]MAYO!O242+[16]JUNIO!O242+[16]JULIO!O242+[16]AGOSTO!O242+[16]SEPTIEMBRE!O242+[16]OCTUBRE!O242+[16]NOVIEMBRE!O242+[16]DICIEMBRE!O242</f>
        <v>0</v>
      </c>
      <c r="Q245" s="45">
        <f>[16]ENERO!P242+[16]FEBRERO!P242+[16]MARZO!P242+[16]ABRIL!P242+[16]MAYO!P242+[16]JUNIO!P242+[16]JULIO!P242+[16]AGOSTO!P242+[16]SEPTIEMBRE!P242+[16]OCTUBRE!P242+[16]NOVIEMBRE!P242+[16]DICIEMBRE!P242</f>
        <v>0</v>
      </c>
      <c r="R245" s="46">
        <f t="shared" si="18"/>
        <v>0</v>
      </c>
      <c r="S245" s="45">
        <f>[16]ENERO!R242+[16]FEBRERO!R242+[16]MARZO!R242+[16]ABRIL!R242+[16]MAYO!R242+[16]JUNIO!R242+[16]JULIO!R242+[16]AGOSTO!R242+[16]SEPTIEMBRE!R242+[16]OCTUBRE!R242+[16]NOVIEMBRE!R242+[16]DICIEMBRE!R242</f>
        <v>0</v>
      </c>
      <c r="T245" s="45">
        <f>[16]ENERO!S242+[16]FEBRERO!S242+[16]MARZO!S242+[16]ABRIL!S242+[16]MAYO!S242+[16]JUNIO!S242+[16]JULIO!S242+[16]AGOSTO!S242+[16]SEPTIEMBRE!S242+[16]OCTUBRE!S242+[16]NOVIEMBRE!S242+[16]DICIEMBRE!S242</f>
        <v>0</v>
      </c>
      <c r="U245" s="46">
        <f t="shared" si="20"/>
        <v>0</v>
      </c>
    </row>
    <row r="246" spans="1:21" s="44" customFormat="1" ht="18" customHeight="1">
      <c r="A246" s="297">
        <v>292</v>
      </c>
      <c r="B246" s="298" t="s">
        <v>139</v>
      </c>
      <c r="C246" s="297" t="s">
        <v>370</v>
      </c>
      <c r="D246" s="299">
        <v>248.143</v>
      </c>
      <c r="E246" s="300">
        <v>40.087746000000003</v>
      </c>
      <c r="F246" s="299">
        <v>0</v>
      </c>
      <c r="G246" s="299">
        <v>31.527813329999997</v>
      </c>
      <c r="H246" s="296">
        <f t="shared" si="19"/>
        <v>176.52744067</v>
      </c>
      <c r="I246" s="296"/>
      <c r="J246" s="299">
        <v>74.453299333851817</v>
      </c>
      <c r="K246" s="301">
        <v>41.059143649462555</v>
      </c>
      <c r="L246" s="299">
        <v>0</v>
      </c>
      <c r="M246" s="299">
        <v>31.934287069999996</v>
      </c>
      <c r="N246" s="301">
        <f t="shared" si="16"/>
        <v>1.459868614389265</v>
      </c>
      <c r="O246" s="296">
        <f t="shared" si="17"/>
        <v>-99.173007545541708</v>
      </c>
      <c r="P246" s="45">
        <f>[16]ENERO!O243+[16]FEBRERO!O243+[16]MARZO!O243+[16]ABRIL!O243+[16]MAYO!O243+[16]JUNIO!O243+[16]JULIO!O243+[16]AGOSTO!O243+[16]SEPTIEMBRE!O243+[16]OCTUBRE!O243+[16]NOVIEMBRE!O243+[16]DICIEMBRE!O243</f>
        <v>26.167505999999999</v>
      </c>
      <c r="Q246" s="45">
        <f>[16]ENERO!P243+[16]FEBRERO!P243+[16]MARZO!P243+[16]ABRIL!P243+[16]MAYO!P243+[16]JUNIO!P243+[16]JULIO!P243+[16]AGOSTO!P243+[16]SEPTIEMBRE!P243+[16]OCTUBRE!P243+[16]NOVIEMBRE!P243+[16]DICIEMBRE!P243</f>
        <v>13.920240000000002</v>
      </c>
      <c r="R246" s="46">
        <f t="shared" si="18"/>
        <v>40.087746000000003</v>
      </c>
      <c r="S246" s="45">
        <f>[16]ENERO!R243+[16]FEBRERO!R243+[16]MARZO!R243+[16]ABRIL!R243+[16]MAYO!R243+[16]JUNIO!R243+[16]JULIO!R243+[16]AGOSTO!R243+[16]SEPTIEMBRE!R243+[16]OCTUBRE!R243+[16]NOVIEMBRE!R243+[16]DICIEMBRE!R243</f>
        <v>26.167506719999999</v>
      </c>
      <c r="T246" s="45">
        <f>[16]ENERO!S243+[16]FEBRERO!S243+[16]MARZO!S243+[16]ABRIL!S243+[16]MAYO!S243+[16]JUNIO!S243+[16]JULIO!S243+[16]AGOSTO!S243+[16]SEPTIEMBRE!S243+[16]OCTUBRE!S243+[16]NOVIEMBRE!S243+[16]DICIEMBRE!S243</f>
        <v>14.89163692946256</v>
      </c>
      <c r="U246" s="46">
        <f t="shared" si="20"/>
        <v>41.059143649462555</v>
      </c>
    </row>
    <row r="247" spans="1:21" s="44" customFormat="1" ht="18" customHeight="1">
      <c r="A247" s="297">
        <v>293</v>
      </c>
      <c r="B247" s="298" t="s">
        <v>227</v>
      </c>
      <c r="C247" s="297" t="s">
        <v>371</v>
      </c>
      <c r="D247" s="299">
        <v>297.52607999999998</v>
      </c>
      <c r="E247" s="300">
        <v>90.337154999999996</v>
      </c>
      <c r="F247" s="299">
        <v>0</v>
      </c>
      <c r="G247" s="299">
        <v>25.152809609999995</v>
      </c>
      <c r="H247" s="296">
        <f t="shared" si="19"/>
        <v>182.03611538999999</v>
      </c>
      <c r="I247" s="296"/>
      <c r="J247" s="299">
        <v>117.81379068228581</v>
      </c>
      <c r="K247" s="301">
        <v>92.722747265182178</v>
      </c>
      <c r="L247" s="299">
        <v>0</v>
      </c>
      <c r="M247" s="299">
        <v>22.780969089999999</v>
      </c>
      <c r="N247" s="301">
        <f t="shared" si="16"/>
        <v>2.310074327103635</v>
      </c>
      <c r="O247" s="296">
        <f t="shared" si="17"/>
        <v>-98.730980211177069</v>
      </c>
      <c r="P247" s="45">
        <f>[16]ENERO!O244+[16]FEBRERO!O244+[16]MARZO!O244+[16]ABRIL!O244+[16]MAYO!O244+[16]JUNIO!O244+[16]JULIO!O244+[16]AGOSTO!O244+[16]SEPTIEMBRE!O244+[16]OCTUBRE!O244+[16]NOVIEMBRE!O244+[16]DICIEMBRE!O244</f>
        <v>56.069744999999998</v>
      </c>
      <c r="Q247" s="45">
        <f>[16]ENERO!P244+[16]FEBRERO!P244+[16]MARZO!P244+[16]ABRIL!P244+[16]MAYO!P244+[16]JUNIO!P244+[16]JULIO!P244+[16]AGOSTO!P244+[16]SEPTIEMBRE!P244+[16]OCTUBRE!P244+[16]NOVIEMBRE!P244+[16]DICIEMBRE!P244</f>
        <v>34.267409999999998</v>
      </c>
      <c r="R247" s="46">
        <f t="shared" si="18"/>
        <v>90.337154999999996</v>
      </c>
      <c r="S247" s="45">
        <f>[16]ENERO!R244+[16]FEBRERO!R244+[16]MARZO!R244+[16]ABRIL!R244+[16]MAYO!R244+[16]JUNIO!R244+[16]JULIO!R244+[16]AGOSTO!R244+[16]SEPTIEMBRE!R244+[16]OCTUBRE!R244+[16]NOVIEMBRE!R244+[16]DICIEMBRE!R244</f>
        <v>56.069744809999996</v>
      </c>
      <c r="T247" s="45">
        <f>[16]ENERO!S244+[16]FEBRERO!S244+[16]MARZO!S244+[16]ABRIL!S244+[16]MAYO!S244+[16]JUNIO!S244+[16]JULIO!S244+[16]AGOSTO!S244+[16]SEPTIEMBRE!S244+[16]OCTUBRE!S244+[16]NOVIEMBRE!S244+[16]DICIEMBRE!S244</f>
        <v>36.653002455182182</v>
      </c>
      <c r="U247" s="46">
        <f t="shared" si="20"/>
        <v>92.722747265182178</v>
      </c>
    </row>
    <row r="248" spans="1:21" s="44" customFormat="1" ht="18" customHeight="1">
      <c r="A248" s="297">
        <v>294</v>
      </c>
      <c r="B248" s="298" t="s">
        <v>227</v>
      </c>
      <c r="C248" s="297" t="s">
        <v>372</v>
      </c>
      <c r="D248" s="299">
        <v>203.75451000000004</v>
      </c>
      <c r="E248" s="300">
        <v>57.650818999999998</v>
      </c>
      <c r="F248" s="299">
        <v>0</v>
      </c>
      <c r="G248" s="299">
        <v>16.896116030000002</v>
      </c>
      <c r="H248" s="296">
        <f t="shared" si="19"/>
        <v>129.20757497000002</v>
      </c>
      <c r="I248" s="296"/>
      <c r="J248" s="299">
        <v>73.421187712995888</v>
      </c>
      <c r="K248" s="301">
        <v>56.601062861368504</v>
      </c>
      <c r="L248" s="299">
        <v>0</v>
      </c>
      <c r="M248" s="299">
        <v>15.38049372</v>
      </c>
      <c r="N248" s="301">
        <f t="shared" si="16"/>
        <v>1.4396311316273831</v>
      </c>
      <c r="O248" s="296">
        <f t="shared" si="17"/>
        <v>-98.885799743581885</v>
      </c>
      <c r="P248" s="45">
        <f>[16]ENERO!O245+[16]FEBRERO!O245+[16]MARZO!O245+[16]ABRIL!O245+[16]MAYO!O245+[16]JUNIO!O245+[16]JULIO!O245+[16]AGOSTO!O245+[16]SEPTIEMBRE!O245+[16]OCTUBRE!O245+[16]NOVIEMBRE!O245+[16]DICIEMBRE!O245</f>
        <v>40.357838999999998</v>
      </c>
      <c r="Q248" s="45">
        <f>[16]ENERO!P245+[16]FEBRERO!P245+[16]MARZO!P245+[16]ABRIL!P245+[16]MAYO!P245+[16]JUNIO!P245+[16]JULIO!P245+[16]AGOSTO!P245+[16]SEPTIEMBRE!P245+[16]OCTUBRE!P245+[16]NOVIEMBRE!P245+[16]DICIEMBRE!P245</f>
        <v>17.29298</v>
      </c>
      <c r="R248" s="46">
        <f t="shared" si="18"/>
        <v>57.650818999999998</v>
      </c>
      <c r="S248" s="45">
        <f>[16]ENERO!R245+[16]FEBRERO!R245+[16]MARZO!R245+[16]ABRIL!R245+[16]MAYO!R245+[16]JUNIO!R245+[16]JULIO!R245+[16]AGOSTO!R245+[16]SEPTIEMBRE!R245+[16]OCTUBRE!R245+[16]NOVIEMBRE!R245+[16]DICIEMBRE!R245</f>
        <v>38.078727170000001</v>
      </c>
      <c r="T248" s="45">
        <f>[16]ENERO!S245+[16]FEBRERO!S245+[16]MARZO!S245+[16]ABRIL!S245+[16]MAYO!S245+[16]JUNIO!S245+[16]JULIO!S245+[16]AGOSTO!S245+[16]SEPTIEMBRE!S245+[16]OCTUBRE!S245+[16]NOVIEMBRE!S245+[16]DICIEMBRE!S245</f>
        <v>18.522335691368507</v>
      </c>
      <c r="U248" s="46">
        <f t="shared" si="20"/>
        <v>56.601062861368504</v>
      </c>
    </row>
    <row r="249" spans="1:21" s="44" customFormat="1" ht="18" customHeight="1">
      <c r="A249" s="297">
        <v>295</v>
      </c>
      <c r="B249" s="298" t="s">
        <v>227</v>
      </c>
      <c r="C249" s="297" t="s">
        <v>373</v>
      </c>
      <c r="D249" s="299">
        <v>76.16704</v>
      </c>
      <c r="E249" s="300">
        <v>18.723202999999998</v>
      </c>
      <c r="F249" s="299">
        <v>0</v>
      </c>
      <c r="G249" s="299">
        <v>6.8469689399999991</v>
      </c>
      <c r="H249" s="296">
        <f t="shared" si="19"/>
        <v>50.596868060000006</v>
      </c>
      <c r="I249" s="296"/>
      <c r="J249" s="299">
        <v>23.616579135360251</v>
      </c>
      <c r="K249" s="301">
        <v>16.91035396623554</v>
      </c>
      <c r="L249" s="299">
        <v>0</v>
      </c>
      <c r="M249" s="299">
        <v>6.2431549899999998</v>
      </c>
      <c r="N249" s="301">
        <f t="shared" si="16"/>
        <v>0.46307017912471071</v>
      </c>
      <c r="O249" s="296">
        <f t="shared" si="17"/>
        <v>-99.084784895034247</v>
      </c>
      <c r="P249" s="45">
        <f>[16]ENERO!O246+[16]FEBRERO!O246+[16]MARZO!O246+[16]ABRIL!O246+[16]MAYO!O246+[16]JUNIO!O246+[16]JULIO!O246+[16]AGOSTO!O246+[16]SEPTIEMBRE!O246+[16]OCTUBRE!O246+[16]NOVIEMBRE!O246+[16]DICIEMBRE!O246</f>
        <v>15.677363</v>
      </c>
      <c r="Q249" s="45">
        <f>[16]ENERO!P246+[16]FEBRERO!P246+[16]MARZO!P246+[16]ABRIL!P246+[16]MAYO!P246+[16]JUNIO!P246+[16]JULIO!P246+[16]AGOSTO!P246+[16]SEPTIEMBRE!P246+[16]OCTUBRE!P246+[16]NOVIEMBRE!P246+[16]DICIEMBRE!P246</f>
        <v>3.0458399999999997</v>
      </c>
      <c r="R249" s="46">
        <f t="shared" si="18"/>
        <v>18.723202999999998</v>
      </c>
      <c r="S249" s="45">
        <f>[16]ENERO!R246+[16]FEBRERO!R246+[16]MARZO!R246+[16]ABRIL!R246+[16]MAYO!R246+[16]JUNIO!R246+[16]JULIO!R246+[16]AGOSTO!R246+[16]SEPTIEMBRE!R246+[16]OCTUBRE!R246+[16]NOVIEMBRE!R246+[16]DICIEMBRE!R246</f>
        <v>13.632489500000002</v>
      </c>
      <c r="T249" s="45">
        <f>[16]ENERO!S246+[16]FEBRERO!S246+[16]MARZO!S246+[16]ABRIL!S246+[16]MAYO!S246+[16]JUNIO!S246+[16]JULIO!S246+[16]AGOSTO!S246+[16]SEPTIEMBRE!S246+[16]OCTUBRE!S246+[16]NOVIEMBRE!S246+[16]DICIEMBRE!S246</f>
        <v>3.2778644662355383</v>
      </c>
      <c r="U249" s="46">
        <f t="shared" si="20"/>
        <v>16.91035396623554</v>
      </c>
    </row>
    <row r="250" spans="1:21" s="44" customFormat="1" ht="18" customHeight="1">
      <c r="A250" s="297">
        <v>296</v>
      </c>
      <c r="B250" s="298" t="s">
        <v>126</v>
      </c>
      <c r="C250" s="297" t="s">
        <v>374</v>
      </c>
      <c r="D250" s="299">
        <v>3428.8693400000006</v>
      </c>
      <c r="E250" s="300">
        <v>2565.0044520000001</v>
      </c>
      <c r="F250" s="299">
        <v>0</v>
      </c>
      <c r="G250" s="299">
        <v>308.54550081999997</v>
      </c>
      <c r="H250" s="296">
        <f t="shared" si="19"/>
        <v>555.3193871800006</v>
      </c>
      <c r="I250" s="296"/>
      <c r="J250" s="299">
        <v>778.25147303999995</v>
      </c>
      <c r="K250" s="301">
        <v>590.12317848999999</v>
      </c>
      <c r="L250" s="299">
        <v>0</v>
      </c>
      <c r="M250" s="299">
        <v>352.23886125000001</v>
      </c>
      <c r="N250" s="301">
        <f t="shared" si="16"/>
        <v>-164.11056670000005</v>
      </c>
      <c r="O250" s="296">
        <f t="shared" si="17"/>
        <v>-129.55246484971096</v>
      </c>
      <c r="P250" s="45">
        <f>[16]ENERO!O247+[16]FEBRERO!O247+[16]MARZO!O247+[16]ABRIL!O247+[16]MAYO!O247+[16]JUNIO!O247+[16]JULIO!O247+[16]AGOSTO!O247+[16]SEPTIEMBRE!O247+[16]OCTUBRE!O247+[16]NOVIEMBRE!O247+[16]DICIEMBRE!O247</f>
        <v>355.68033200000002</v>
      </c>
      <c r="Q250" s="45">
        <f>[16]ENERO!P247+[16]FEBRERO!P247+[16]MARZO!P247+[16]ABRIL!P247+[16]MAYO!P247+[16]JUNIO!P247+[16]JULIO!P247+[16]AGOSTO!P247+[16]SEPTIEMBRE!P247+[16]OCTUBRE!P247+[16]NOVIEMBRE!P247+[16]DICIEMBRE!P247</f>
        <v>2209.3241200000002</v>
      </c>
      <c r="R250" s="46">
        <f t="shared" si="18"/>
        <v>2565.0044520000001</v>
      </c>
      <c r="S250" s="45">
        <f>[16]ENERO!R247+[16]FEBRERO!R247+[16]MARZO!R247+[16]ABRIL!R247+[16]MAYO!R247+[16]JUNIO!R247+[16]JULIO!R247+[16]AGOSTO!R247+[16]SEPTIEMBRE!R247+[16]OCTUBRE!R247+[16]NOVIEMBRE!R247+[16]DICIEMBRE!R247</f>
        <v>355.68033148999996</v>
      </c>
      <c r="T250" s="45">
        <f>[16]ENERO!S247+[16]FEBRERO!S247+[16]MARZO!S247+[16]ABRIL!S247+[16]MAYO!S247+[16]JUNIO!S247+[16]JULIO!S247+[16]AGOSTO!S247+[16]SEPTIEMBRE!S247+[16]OCTUBRE!S247+[16]NOVIEMBRE!S247+[16]DICIEMBRE!S247</f>
        <v>234.442847</v>
      </c>
      <c r="U250" s="46">
        <f t="shared" si="20"/>
        <v>590.12317848999999</v>
      </c>
    </row>
    <row r="251" spans="1:21" s="44" customFormat="1" ht="18" customHeight="1">
      <c r="A251" s="297">
        <v>297</v>
      </c>
      <c r="B251" s="298" t="s">
        <v>135</v>
      </c>
      <c r="C251" s="297" t="s">
        <v>375</v>
      </c>
      <c r="D251" s="299">
        <v>269.7294</v>
      </c>
      <c r="E251" s="300">
        <v>30.758046</v>
      </c>
      <c r="F251" s="299">
        <v>0</v>
      </c>
      <c r="G251" s="299">
        <v>49.739636089999998</v>
      </c>
      <c r="H251" s="296">
        <f t="shared" si="19"/>
        <v>189.23171790999999</v>
      </c>
      <c r="I251" s="296"/>
      <c r="J251" s="299">
        <v>70.074741530637041</v>
      </c>
      <c r="K251" s="301">
        <v>23.330348110820609</v>
      </c>
      <c r="L251" s="299">
        <v>0</v>
      </c>
      <c r="M251" s="299">
        <v>46.097780569999998</v>
      </c>
      <c r="N251" s="301">
        <f t="shared" si="16"/>
        <v>0.64661284981643519</v>
      </c>
      <c r="O251" s="296">
        <f t="shared" si="17"/>
        <v>-99.658295735536271</v>
      </c>
      <c r="P251" s="45">
        <f>[16]ENERO!O248+[16]FEBRERO!O248+[16]MARZO!O248+[16]ABRIL!O248+[16]MAYO!O248+[16]JUNIO!O248+[16]JULIO!O248+[16]AGOSTO!O248+[16]SEPTIEMBRE!O248+[16]OCTUBRE!O248+[16]NOVIEMBRE!O248+[16]DICIEMBRE!O248</f>
        <v>15.776526</v>
      </c>
      <c r="Q251" s="45">
        <f>[16]ENERO!P248+[16]FEBRERO!P248+[16]MARZO!P248+[16]ABRIL!P248+[16]MAYO!P248+[16]JUNIO!P248+[16]JULIO!P248+[16]AGOSTO!P248+[16]SEPTIEMBRE!P248+[16]OCTUBRE!P248+[16]NOVIEMBRE!P248+[16]DICIEMBRE!P248</f>
        <v>14.981519999999998</v>
      </c>
      <c r="R251" s="46">
        <f t="shared" si="18"/>
        <v>30.758046</v>
      </c>
      <c r="S251" s="45">
        <f>[16]ENERO!R248+[16]FEBRERO!R248+[16]MARZO!R248+[16]ABRIL!R248+[16]MAYO!R248+[16]JUNIO!R248+[16]JULIO!R248+[16]AGOSTO!R248+[16]SEPTIEMBRE!R248+[16]OCTUBRE!R248+[16]NOVIEMBRE!R248+[16]DICIEMBRE!R248</f>
        <v>11.274413709999999</v>
      </c>
      <c r="T251" s="45">
        <f>[16]ENERO!S248+[16]FEBRERO!S248+[16]MARZO!S248+[16]ABRIL!S248+[16]MAYO!S248+[16]JUNIO!S248+[16]JULIO!S248+[16]AGOSTO!S248+[16]SEPTIEMBRE!S248+[16]OCTUBRE!S248+[16]NOVIEMBRE!S248+[16]DICIEMBRE!S248</f>
        <v>12.055934400820608</v>
      </c>
      <c r="U251" s="46">
        <f t="shared" si="20"/>
        <v>23.330348110820609</v>
      </c>
    </row>
    <row r="252" spans="1:21" s="44" customFormat="1" ht="18" customHeight="1">
      <c r="A252" s="297">
        <v>298</v>
      </c>
      <c r="B252" s="298" t="s">
        <v>126</v>
      </c>
      <c r="C252" s="297" t="s">
        <v>376</v>
      </c>
      <c r="D252" s="299">
        <v>4963.0642099999995</v>
      </c>
      <c r="E252" s="300">
        <v>2496.7104300000001</v>
      </c>
      <c r="F252" s="299">
        <v>0</v>
      </c>
      <c r="G252" s="299">
        <v>0</v>
      </c>
      <c r="H252" s="296">
        <f t="shared" si="19"/>
        <v>2466.3537799999995</v>
      </c>
      <c r="I252" s="296"/>
      <c r="J252" s="299">
        <v>802.62331782999991</v>
      </c>
      <c r="K252" s="301">
        <v>252.189393</v>
      </c>
      <c r="L252" s="299">
        <v>0</v>
      </c>
      <c r="M252" s="299">
        <v>0</v>
      </c>
      <c r="N252" s="301">
        <f t="shared" si="16"/>
        <v>550.43392482999991</v>
      </c>
      <c r="O252" s="296">
        <f t="shared" si="17"/>
        <v>-77.682280243266646</v>
      </c>
      <c r="P252" s="45">
        <f>[16]ENERO!O249+[16]FEBRERO!O249+[16]MARZO!O249+[16]ABRIL!O249+[16]MAYO!O249+[16]JUNIO!O249+[16]JULIO!O249+[16]AGOSTO!O249+[16]SEPTIEMBRE!O249+[16]OCTUBRE!O249+[16]NOVIEMBRE!O249+[16]DICIEMBRE!O249</f>
        <v>0</v>
      </c>
      <c r="Q252" s="45">
        <f>[16]ENERO!P249+[16]FEBRERO!P249+[16]MARZO!P249+[16]ABRIL!P249+[16]MAYO!P249+[16]JUNIO!P249+[16]JULIO!P249+[16]AGOSTO!P249+[16]SEPTIEMBRE!P249+[16]OCTUBRE!P249+[16]NOVIEMBRE!P249+[16]DICIEMBRE!P249</f>
        <v>2496.7104300000001</v>
      </c>
      <c r="R252" s="46">
        <f t="shared" si="18"/>
        <v>2496.7104300000001</v>
      </c>
      <c r="S252" s="45">
        <f>[16]ENERO!R249+[16]FEBRERO!R249+[16]MARZO!R249+[16]ABRIL!R249+[16]MAYO!R249+[16]JUNIO!R249+[16]JULIO!R249+[16]AGOSTO!R249+[16]SEPTIEMBRE!R249+[16]OCTUBRE!R249+[16]NOVIEMBRE!R249+[16]DICIEMBRE!R249</f>
        <v>0</v>
      </c>
      <c r="T252" s="45">
        <f>[16]ENERO!S249+[16]FEBRERO!S249+[16]MARZO!S249+[16]ABRIL!S249+[16]MAYO!S249+[16]JUNIO!S249+[16]JULIO!S249+[16]AGOSTO!S249+[16]SEPTIEMBRE!S249+[16]OCTUBRE!S249+[16]NOVIEMBRE!S249+[16]DICIEMBRE!S249</f>
        <v>252.189393</v>
      </c>
      <c r="U252" s="46">
        <f t="shared" si="20"/>
        <v>252.189393</v>
      </c>
    </row>
    <row r="253" spans="1:21" s="44" customFormat="1" ht="18" customHeight="1">
      <c r="A253" s="297">
        <v>300</v>
      </c>
      <c r="B253" s="298" t="s">
        <v>135</v>
      </c>
      <c r="C253" s="297" t="s">
        <v>377</v>
      </c>
      <c r="D253" s="299">
        <v>58.725329999999992</v>
      </c>
      <c r="E253" s="300">
        <v>31.330503</v>
      </c>
      <c r="F253" s="299">
        <v>0</v>
      </c>
      <c r="G253" s="299">
        <v>21.91582391</v>
      </c>
      <c r="H253" s="296">
        <f t="shared" si="19"/>
        <v>5.479003089999992</v>
      </c>
      <c r="I253" s="296"/>
      <c r="J253" s="299">
        <v>52.749829023274955</v>
      </c>
      <c r="K253" s="301">
        <v>31.841796690269565</v>
      </c>
      <c r="L253" s="299">
        <v>0</v>
      </c>
      <c r="M253" s="299">
        <v>19.873721960000001</v>
      </c>
      <c r="N253" s="301">
        <f t="shared" si="16"/>
        <v>1.0343103730053897</v>
      </c>
      <c r="O253" s="296">
        <f t="shared" si="17"/>
        <v>-81.122288927101323</v>
      </c>
      <c r="P253" s="45">
        <f>[16]ENERO!O250+[16]FEBRERO!O250+[16]MARZO!O250+[16]ABRIL!O250+[16]MAYO!O250+[16]JUNIO!O250+[16]JULIO!O250+[16]AGOSTO!O250+[16]SEPTIEMBRE!O250+[16]OCTUBRE!O250+[16]NOVIEMBRE!O250+[16]DICIEMBRE!O250</f>
        <v>24.645413000000001</v>
      </c>
      <c r="Q253" s="45">
        <f>[16]ENERO!P250+[16]FEBRERO!P250+[16]MARZO!P250+[16]ABRIL!P250+[16]MAYO!P250+[16]JUNIO!P250+[16]JULIO!P250+[16]AGOSTO!P250+[16]SEPTIEMBRE!P250+[16]OCTUBRE!P250+[16]NOVIEMBRE!P250+[16]DICIEMBRE!P250</f>
        <v>6.6850900000000006</v>
      </c>
      <c r="R253" s="46">
        <f t="shared" si="18"/>
        <v>31.330503</v>
      </c>
      <c r="S253" s="45">
        <f>[16]ENERO!R250+[16]FEBRERO!R250+[16]MARZO!R250+[16]ABRIL!R250+[16]MAYO!R250+[16]JUNIO!R250+[16]JULIO!R250+[16]AGOSTO!R250+[16]SEPTIEMBRE!R250+[16]OCTUBRE!R250+[16]NOVIEMBRE!R250+[16]DICIEMBRE!R250</f>
        <v>24.645412939999996</v>
      </c>
      <c r="T253" s="45">
        <f>[16]ENERO!S250+[16]FEBRERO!S250+[16]MARZO!S250+[16]ABRIL!S250+[16]MAYO!S250+[16]JUNIO!S250+[16]JULIO!S250+[16]AGOSTO!S250+[16]SEPTIEMBRE!S250+[16]OCTUBRE!S250+[16]NOVIEMBRE!S250+[16]DICIEMBRE!S250</f>
        <v>7.1963837502695691</v>
      </c>
      <c r="U253" s="46">
        <f t="shared" si="20"/>
        <v>31.841796690269565</v>
      </c>
    </row>
    <row r="254" spans="1:21" s="44" customFormat="1" ht="18" customHeight="1">
      <c r="A254" s="297">
        <v>304</v>
      </c>
      <c r="B254" s="298" t="s">
        <v>135</v>
      </c>
      <c r="C254" s="297" t="s">
        <v>378</v>
      </c>
      <c r="D254" s="299">
        <v>908.96352999999999</v>
      </c>
      <c r="E254" s="300">
        <v>17.888380000000002</v>
      </c>
      <c r="F254" s="299">
        <v>0</v>
      </c>
      <c r="G254" s="299">
        <v>0</v>
      </c>
      <c r="H254" s="296">
        <f t="shared" si="19"/>
        <v>891.07515000000001</v>
      </c>
      <c r="I254" s="296"/>
      <c r="J254" s="299">
        <v>0</v>
      </c>
      <c r="K254" s="301">
        <v>0</v>
      </c>
      <c r="L254" s="299">
        <v>0</v>
      </c>
      <c r="M254" s="299">
        <v>0</v>
      </c>
      <c r="N254" s="301">
        <f t="shared" si="16"/>
        <v>0</v>
      </c>
      <c r="O254" s="296" t="str">
        <f t="shared" si="17"/>
        <v>N.A.</v>
      </c>
      <c r="P254" s="45">
        <f>[16]ENERO!O251+[16]FEBRERO!O251+[16]MARZO!O251+[16]ABRIL!O251+[16]MAYO!O251+[16]JUNIO!O251+[16]JULIO!O251+[16]AGOSTO!O251+[16]SEPTIEMBRE!O251+[16]OCTUBRE!O251+[16]NOVIEMBRE!O251+[16]DICIEMBRE!O251</f>
        <v>0</v>
      </c>
      <c r="Q254" s="45">
        <f>[16]ENERO!P251+[16]FEBRERO!P251+[16]MARZO!P251+[16]ABRIL!P251+[16]MAYO!P251+[16]JUNIO!P251+[16]JULIO!P251+[16]AGOSTO!P251+[16]SEPTIEMBRE!P251+[16]OCTUBRE!P251+[16]NOVIEMBRE!P251+[16]DICIEMBRE!P251</f>
        <v>17.888380000000002</v>
      </c>
      <c r="R254" s="46">
        <f t="shared" si="18"/>
        <v>17.888380000000002</v>
      </c>
      <c r="S254" s="45">
        <f>[16]ENERO!R251+[16]FEBRERO!R251+[16]MARZO!R251+[16]ABRIL!R251+[16]MAYO!R251+[16]JUNIO!R251+[16]JULIO!R251+[16]AGOSTO!R251+[16]SEPTIEMBRE!R251+[16]OCTUBRE!R251+[16]NOVIEMBRE!R251+[16]DICIEMBRE!R251</f>
        <v>0</v>
      </c>
      <c r="T254" s="45">
        <f>[16]ENERO!S251+[16]FEBRERO!S251+[16]MARZO!S251+[16]ABRIL!S251+[16]MAYO!S251+[16]JUNIO!S251+[16]JULIO!S251+[16]AGOSTO!S251+[16]SEPTIEMBRE!S251+[16]OCTUBRE!S251+[16]NOVIEMBRE!S251+[16]DICIEMBRE!S251</f>
        <v>0</v>
      </c>
      <c r="U254" s="46">
        <f t="shared" si="20"/>
        <v>0</v>
      </c>
    </row>
    <row r="255" spans="1:21" s="44" customFormat="1" ht="18" customHeight="1">
      <c r="A255" s="297">
        <v>305</v>
      </c>
      <c r="B255" s="298" t="s">
        <v>139</v>
      </c>
      <c r="C255" s="297" t="s">
        <v>379</v>
      </c>
      <c r="D255" s="299">
        <v>37.68271</v>
      </c>
      <c r="E255" s="300">
        <v>13.399638000000001</v>
      </c>
      <c r="F255" s="299">
        <v>0</v>
      </c>
      <c r="G255" s="299">
        <v>2.9106460299999997</v>
      </c>
      <c r="H255" s="296">
        <f t="shared" si="19"/>
        <v>21.372425969999998</v>
      </c>
      <c r="I255" s="296"/>
      <c r="J255" s="299">
        <v>16.846851431280776</v>
      </c>
      <c r="K255" s="301">
        <v>13.880340881059583</v>
      </c>
      <c r="L255" s="299">
        <v>0</v>
      </c>
      <c r="M255" s="299">
        <v>2.6361801299999996</v>
      </c>
      <c r="N255" s="301">
        <f t="shared" si="16"/>
        <v>0.33033042022119297</v>
      </c>
      <c r="O255" s="296">
        <f t="shared" si="17"/>
        <v>-98.454408401344466</v>
      </c>
      <c r="P255" s="45">
        <f>[16]ENERO!O252+[16]FEBRERO!O252+[16]MARZO!O252+[16]ABRIL!O252+[16]MAYO!O252+[16]JUNIO!O252+[16]JULIO!O252+[16]AGOSTO!O252+[16]SEPTIEMBRE!O252+[16]OCTUBRE!O252+[16]NOVIEMBRE!O252+[16]DICIEMBRE!O252</f>
        <v>6.488308</v>
      </c>
      <c r="Q255" s="45">
        <f>[16]ENERO!P252+[16]FEBRERO!P252+[16]MARZO!P252+[16]ABRIL!P252+[16]MAYO!P252+[16]JUNIO!P252+[16]JULIO!P252+[16]AGOSTO!P252+[16]SEPTIEMBRE!P252+[16]OCTUBRE!P252+[16]NOVIEMBRE!P252+[16]DICIEMBRE!P252</f>
        <v>6.9113300000000013</v>
      </c>
      <c r="R255" s="46">
        <f t="shared" si="18"/>
        <v>13.399638000000001</v>
      </c>
      <c r="S255" s="45">
        <f>[16]ENERO!R252+[16]FEBRERO!R252+[16]MARZO!R252+[16]ABRIL!R252+[16]MAYO!R252+[16]JUNIO!R252+[16]JULIO!R252+[16]AGOSTO!R252+[16]SEPTIEMBRE!R252+[16]OCTUBRE!R252+[16]NOVIEMBRE!R252+[16]DICIEMBRE!R252</f>
        <v>6.4883079199999996</v>
      </c>
      <c r="T255" s="45">
        <f>[16]ENERO!S252+[16]FEBRERO!S252+[16]MARZO!S252+[16]ABRIL!S252+[16]MAYO!S252+[16]JUNIO!S252+[16]JULIO!S252+[16]AGOSTO!S252+[16]SEPTIEMBRE!S252+[16]OCTUBRE!S252+[16]NOVIEMBRE!S252+[16]DICIEMBRE!S252</f>
        <v>7.3920329610595834</v>
      </c>
      <c r="U255" s="46">
        <f t="shared" si="20"/>
        <v>13.880340881059583</v>
      </c>
    </row>
    <row r="256" spans="1:21" s="44" customFormat="1" ht="18" customHeight="1">
      <c r="A256" s="297">
        <v>306</v>
      </c>
      <c r="B256" s="298" t="s">
        <v>139</v>
      </c>
      <c r="C256" s="297" t="s">
        <v>380</v>
      </c>
      <c r="D256" s="299">
        <v>248.81663999999998</v>
      </c>
      <c r="E256" s="300">
        <v>60.127078999999995</v>
      </c>
      <c r="F256" s="299">
        <v>0</v>
      </c>
      <c r="G256" s="299">
        <v>34.773895709999998</v>
      </c>
      <c r="H256" s="296">
        <f t="shared" si="19"/>
        <v>153.91566528999996</v>
      </c>
      <c r="I256" s="296"/>
      <c r="J256" s="299">
        <v>100.35659893506327</v>
      </c>
      <c r="K256" s="301">
        <v>61.943363825356151</v>
      </c>
      <c r="L256" s="299">
        <v>0</v>
      </c>
      <c r="M256" s="299">
        <v>36.44545866</v>
      </c>
      <c r="N256" s="301">
        <f t="shared" si="16"/>
        <v>1.9677764497071237</v>
      </c>
      <c r="O256" s="296">
        <f t="shared" si="17"/>
        <v>-98.721522954795063</v>
      </c>
      <c r="P256" s="45">
        <f>[16]ENERO!O253+[16]FEBRERO!O253+[16]MARZO!O253+[16]ABRIL!O253+[16]MAYO!O253+[16]JUNIO!O253+[16]JULIO!O253+[16]AGOSTO!O253+[16]SEPTIEMBRE!O253+[16]OCTUBRE!O253+[16]NOVIEMBRE!O253+[16]DICIEMBRE!O253</f>
        <v>34.373598999999999</v>
      </c>
      <c r="Q256" s="45">
        <f>[16]ENERO!P253+[16]FEBRERO!P253+[16]MARZO!P253+[16]ABRIL!P253+[16]MAYO!P253+[16]JUNIO!P253+[16]JULIO!P253+[16]AGOSTO!P253+[16]SEPTIEMBRE!P253+[16]OCTUBRE!P253+[16]NOVIEMBRE!P253+[16]DICIEMBRE!P253</f>
        <v>25.75348</v>
      </c>
      <c r="R256" s="46">
        <f t="shared" si="18"/>
        <v>60.127078999999995</v>
      </c>
      <c r="S256" s="45">
        <f>[16]ENERO!R253+[16]FEBRERO!R253+[16]MARZO!R253+[16]ABRIL!R253+[16]MAYO!R253+[16]JUNIO!R253+[16]JULIO!R253+[16]AGOSTO!R253+[16]SEPTIEMBRE!R253+[16]OCTUBRE!R253+[16]NOVIEMBRE!R253+[16]DICIEMBRE!R253</f>
        <v>34.373598559999998</v>
      </c>
      <c r="T256" s="45">
        <f>[16]ENERO!S253+[16]FEBRERO!S253+[16]MARZO!S253+[16]ABRIL!S253+[16]MAYO!S253+[16]JUNIO!S253+[16]JULIO!S253+[16]AGOSTO!S253+[16]SEPTIEMBRE!S253+[16]OCTUBRE!S253+[16]NOVIEMBRE!S253+[16]DICIEMBRE!S253</f>
        <v>27.569765265356153</v>
      </c>
      <c r="U256" s="46">
        <f t="shared" si="20"/>
        <v>61.943363825356151</v>
      </c>
    </row>
    <row r="257" spans="1:21" s="44" customFormat="1" ht="18" customHeight="1">
      <c r="A257" s="297">
        <v>307</v>
      </c>
      <c r="B257" s="298" t="s">
        <v>227</v>
      </c>
      <c r="C257" s="297" t="s">
        <v>381</v>
      </c>
      <c r="D257" s="299">
        <v>272.01549999999997</v>
      </c>
      <c r="E257" s="300">
        <v>49.349982999999995</v>
      </c>
      <c r="F257" s="299">
        <v>0</v>
      </c>
      <c r="G257" s="299">
        <v>43.400474399999993</v>
      </c>
      <c r="H257" s="296">
        <f t="shared" si="19"/>
        <v>179.26504259999996</v>
      </c>
      <c r="I257" s="296"/>
      <c r="J257" s="299">
        <v>90.394496938759175</v>
      </c>
      <c r="K257" s="301">
        <v>49.536030702312928</v>
      </c>
      <c r="L257" s="299">
        <v>0</v>
      </c>
      <c r="M257" s="299">
        <v>39.086025119999995</v>
      </c>
      <c r="N257" s="301">
        <f t="shared" si="16"/>
        <v>1.7724411164462524</v>
      </c>
      <c r="O257" s="296">
        <f t="shared" si="17"/>
        <v>-99.011273424679246</v>
      </c>
      <c r="P257" s="45">
        <f>[16]ENERO!O254+[16]FEBRERO!O254+[16]MARZO!O254+[16]ABRIL!O254+[16]MAYO!O254+[16]JUNIO!O254+[16]JULIO!O254+[16]AGOSTO!O254+[16]SEPTIEMBRE!O254+[16]OCTUBRE!O254+[16]NOVIEMBRE!O254+[16]DICIEMBRE!O254</f>
        <v>42.031932999999995</v>
      </c>
      <c r="Q257" s="45">
        <f>[16]ENERO!P254+[16]FEBRERO!P254+[16]MARZO!P254+[16]ABRIL!P254+[16]MAYO!P254+[16]JUNIO!P254+[16]JULIO!P254+[16]AGOSTO!P254+[16]SEPTIEMBRE!P254+[16]OCTUBRE!P254+[16]NOVIEMBRE!P254+[16]DICIEMBRE!P254</f>
        <v>7.3180500000000013</v>
      </c>
      <c r="R257" s="46">
        <f t="shared" si="18"/>
        <v>49.349982999999995</v>
      </c>
      <c r="S257" s="45">
        <f>[16]ENERO!R254+[16]FEBRERO!R254+[16]MARZO!R254+[16]ABRIL!R254+[16]MAYO!R254+[16]JUNIO!R254+[16]JULIO!R254+[16]AGOSTO!R254+[16]SEPTIEMBRE!R254+[16]OCTUBRE!R254+[16]NOVIEMBRE!R254+[16]DICIEMBRE!R254</f>
        <v>34.230970240000005</v>
      </c>
      <c r="T257" s="45">
        <f>[16]ENERO!S254+[16]FEBRERO!S254+[16]MARZO!S254+[16]ABRIL!S254+[16]MAYO!S254+[16]JUNIO!S254+[16]JULIO!S254+[16]AGOSTO!S254+[16]SEPTIEMBRE!S254+[16]OCTUBRE!S254+[16]NOVIEMBRE!S254+[16]DICIEMBRE!S254</f>
        <v>15.305060462312923</v>
      </c>
      <c r="U257" s="46">
        <f t="shared" si="20"/>
        <v>49.536030702312928</v>
      </c>
    </row>
    <row r="258" spans="1:21" s="44" customFormat="1" ht="18" customHeight="1">
      <c r="A258" s="297">
        <v>308</v>
      </c>
      <c r="B258" s="298" t="s">
        <v>227</v>
      </c>
      <c r="C258" s="297" t="s">
        <v>382</v>
      </c>
      <c r="D258" s="299">
        <v>284.13049999999998</v>
      </c>
      <c r="E258" s="300">
        <v>71.593728999999996</v>
      </c>
      <c r="F258" s="299">
        <v>0</v>
      </c>
      <c r="G258" s="299">
        <v>27.722065239999999</v>
      </c>
      <c r="H258" s="296">
        <f t="shared" si="19"/>
        <v>184.81470575999998</v>
      </c>
      <c r="I258" s="296"/>
      <c r="J258" s="299">
        <v>100.12448676405371</v>
      </c>
      <c r="K258" s="301">
        <v>73.12366081338601</v>
      </c>
      <c r="L258" s="299">
        <v>0</v>
      </c>
      <c r="M258" s="299">
        <v>25.037600720000004</v>
      </c>
      <c r="N258" s="301">
        <f t="shared" si="16"/>
        <v>1.9632252306676996</v>
      </c>
      <c r="O258" s="296">
        <f t="shared" si="17"/>
        <v>-98.937733216307393</v>
      </c>
      <c r="P258" s="45">
        <f>[16]ENERO!O255+[16]FEBRERO!O255+[16]MARZO!O255+[16]ABRIL!O255+[16]MAYO!O255+[16]JUNIO!O255+[16]JULIO!O255+[16]AGOSTO!O255+[16]SEPTIEMBRE!O255+[16]OCTUBRE!O255+[16]NOVIEMBRE!O255+[16]DICIEMBRE!O255</f>
        <v>49.755059000000003</v>
      </c>
      <c r="Q258" s="45">
        <f>[16]ENERO!P255+[16]FEBRERO!P255+[16]MARZO!P255+[16]ABRIL!P255+[16]MAYO!P255+[16]JUNIO!P255+[16]JULIO!P255+[16]AGOSTO!P255+[16]SEPTIEMBRE!P255+[16]OCTUBRE!P255+[16]NOVIEMBRE!P255+[16]DICIEMBRE!P255</f>
        <v>21.83867</v>
      </c>
      <c r="R258" s="46">
        <f t="shared" si="18"/>
        <v>71.593728999999996</v>
      </c>
      <c r="S258" s="45">
        <f>[16]ENERO!R255+[16]FEBRERO!R255+[16]MARZO!R255+[16]ABRIL!R255+[16]MAYO!R255+[16]JUNIO!R255+[16]JULIO!R255+[16]AGOSTO!R255+[16]SEPTIEMBRE!R255+[16]OCTUBRE!R255+[16]NOVIEMBRE!R255+[16]DICIEMBRE!R255</f>
        <v>49.755060400000012</v>
      </c>
      <c r="T258" s="45">
        <f>[16]ENERO!S255+[16]FEBRERO!S255+[16]MARZO!S255+[16]ABRIL!S255+[16]MAYO!S255+[16]JUNIO!S255+[16]JULIO!S255+[16]AGOSTO!S255+[16]SEPTIEMBRE!S255+[16]OCTUBRE!S255+[16]NOVIEMBRE!S255+[16]DICIEMBRE!S255</f>
        <v>23.368600413385991</v>
      </c>
      <c r="U258" s="46">
        <f t="shared" si="20"/>
        <v>73.12366081338601</v>
      </c>
    </row>
    <row r="259" spans="1:21" s="44" customFormat="1" ht="18" customHeight="1">
      <c r="A259" s="297">
        <v>309</v>
      </c>
      <c r="B259" s="298" t="s">
        <v>227</v>
      </c>
      <c r="C259" s="297" t="s">
        <v>383</v>
      </c>
      <c r="D259" s="299">
        <v>62.928430000000006</v>
      </c>
      <c r="E259" s="300">
        <v>38.444186999999999</v>
      </c>
      <c r="F259" s="299">
        <v>0</v>
      </c>
      <c r="G259" s="299">
        <v>28.80642289</v>
      </c>
      <c r="H259" s="296">
        <f t="shared" si="19"/>
        <v>-4.3221798899999939</v>
      </c>
      <c r="I259" s="296"/>
      <c r="J259" s="299">
        <v>69.672165667899861</v>
      </c>
      <c r="K259" s="301">
        <v>40.279325222450851</v>
      </c>
      <c r="L259" s="299">
        <v>0</v>
      </c>
      <c r="M259" s="299">
        <v>28.026719549999996</v>
      </c>
      <c r="N259" s="301">
        <f t="shared" si="16"/>
        <v>1.3661208954490149</v>
      </c>
      <c r="O259" s="296">
        <f t="shared" si="17"/>
        <v>-131.6072197413564</v>
      </c>
      <c r="P259" s="45">
        <f>[16]ENERO!O256+[16]FEBRERO!O256+[16]MARZO!O256+[16]ABRIL!O256+[16]MAYO!O256+[16]JUNIO!O256+[16]JULIO!O256+[16]AGOSTO!O256+[16]SEPTIEMBRE!O256+[16]OCTUBRE!O256+[16]NOVIEMBRE!O256+[16]DICIEMBRE!O256</f>
        <v>38.444186999999999</v>
      </c>
      <c r="Q259" s="45">
        <f>[16]ENERO!P256+[16]FEBRERO!P256+[16]MARZO!P256+[16]ABRIL!P256+[16]MAYO!P256+[16]JUNIO!P256+[16]JULIO!P256+[16]AGOSTO!P256+[16]SEPTIEMBRE!P256+[16]OCTUBRE!P256+[16]NOVIEMBRE!P256+[16]DICIEMBRE!P256</f>
        <v>0</v>
      </c>
      <c r="R259" s="46">
        <f t="shared" si="18"/>
        <v>38.444186999999999</v>
      </c>
      <c r="S259" s="45">
        <f>[16]ENERO!R256+[16]FEBRERO!R256+[16]MARZO!R256+[16]ABRIL!R256+[16]MAYO!R256+[16]JUNIO!R256+[16]JULIO!R256+[16]AGOSTO!R256+[16]SEPTIEMBRE!R256+[16]OCTUBRE!R256+[16]NOVIEMBRE!R256+[16]DICIEMBRE!R256</f>
        <v>31.294123759999994</v>
      </c>
      <c r="T259" s="45">
        <f>[16]ENERO!S256+[16]FEBRERO!S256+[16]MARZO!S256+[16]ABRIL!S256+[16]MAYO!S256+[16]JUNIO!S256+[16]JULIO!S256+[16]AGOSTO!S256+[16]SEPTIEMBRE!S256+[16]OCTUBRE!S256+[16]NOVIEMBRE!S256+[16]DICIEMBRE!S256</f>
        <v>8.9852014624508545</v>
      </c>
      <c r="U259" s="46">
        <f t="shared" si="20"/>
        <v>40.279325222450851</v>
      </c>
    </row>
    <row r="260" spans="1:21" s="44" customFormat="1" ht="18" customHeight="1">
      <c r="A260" s="297">
        <v>310</v>
      </c>
      <c r="B260" s="298" t="s">
        <v>227</v>
      </c>
      <c r="C260" s="297" t="s">
        <v>384</v>
      </c>
      <c r="D260" s="299">
        <v>137.16086999999999</v>
      </c>
      <c r="E260" s="300">
        <v>30.971831999999999</v>
      </c>
      <c r="F260" s="299">
        <v>0</v>
      </c>
      <c r="G260" s="299">
        <v>10.20169739</v>
      </c>
      <c r="H260" s="296">
        <f t="shared" si="19"/>
        <v>95.98734060999999</v>
      </c>
      <c r="I260" s="296"/>
      <c r="J260" s="299">
        <v>32.753846671735893</v>
      </c>
      <c r="K260" s="301">
        <v>21.613075884054794</v>
      </c>
      <c r="L260" s="299">
        <v>0</v>
      </c>
      <c r="M260" s="299">
        <v>10.4985385</v>
      </c>
      <c r="N260" s="301">
        <f t="shared" si="16"/>
        <v>0.64223228768109841</v>
      </c>
      <c r="O260" s="296">
        <f t="shared" si="17"/>
        <v>-99.330919802965994</v>
      </c>
      <c r="P260" s="45">
        <f>[16]ENERO!O257+[16]FEBRERO!O257+[16]MARZO!O257+[16]ABRIL!O257+[16]MAYO!O257+[16]JUNIO!O257+[16]JULIO!O257+[16]AGOSTO!O257+[16]SEPTIEMBRE!O257+[16]OCTUBRE!O257+[16]NOVIEMBRE!O257+[16]DICIEMBRE!O257</f>
        <v>10.345632</v>
      </c>
      <c r="Q260" s="45">
        <f>[16]ENERO!P257+[16]FEBRERO!P257+[16]MARZO!P257+[16]ABRIL!P257+[16]MAYO!P257+[16]JUNIO!P257+[16]JULIO!P257+[16]AGOSTO!P257+[16]SEPTIEMBRE!P257+[16]OCTUBRE!P257+[16]NOVIEMBRE!P257+[16]DICIEMBRE!P257</f>
        <v>20.626200000000001</v>
      </c>
      <c r="R260" s="46">
        <f t="shared" si="18"/>
        <v>30.971831999999999</v>
      </c>
      <c r="S260" s="45">
        <f>[16]ENERO!R257+[16]FEBRERO!R257+[16]MARZO!R257+[16]ABRIL!R257+[16]MAYO!R257+[16]JUNIO!R257+[16]JULIO!R257+[16]AGOSTO!R257+[16]SEPTIEMBRE!R257+[16]OCTUBRE!R257+[16]NOVIEMBRE!R257+[16]DICIEMBRE!R257</f>
        <v>10.330574839999999</v>
      </c>
      <c r="T260" s="45">
        <f>[16]ENERO!S257+[16]FEBRERO!S257+[16]MARZO!S257+[16]ABRIL!S257+[16]MAYO!S257+[16]JUNIO!S257+[16]JULIO!S257+[16]AGOSTO!S257+[16]SEPTIEMBRE!S257+[16]OCTUBRE!S257+[16]NOVIEMBRE!S257+[16]DICIEMBRE!S257</f>
        <v>11.282501044054797</v>
      </c>
      <c r="U260" s="46">
        <f t="shared" si="20"/>
        <v>21.613075884054794</v>
      </c>
    </row>
    <row r="261" spans="1:21" s="44" customFormat="1" ht="18" customHeight="1">
      <c r="A261" s="297">
        <v>311</v>
      </c>
      <c r="B261" s="298" t="s">
        <v>204</v>
      </c>
      <c r="C261" s="297" t="s">
        <v>385</v>
      </c>
      <c r="D261" s="299">
        <v>589.2073200000001</v>
      </c>
      <c r="E261" s="300">
        <v>157.20318700000001</v>
      </c>
      <c r="F261" s="299">
        <v>0</v>
      </c>
      <c r="G261" s="299">
        <v>83.027310800000009</v>
      </c>
      <c r="H261" s="296">
        <f t="shared" si="19"/>
        <v>348.97682220000007</v>
      </c>
      <c r="I261" s="296"/>
      <c r="J261" s="299">
        <v>688.37105690999999</v>
      </c>
      <c r="K261" s="301">
        <v>177.60007657</v>
      </c>
      <c r="L261" s="299">
        <v>0</v>
      </c>
      <c r="M261" s="299">
        <v>93.689777510000013</v>
      </c>
      <c r="N261" s="301">
        <f t="shared" si="16"/>
        <v>417.08120283</v>
      </c>
      <c r="O261" s="296">
        <f t="shared" si="17"/>
        <v>19.515445238070573</v>
      </c>
      <c r="P261" s="45">
        <f>[16]ENERO!O258+[16]FEBRERO!O258+[16]MARZO!O258+[16]ABRIL!O258+[16]MAYO!O258+[16]JUNIO!O258+[16]JULIO!O258+[16]AGOSTO!O258+[16]SEPTIEMBRE!O258+[16]OCTUBRE!O258+[16]NOVIEMBRE!O258+[16]DICIEMBRE!O258</f>
        <v>157.20318700000001</v>
      </c>
      <c r="Q261" s="45">
        <f>[16]ENERO!P258+[16]FEBRERO!P258+[16]MARZO!P258+[16]ABRIL!P258+[16]MAYO!P258+[16]JUNIO!P258+[16]JULIO!P258+[16]AGOSTO!P258+[16]SEPTIEMBRE!P258+[16]OCTUBRE!P258+[16]NOVIEMBRE!P258+[16]DICIEMBRE!P258</f>
        <v>0</v>
      </c>
      <c r="R261" s="46">
        <f t="shared" si="18"/>
        <v>157.20318700000001</v>
      </c>
      <c r="S261" s="45">
        <f>[16]ENERO!R258+[16]FEBRERO!R258+[16]MARZO!R258+[16]ABRIL!R258+[16]MAYO!R258+[16]JUNIO!R258+[16]JULIO!R258+[16]AGOSTO!R258+[16]SEPTIEMBRE!R258+[16]OCTUBRE!R258+[16]NOVIEMBRE!R258+[16]DICIEMBRE!R258</f>
        <v>177.60007657</v>
      </c>
      <c r="T261" s="45">
        <f>[16]ENERO!S258+[16]FEBRERO!S258+[16]MARZO!S258+[16]ABRIL!S258+[16]MAYO!S258+[16]JUNIO!S258+[16]JULIO!S258+[16]AGOSTO!S258+[16]SEPTIEMBRE!S258+[16]OCTUBRE!S258+[16]NOVIEMBRE!S258+[16]DICIEMBRE!S258</f>
        <v>0</v>
      </c>
      <c r="U261" s="46">
        <f t="shared" si="20"/>
        <v>177.60007657</v>
      </c>
    </row>
    <row r="262" spans="1:21" s="44" customFormat="1" ht="18" customHeight="1">
      <c r="A262" s="297">
        <v>312</v>
      </c>
      <c r="B262" s="298" t="s">
        <v>204</v>
      </c>
      <c r="C262" s="297" t="s">
        <v>386</v>
      </c>
      <c r="D262" s="299">
        <v>1176.7429500000001</v>
      </c>
      <c r="E262" s="300">
        <v>21.443816999999999</v>
      </c>
      <c r="F262" s="299">
        <v>0</v>
      </c>
      <c r="G262" s="299">
        <v>16.130389540000003</v>
      </c>
      <c r="H262" s="296">
        <f t="shared" si="19"/>
        <v>1139.1687434600001</v>
      </c>
      <c r="I262" s="296"/>
      <c r="J262" s="299">
        <v>844.57412363873095</v>
      </c>
      <c r="K262" s="301">
        <v>21.934249049999998</v>
      </c>
      <c r="L262" s="299">
        <v>0</v>
      </c>
      <c r="M262" s="299">
        <v>15.310269359999998</v>
      </c>
      <c r="N262" s="301">
        <f t="shared" si="16"/>
        <v>807.329605228731</v>
      </c>
      <c r="O262" s="296">
        <f t="shared" si="17"/>
        <v>-29.129937082312601</v>
      </c>
      <c r="P262" s="45">
        <f>[16]ENERO!O259+[16]FEBRERO!O259+[16]MARZO!O259+[16]ABRIL!O259+[16]MAYO!O259+[16]JUNIO!O259+[16]JULIO!O259+[16]AGOSTO!O259+[16]SEPTIEMBRE!O259+[16]OCTUBRE!O259+[16]NOVIEMBRE!O259+[16]DICIEMBRE!O259</f>
        <v>21.443816999999999</v>
      </c>
      <c r="Q262" s="45">
        <f>[16]ENERO!P259+[16]FEBRERO!P259+[16]MARZO!P259+[16]ABRIL!P259+[16]MAYO!P259+[16]JUNIO!P259+[16]JULIO!P259+[16]AGOSTO!P259+[16]SEPTIEMBRE!P259+[16]OCTUBRE!P259+[16]NOVIEMBRE!P259+[16]DICIEMBRE!P259</f>
        <v>0</v>
      </c>
      <c r="R262" s="46">
        <f t="shared" si="18"/>
        <v>21.443816999999999</v>
      </c>
      <c r="S262" s="45">
        <f>[16]ENERO!R259+[16]FEBRERO!R259+[16]MARZO!R259+[16]ABRIL!R259+[16]MAYO!R259+[16]JUNIO!R259+[16]JULIO!R259+[16]AGOSTO!R259+[16]SEPTIEMBRE!R259+[16]OCTUBRE!R259+[16]NOVIEMBRE!R259+[16]DICIEMBRE!R259</f>
        <v>21.934249049999998</v>
      </c>
      <c r="T262" s="45">
        <f>[16]ENERO!S259+[16]FEBRERO!S259+[16]MARZO!S259+[16]ABRIL!S259+[16]MAYO!S259+[16]JUNIO!S259+[16]JULIO!S259+[16]AGOSTO!S259+[16]SEPTIEMBRE!S259+[16]OCTUBRE!S259+[16]NOVIEMBRE!S259+[16]DICIEMBRE!S259</f>
        <v>0</v>
      </c>
      <c r="U262" s="46">
        <f t="shared" si="20"/>
        <v>21.934249049999998</v>
      </c>
    </row>
    <row r="263" spans="1:21" s="44" customFormat="1" ht="18" customHeight="1">
      <c r="A263" s="297">
        <v>313</v>
      </c>
      <c r="B263" s="298" t="s">
        <v>126</v>
      </c>
      <c r="C263" s="297" t="s">
        <v>387</v>
      </c>
      <c r="D263" s="299">
        <v>412.00000000000006</v>
      </c>
      <c r="E263" s="300">
        <v>0</v>
      </c>
      <c r="F263" s="299">
        <v>0</v>
      </c>
      <c r="G263" s="299">
        <v>0</v>
      </c>
      <c r="H263" s="296">
        <f t="shared" si="19"/>
        <v>412.00000000000006</v>
      </c>
      <c r="I263" s="296"/>
      <c r="J263" s="299">
        <v>0</v>
      </c>
      <c r="K263" s="301">
        <v>0</v>
      </c>
      <c r="L263" s="299">
        <v>0</v>
      </c>
      <c r="M263" s="299">
        <v>184.64490136000001</v>
      </c>
      <c r="N263" s="301">
        <f t="shared" si="16"/>
        <v>-184.64490136000001</v>
      </c>
      <c r="O263" s="296">
        <f t="shared" si="17"/>
        <v>-144.81672363106796</v>
      </c>
      <c r="P263" s="45">
        <f>[16]ENERO!O260+[16]FEBRERO!O260+[16]MARZO!O260+[16]ABRIL!O260+[16]MAYO!O260+[16]JUNIO!O260+[16]JULIO!O260+[16]AGOSTO!O260+[16]SEPTIEMBRE!O260+[16]OCTUBRE!O260+[16]NOVIEMBRE!O260+[16]DICIEMBRE!O260</f>
        <v>0</v>
      </c>
      <c r="Q263" s="45">
        <f>[16]ENERO!P260+[16]FEBRERO!P260+[16]MARZO!P260+[16]ABRIL!P260+[16]MAYO!P260+[16]JUNIO!P260+[16]JULIO!P260+[16]AGOSTO!P260+[16]SEPTIEMBRE!P260+[16]OCTUBRE!P260+[16]NOVIEMBRE!P260+[16]DICIEMBRE!P260</f>
        <v>0</v>
      </c>
      <c r="R263" s="46">
        <f t="shared" si="18"/>
        <v>0</v>
      </c>
      <c r="S263" s="45">
        <f>[16]ENERO!R260+[16]FEBRERO!R260+[16]MARZO!R260+[16]ABRIL!R260+[16]MAYO!R260+[16]JUNIO!R260+[16]JULIO!R260+[16]AGOSTO!R260+[16]SEPTIEMBRE!R260+[16]OCTUBRE!R260+[16]NOVIEMBRE!R260+[16]DICIEMBRE!R260</f>
        <v>0</v>
      </c>
      <c r="T263" s="45">
        <f>[16]ENERO!S260+[16]FEBRERO!S260+[16]MARZO!S260+[16]ABRIL!S260+[16]MAYO!S260+[16]JUNIO!S260+[16]JULIO!S260+[16]AGOSTO!S260+[16]SEPTIEMBRE!S260+[16]OCTUBRE!S260+[16]NOVIEMBRE!S260+[16]DICIEMBRE!S260</f>
        <v>0</v>
      </c>
      <c r="U263" s="46">
        <f t="shared" si="20"/>
        <v>0</v>
      </c>
    </row>
    <row r="264" spans="1:21" s="44" customFormat="1" ht="18" customHeight="1">
      <c r="A264" s="297">
        <v>314</v>
      </c>
      <c r="B264" s="298" t="s">
        <v>135</v>
      </c>
      <c r="C264" s="297" t="s">
        <v>388</v>
      </c>
      <c r="D264" s="299">
        <v>136.63041000000001</v>
      </c>
      <c r="E264" s="300">
        <v>54.913769000000002</v>
      </c>
      <c r="F264" s="299">
        <v>0</v>
      </c>
      <c r="G264" s="299">
        <v>47.236001090000002</v>
      </c>
      <c r="H264" s="296">
        <f t="shared" si="19"/>
        <v>34.480639910000008</v>
      </c>
      <c r="I264" s="296"/>
      <c r="J264" s="299">
        <v>100.6941261706466</v>
      </c>
      <c r="K264" s="301">
        <v>54.734552219849597</v>
      </c>
      <c r="L264" s="299">
        <v>0</v>
      </c>
      <c r="M264" s="299">
        <v>43.985179320000007</v>
      </c>
      <c r="N264" s="301">
        <f t="shared" si="16"/>
        <v>1.9743946307969935</v>
      </c>
      <c r="O264" s="296">
        <f t="shared" si="17"/>
        <v>-94.273903744389671</v>
      </c>
      <c r="P264" s="45">
        <f>[16]ENERO!O261+[16]FEBRERO!O261+[16]MARZO!O261+[16]ABRIL!O261+[16]MAYO!O261+[16]JUNIO!O261+[16]JULIO!O261+[16]AGOSTO!O261+[16]SEPTIEMBRE!O261+[16]OCTUBRE!O261+[16]NOVIEMBRE!O261+[16]DICIEMBRE!O261</f>
        <v>5.3061590000000001</v>
      </c>
      <c r="Q264" s="45">
        <f>[16]ENERO!P261+[16]FEBRERO!P261+[16]MARZO!P261+[16]ABRIL!P261+[16]MAYO!P261+[16]JUNIO!P261+[16]JULIO!P261+[16]AGOSTO!P261+[16]SEPTIEMBRE!P261+[16]OCTUBRE!P261+[16]NOVIEMBRE!P261+[16]DICIEMBRE!P261</f>
        <v>49.607610000000001</v>
      </c>
      <c r="R264" s="46">
        <f t="shared" si="18"/>
        <v>54.913769000000002</v>
      </c>
      <c r="S264" s="45">
        <f>[16]ENERO!R261+[16]FEBRERO!R261+[16]MARZO!R261+[16]ABRIL!R261+[16]MAYO!R261+[16]JUNIO!R261+[16]JULIO!R261+[16]AGOSTO!R261+[16]SEPTIEMBRE!R261+[16]OCTUBRE!R261+[16]NOVIEMBRE!R261+[16]DICIEMBRE!R261</f>
        <v>1.6592193200000001</v>
      </c>
      <c r="T264" s="45">
        <f>[16]ENERO!S261+[16]FEBRERO!S261+[16]MARZO!S261+[16]ABRIL!S261+[16]MAYO!S261+[16]JUNIO!S261+[16]JULIO!S261+[16]AGOSTO!S261+[16]SEPTIEMBRE!S261+[16]OCTUBRE!S261+[16]NOVIEMBRE!S261+[16]DICIEMBRE!S261</f>
        <v>53.075332899849599</v>
      </c>
      <c r="U264" s="46">
        <f t="shared" si="20"/>
        <v>54.734552219849597</v>
      </c>
    </row>
    <row r="265" spans="1:21" s="44" customFormat="1" ht="18" customHeight="1">
      <c r="A265" s="297">
        <v>316</v>
      </c>
      <c r="B265" s="298" t="s">
        <v>139</v>
      </c>
      <c r="C265" s="297" t="s">
        <v>389</v>
      </c>
      <c r="D265" s="299">
        <v>73.707549999999998</v>
      </c>
      <c r="E265" s="300">
        <v>16.233125000000001</v>
      </c>
      <c r="F265" s="299">
        <v>0</v>
      </c>
      <c r="G265" s="299">
        <v>9.0643326400000017</v>
      </c>
      <c r="H265" s="296">
        <f t="shared" si="19"/>
        <v>48.410092359999993</v>
      </c>
      <c r="I265" s="296"/>
      <c r="J265" s="299">
        <v>31.131614682332103</v>
      </c>
      <c r="K265" s="301">
        <v>21.198017405031468</v>
      </c>
      <c r="L265" s="299">
        <v>0</v>
      </c>
      <c r="M265" s="299">
        <v>9.3231734600000014</v>
      </c>
      <c r="N265" s="301">
        <f t="shared" si="16"/>
        <v>0.61042381730063333</v>
      </c>
      <c r="O265" s="296">
        <f t="shared" si="17"/>
        <v>-98.739056697596766</v>
      </c>
      <c r="P265" s="45">
        <f>[16]ENERO!O262+[16]FEBRERO!O262+[16]MARZO!O262+[16]ABRIL!O262+[16]MAYO!O262+[16]JUNIO!O262+[16]JULIO!O262+[16]AGOSTO!O262+[16]SEPTIEMBRE!O262+[16]OCTUBRE!O262+[16]NOVIEMBRE!O262+[16]DICIEMBRE!O262</f>
        <v>6.9630450000000002</v>
      </c>
      <c r="Q265" s="45">
        <f>[16]ENERO!P262+[16]FEBRERO!P262+[16]MARZO!P262+[16]ABRIL!P262+[16]MAYO!P262+[16]JUNIO!P262+[16]JULIO!P262+[16]AGOSTO!P262+[16]SEPTIEMBRE!P262+[16]OCTUBRE!P262+[16]NOVIEMBRE!P262+[16]DICIEMBRE!P262</f>
        <v>9.2700800000000001</v>
      </c>
      <c r="R265" s="46">
        <f t="shared" si="18"/>
        <v>16.233125000000001</v>
      </c>
      <c r="S265" s="45">
        <f>[16]ENERO!R262+[16]FEBRERO!R262+[16]MARZO!R262+[16]ABRIL!R262+[16]MAYO!R262+[16]JUNIO!R262+[16]JULIO!R262+[16]AGOSTO!R262+[16]SEPTIEMBRE!R262+[16]OCTUBRE!R262+[16]NOVIEMBRE!R262+[16]DICIEMBRE!R262</f>
        <v>6.9630452699999994</v>
      </c>
      <c r="T265" s="45">
        <f>[16]ENERO!S262+[16]FEBRERO!S262+[16]MARZO!S262+[16]ABRIL!S262+[16]MAYO!S262+[16]JUNIO!S262+[16]JULIO!S262+[16]AGOSTO!S262+[16]SEPTIEMBRE!S262+[16]OCTUBRE!S262+[16]NOVIEMBRE!S262+[16]DICIEMBRE!S262</f>
        <v>14.23497213503147</v>
      </c>
      <c r="U265" s="46">
        <f t="shared" si="20"/>
        <v>21.198017405031468</v>
      </c>
    </row>
    <row r="266" spans="1:21" s="44" customFormat="1" ht="18" customHeight="1">
      <c r="A266" s="297">
        <v>317</v>
      </c>
      <c r="B266" s="298" t="s">
        <v>227</v>
      </c>
      <c r="C266" s="297" t="s">
        <v>390</v>
      </c>
      <c r="D266" s="299">
        <v>269.51945000000006</v>
      </c>
      <c r="E266" s="300">
        <v>71.530546000000001</v>
      </c>
      <c r="F266" s="299">
        <v>0</v>
      </c>
      <c r="G266" s="299">
        <v>34.115365070000003</v>
      </c>
      <c r="H266" s="296">
        <f t="shared" si="19"/>
        <v>163.87353893000005</v>
      </c>
      <c r="I266" s="296"/>
      <c r="J266" s="299">
        <v>116.43339415959014</v>
      </c>
      <c r="K266" s="301">
        <v>80.06700791097073</v>
      </c>
      <c r="L266" s="299">
        <v>0</v>
      </c>
      <c r="M266" s="299">
        <v>34.083378520000004</v>
      </c>
      <c r="N266" s="301">
        <f t="shared" si="16"/>
        <v>2.2830077286194026</v>
      </c>
      <c r="O266" s="296">
        <f t="shared" si="17"/>
        <v>-98.606847851382156</v>
      </c>
      <c r="P266" s="45">
        <f>[16]ENERO!O263+[16]FEBRERO!O263+[16]MARZO!O263+[16]ABRIL!O263+[16]MAYO!O263+[16]JUNIO!O263+[16]JULIO!O263+[16]AGOSTO!O263+[16]SEPTIEMBRE!O263+[16]OCTUBRE!O263+[16]NOVIEMBRE!O263+[16]DICIEMBRE!O263</f>
        <v>31.757435999999998</v>
      </c>
      <c r="Q266" s="45">
        <f>[16]ENERO!P263+[16]FEBRERO!P263+[16]MARZO!P263+[16]ABRIL!P263+[16]MAYO!P263+[16]JUNIO!P263+[16]JULIO!P263+[16]AGOSTO!P263+[16]SEPTIEMBRE!P263+[16]OCTUBRE!P263+[16]NOVIEMBRE!P263+[16]DICIEMBRE!P263</f>
        <v>39.773110000000003</v>
      </c>
      <c r="R266" s="46">
        <f t="shared" si="18"/>
        <v>71.530546000000001</v>
      </c>
      <c r="S266" s="45">
        <f>[16]ENERO!R263+[16]FEBRERO!R263+[16]MARZO!R263+[16]ABRIL!R263+[16]MAYO!R263+[16]JUNIO!R263+[16]JULIO!R263+[16]AGOSTO!R263+[16]SEPTIEMBRE!R263+[16]OCTUBRE!R263+[16]NOVIEMBRE!R263+[16]DICIEMBRE!R263</f>
        <v>31.7574355</v>
      </c>
      <c r="T266" s="45">
        <f>[16]ENERO!S263+[16]FEBRERO!S263+[16]MARZO!S263+[16]ABRIL!S263+[16]MAYO!S263+[16]JUNIO!S263+[16]JULIO!S263+[16]AGOSTO!S263+[16]SEPTIEMBRE!S263+[16]OCTUBRE!S263+[16]NOVIEMBRE!S263+[16]DICIEMBRE!S263</f>
        <v>48.309572410970731</v>
      </c>
      <c r="U266" s="46">
        <f t="shared" si="20"/>
        <v>80.06700791097073</v>
      </c>
    </row>
    <row r="267" spans="1:21" s="44" customFormat="1" ht="18" customHeight="1">
      <c r="A267" s="297">
        <v>318</v>
      </c>
      <c r="B267" s="298" t="s">
        <v>139</v>
      </c>
      <c r="C267" s="297" t="s">
        <v>391</v>
      </c>
      <c r="D267" s="299">
        <v>86.199370000000002</v>
      </c>
      <c r="E267" s="300">
        <v>56.480645000000003</v>
      </c>
      <c r="F267" s="299">
        <v>0</v>
      </c>
      <c r="G267" s="299">
        <v>7.8174653799999998</v>
      </c>
      <c r="H267" s="296">
        <f t="shared" si="19"/>
        <v>21.901259619999998</v>
      </c>
      <c r="I267" s="296"/>
      <c r="J267" s="299">
        <v>44.526858253704461</v>
      </c>
      <c r="K267" s="301">
        <v>36.628311001671037</v>
      </c>
      <c r="L267" s="299">
        <v>0</v>
      </c>
      <c r="M267" s="299">
        <v>7.0254716000000013</v>
      </c>
      <c r="N267" s="301">
        <f t="shared" si="16"/>
        <v>0.87307565203342286</v>
      </c>
      <c r="O267" s="296">
        <f t="shared" si="17"/>
        <v>-96.013582473420215</v>
      </c>
      <c r="P267" s="45">
        <f>[16]ENERO!O264+[16]FEBRERO!O264+[16]MARZO!O264+[16]ABRIL!O264+[16]MAYO!O264+[16]JUNIO!O264+[16]JULIO!O264+[16]AGOSTO!O264+[16]SEPTIEMBRE!O264+[16]OCTUBRE!O264+[16]NOVIEMBRE!O264+[16]DICIEMBRE!O264</f>
        <v>42.149315000000001</v>
      </c>
      <c r="Q267" s="45">
        <f>[16]ENERO!P264+[16]FEBRERO!P264+[16]MARZO!P264+[16]ABRIL!P264+[16]MAYO!P264+[16]JUNIO!P264+[16]JULIO!P264+[16]AGOSTO!P264+[16]SEPTIEMBRE!P264+[16]OCTUBRE!P264+[16]NOVIEMBRE!P264+[16]DICIEMBRE!P264</f>
        <v>14.331329999999999</v>
      </c>
      <c r="R267" s="46">
        <f t="shared" si="18"/>
        <v>56.480645000000003</v>
      </c>
      <c r="S267" s="45">
        <f>[16]ENERO!R264+[16]FEBRERO!R264+[16]MARZO!R264+[16]ABRIL!R264+[16]MAYO!R264+[16]JUNIO!R264+[16]JULIO!R264+[16]AGOSTO!R264+[16]SEPTIEMBRE!R264+[16]OCTUBRE!R264+[16]NOVIEMBRE!R264+[16]DICIEMBRE!R264</f>
        <v>14.103911499999999</v>
      </c>
      <c r="T267" s="45">
        <f>[16]ENERO!S264+[16]FEBRERO!S264+[16]MARZO!S264+[16]ABRIL!S264+[16]MAYO!S264+[16]JUNIO!S264+[16]JULIO!S264+[16]AGOSTO!S264+[16]SEPTIEMBRE!S264+[16]OCTUBRE!S264+[16]NOVIEMBRE!S264+[16]DICIEMBRE!S264</f>
        <v>22.524399501671041</v>
      </c>
      <c r="U267" s="46">
        <f t="shared" si="20"/>
        <v>36.628311001671037</v>
      </c>
    </row>
    <row r="268" spans="1:21" s="44" customFormat="1" ht="18" customHeight="1">
      <c r="A268" s="297">
        <v>319</v>
      </c>
      <c r="B268" s="298" t="s">
        <v>227</v>
      </c>
      <c r="C268" s="297" t="s">
        <v>392</v>
      </c>
      <c r="D268" s="299">
        <v>315.26182999999997</v>
      </c>
      <c r="E268" s="300">
        <v>19.394362000000001</v>
      </c>
      <c r="F268" s="299">
        <v>0</v>
      </c>
      <c r="G268" s="299">
        <v>27.545102480000001</v>
      </c>
      <c r="H268" s="296">
        <f t="shared" si="19"/>
        <v>268.32236551999995</v>
      </c>
      <c r="I268" s="296"/>
      <c r="J268" s="299">
        <v>82.298186945214994</v>
      </c>
      <c r="K268" s="301">
        <v>57.498795625112741</v>
      </c>
      <c r="L268" s="299">
        <v>0</v>
      </c>
      <c r="M268" s="299">
        <v>23.185701379999998</v>
      </c>
      <c r="N268" s="301">
        <f t="shared" si="16"/>
        <v>1.6136899401022546</v>
      </c>
      <c r="O268" s="296">
        <f t="shared" si="17"/>
        <v>-99.398600285527834</v>
      </c>
      <c r="P268" s="45">
        <f>[16]ENERO!O265+[16]FEBRERO!O265+[16]MARZO!O265+[16]ABRIL!O265+[16]MAYO!O265+[16]JUNIO!O265+[16]JULIO!O265+[16]AGOSTO!O265+[16]SEPTIEMBRE!O265+[16]OCTUBRE!O265+[16]NOVIEMBRE!O265+[16]DICIEMBRE!O265</f>
        <v>14.103911999999999</v>
      </c>
      <c r="Q268" s="45">
        <f>[16]ENERO!P265+[16]FEBRERO!P265+[16]MARZO!P265+[16]ABRIL!P265+[16]MAYO!P265+[16]JUNIO!P265+[16]JULIO!P265+[16]AGOSTO!P265+[16]SEPTIEMBRE!P265+[16]OCTUBRE!P265+[16]NOVIEMBRE!P265+[16]DICIEMBRE!P265</f>
        <v>5.2904499999999999</v>
      </c>
      <c r="R268" s="46">
        <f t="shared" si="18"/>
        <v>19.394362000000001</v>
      </c>
      <c r="S268" s="45">
        <f>[16]ENERO!R265+[16]FEBRERO!R265+[16]MARZO!R265+[16]ABRIL!R265+[16]MAYO!R265+[16]JUNIO!R265+[16]JULIO!R265+[16]AGOSTO!R265+[16]SEPTIEMBRE!R265+[16]OCTUBRE!R265+[16]NOVIEMBRE!R265+[16]DICIEMBRE!R265</f>
        <v>42.149315219999998</v>
      </c>
      <c r="T268" s="45">
        <f>[16]ENERO!S265+[16]FEBRERO!S265+[16]MARZO!S265+[16]ABRIL!S265+[16]MAYO!S265+[16]JUNIO!S265+[16]JULIO!S265+[16]AGOSTO!S265+[16]SEPTIEMBRE!S265+[16]OCTUBRE!S265+[16]NOVIEMBRE!S265+[16]DICIEMBRE!S265</f>
        <v>15.349480405112743</v>
      </c>
      <c r="U268" s="46">
        <f t="shared" si="20"/>
        <v>57.498795625112741</v>
      </c>
    </row>
    <row r="269" spans="1:21" s="44" customFormat="1" ht="18" customHeight="1">
      <c r="A269" s="297">
        <v>320</v>
      </c>
      <c r="B269" s="298" t="s">
        <v>135</v>
      </c>
      <c r="C269" s="297" t="s">
        <v>393</v>
      </c>
      <c r="D269" s="299">
        <v>206.07464000000002</v>
      </c>
      <c r="E269" s="300">
        <v>33.893560000000001</v>
      </c>
      <c r="F269" s="299">
        <v>0</v>
      </c>
      <c r="G269" s="299">
        <v>25.926535419999993</v>
      </c>
      <c r="H269" s="296">
        <f t="shared" si="19"/>
        <v>146.25454458000002</v>
      </c>
      <c r="I269" s="296"/>
      <c r="J269" s="299">
        <v>66.890038176194324</v>
      </c>
      <c r="K269" s="301">
        <v>33.995008860190516</v>
      </c>
      <c r="L269" s="299">
        <v>0</v>
      </c>
      <c r="M269" s="299">
        <v>31.583459939999997</v>
      </c>
      <c r="N269" s="301">
        <f t="shared" si="16"/>
        <v>1.3115693760038099</v>
      </c>
      <c r="O269" s="296">
        <f t="shared" si="17"/>
        <v>-99.103228292994089</v>
      </c>
      <c r="P269" s="45">
        <f>[16]ENERO!O266+[16]FEBRERO!O266+[16]MARZO!O266+[16]ABRIL!O266+[16]MAYO!O266+[16]JUNIO!O266+[16]JULIO!O266+[16]AGOSTO!O266+[16]SEPTIEMBRE!O266+[16]OCTUBRE!O266+[16]NOVIEMBRE!O266+[16]DICIEMBRE!O266</f>
        <v>20.880969999999998</v>
      </c>
      <c r="Q269" s="45">
        <f>[16]ENERO!P266+[16]FEBRERO!P266+[16]MARZO!P266+[16]ABRIL!P266+[16]MAYO!P266+[16]JUNIO!P266+[16]JULIO!P266+[16]AGOSTO!P266+[16]SEPTIEMBRE!P266+[16]OCTUBRE!P266+[16]NOVIEMBRE!P266+[16]DICIEMBRE!P266</f>
        <v>13.012590000000001</v>
      </c>
      <c r="R269" s="46">
        <f t="shared" si="18"/>
        <v>33.893560000000001</v>
      </c>
      <c r="S269" s="45">
        <f>[16]ENERO!R266+[16]FEBRERO!R266+[16]MARZO!R266+[16]ABRIL!R266+[16]MAYO!R266+[16]JUNIO!R266+[16]JULIO!R266+[16]AGOSTO!R266+[16]SEPTIEMBRE!R266+[16]OCTUBRE!R266+[16]NOVIEMBRE!R266+[16]DICIEMBRE!R266</f>
        <v>20.014785960000001</v>
      </c>
      <c r="T269" s="45">
        <f>[16]ENERO!S266+[16]FEBRERO!S266+[16]MARZO!S266+[16]ABRIL!S266+[16]MAYO!S266+[16]JUNIO!S266+[16]JULIO!S266+[16]AGOSTO!S266+[16]SEPTIEMBRE!S266+[16]OCTUBRE!S266+[16]NOVIEMBRE!S266+[16]DICIEMBRE!S266</f>
        <v>13.980222900190517</v>
      </c>
      <c r="U269" s="46">
        <f t="shared" si="20"/>
        <v>33.995008860190516</v>
      </c>
    </row>
    <row r="270" spans="1:21" s="44" customFormat="1" ht="18" customHeight="1">
      <c r="A270" s="297">
        <v>321</v>
      </c>
      <c r="B270" s="298" t="s">
        <v>227</v>
      </c>
      <c r="C270" s="297" t="s">
        <v>394</v>
      </c>
      <c r="D270" s="299">
        <v>81.295690000000008</v>
      </c>
      <c r="E270" s="300">
        <v>46.997903999999998</v>
      </c>
      <c r="F270" s="299">
        <v>0</v>
      </c>
      <c r="G270" s="299">
        <v>13.721359990000002</v>
      </c>
      <c r="H270" s="296">
        <f t="shared" si="19"/>
        <v>20.576426010000006</v>
      </c>
      <c r="I270" s="296"/>
      <c r="J270" s="299">
        <v>41.979230512188821</v>
      </c>
      <c r="K270" s="301">
        <v>26.60499481528316</v>
      </c>
      <c r="L270" s="299">
        <v>0</v>
      </c>
      <c r="M270" s="299">
        <v>14.55111353</v>
      </c>
      <c r="N270" s="301">
        <f t="shared" si="16"/>
        <v>0.82312216690566054</v>
      </c>
      <c r="O270" s="296">
        <f t="shared" si="17"/>
        <v>-95.999683489709881</v>
      </c>
      <c r="P270" s="45">
        <f>[16]ENERO!O267+[16]FEBRERO!O267+[16]MARZO!O267+[16]ABRIL!O267+[16]MAYO!O267+[16]JUNIO!O267+[16]JULIO!O267+[16]AGOSTO!O267+[16]SEPTIEMBRE!O267+[16]OCTUBRE!O267+[16]NOVIEMBRE!O267+[16]DICIEMBRE!O267</f>
        <v>12.518844000000001</v>
      </c>
      <c r="Q270" s="45">
        <f>[16]ENERO!P267+[16]FEBRERO!P267+[16]MARZO!P267+[16]ABRIL!P267+[16]MAYO!P267+[16]JUNIO!P267+[16]JULIO!P267+[16]AGOSTO!P267+[16]SEPTIEMBRE!P267+[16]OCTUBRE!P267+[16]NOVIEMBRE!P267+[16]DICIEMBRE!P267</f>
        <v>34.479059999999997</v>
      </c>
      <c r="R270" s="46">
        <f t="shared" si="18"/>
        <v>46.997903999999998</v>
      </c>
      <c r="S270" s="45">
        <f>[16]ENERO!R267+[16]FEBRERO!R267+[16]MARZO!R267+[16]ABRIL!R267+[16]MAYO!R267+[16]JUNIO!R267+[16]JULIO!R267+[16]AGOSTO!R267+[16]SEPTIEMBRE!R267+[16]OCTUBRE!R267+[16]NOVIEMBRE!R267+[16]DICIEMBRE!R267</f>
        <v>13.904768910000001</v>
      </c>
      <c r="T270" s="45">
        <f>[16]ENERO!S267+[16]FEBRERO!S267+[16]MARZO!S267+[16]ABRIL!S267+[16]MAYO!S267+[16]JUNIO!S267+[16]JULIO!S267+[16]AGOSTO!S267+[16]SEPTIEMBRE!S267+[16]OCTUBRE!S267+[16]NOVIEMBRE!S267+[16]DICIEMBRE!S267</f>
        <v>12.700225905283158</v>
      </c>
      <c r="U270" s="46">
        <f t="shared" si="20"/>
        <v>26.60499481528316</v>
      </c>
    </row>
    <row r="271" spans="1:21" s="44" customFormat="1" ht="18" customHeight="1">
      <c r="A271" s="297">
        <v>322</v>
      </c>
      <c r="B271" s="298" t="s">
        <v>227</v>
      </c>
      <c r="C271" s="297" t="s">
        <v>395</v>
      </c>
      <c r="D271" s="299">
        <v>727.82577000000003</v>
      </c>
      <c r="E271" s="300">
        <v>194.93915199999998</v>
      </c>
      <c r="F271" s="299">
        <v>0</v>
      </c>
      <c r="G271" s="299">
        <v>208.22000597000005</v>
      </c>
      <c r="H271" s="296">
        <f t="shared" si="19"/>
        <v>324.66661202999995</v>
      </c>
      <c r="I271" s="296"/>
      <c r="J271" s="299">
        <v>447.09018317254112</v>
      </c>
      <c r="K271" s="301">
        <v>217.16890279268745</v>
      </c>
      <c r="L271" s="299">
        <v>0</v>
      </c>
      <c r="M271" s="299">
        <v>221.1548062</v>
      </c>
      <c r="N271" s="301">
        <f t="shared" si="16"/>
        <v>8.7664741798536738</v>
      </c>
      <c r="O271" s="296">
        <f t="shared" si="17"/>
        <v>-97.299853494315087</v>
      </c>
      <c r="P271" s="45">
        <f>[16]ENERO!O268+[16]FEBRERO!O268+[16]MARZO!O268+[16]ABRIL!O268+[16]MAYO!O268+[16]JUNIO!O268+[16]JULIO!O268+[16]AGOSTO!O268+[16]SEPTIEMBRE!O268+[16]OCTUBRE!O268+[16]NOVIEMBRE!O268+[16]DICIEMBRE!O268</f>
        <v>154.11171199999998</v>
      </c>
      <c r="Q271" s="45">
        <f>[16]ENERO!P268+[16]FEBRERO!P268+[16]MARZO!P268+[16]ABRIL!P268+[16]MAYO!P268+[16]JUNIO!P268+[16]JULIO!P268+[16]AGOSTO!P268+[16]SEPTIEMBRE!P268+[16]OCTUBRE!P268+[16]NOVIEMBRE!P268+[16]DICIEMBRE!P268</f>
        <v>40.82744000000001</v>
      </c>
      <c r="R271" s="46">
        <f t="shared" si="18"/>
        <v>194.93915199999998</v>
      </c>
      <c r="S271" s="45">
        <f>[16]ENERO!R268+[16]FEBRERO!R268+[16]MARZO!R268+[16]ABRIL!R268+[16]MAYO!R268+[16]JUNIO!R268+[16]JULIO!R268+[16]AGOSTO!R268+[16]SEPTIEMBRE!R268+[16]OCTUBRE!R268+[16]NOVIEMBRE!R268+[16]DICIEMBRE!R268</f>
        <v>166.5216882</v>
      </c>
      <c r="T271" s="45">
        <f>[16]ENERO!S268+[16]FEBRERO!S268+[16]MARZO!S268+[16]ABRIL!S268+[16]MAYO!S268+[16]JUNIO!S268+[16]JULIO!S268+[16]AGOSTO!S268+[16]SEPTIEMBRE!S268+[16]OCTUBRE!S268+[16]NOVIEMBRE!S268+[16]DICIEMBRE!S268</f>
        <v>50.647214592687462</v>
      </c>
      <c r="U271" s="46">
        <f t="shared" si="20"/>
        <v>217.16890279268745</v>
      </c>
    </row>
    <row r="272" spans="1:21" s="44" customFormat="1" ht="18" customHeight="1">
      <c r="A272" s="297">
        <v>327</v>
      </c>
      <c r="B272" s="298" t="s">
        <v>124</v>
      </c>
      <c r="C272" s="297" t="s">
        <v>396</v>
      </c>
      <c r="D272" s="299">
        <v>109.56238</v>
      </c>
      <c r="E272" s="300">
        <v>0</v>
      </c>
      <c r="F272" s="299">
        <v>0</v>
      </c>
      <c r="G272" s="299">
        <v>0</v>
      </c>
      <c r="H272" s="296">
        <f t="shared" si="19"/>
        <v>109.56238</v>
      </c>
      <c r="I272" s="296"/>
      <c r="J272" s="299">
        <v>68.375870325969274</v>
      </c>
      <c r="K272" s="301">
        <v>2.6531410000000011</v>
      </c>
      <c r="L272" s="299">
        <v>0</v>
      </c>
      <c r="M272" s="299">
        <v>10.173026759999999</v>
      </c>
      <c r="N272" s="301">
        <f t="shared" si="16"/>
        <v>55.54970256596927</v>
      </c>
      <c r="O272" s="296">
        <f t="shared" si="17"/>
        <v>-49.298561635874222</v>
      </c>
      <c r="P272" s="45">
        <f>[16]ENERO!O269+[16]FEBRERO!O269+[16]MARZO!O269+[16]ABRIL!O269+[16]MAYO!O269+[16]JUNIO!O269+[16]JULIO!O269+[16]AGOSTO!O269+[16]SEPTIEMBRE!O269+[16]OCTUBRE!O269+[16]NOVIEMBRE!O269+[16]DICIEMBRE!O269</f>
        <v>0</v>
      </c>
      <c r="Q272" s="45">
        <f>[16]ENERO!P269+[16]FEBRERO!P269+[16]MARZO!P269+[16]ABRIL!P269+[16]MAYO!P269+[16]JUNIO!P269+[16]JULIO!P269+[16]AGOSTO!P269+[16]SEPTIEMBRE!P269+[16]OCTUBRE!P269+[16]NOVIEMBRE!P269+[16]DICIEMBRE!P269</f>
        <v>0</v>
      </c>
      <c r="R272" s="46">
        <f t="shared" si="18"/>
        <v>0</v>
      </c>
      <c r="S272" s="45">
        <f>[16]ENERO!R269+[16]FEBRERO!R269+[16]MARZO!R269+[16]ABRIL!R269+[16]MAYO!R269+[16]JUNIO!R269+[16]JULIO!R269+[16]AGOSTO!R269+[16]SEPTIEMBRE!R269+[16]OCTUBRE!R269+[16]NOVIEMBRE!R269+[16]DICIEMBRE!R269</f>
        <v>0</v>
      </c>
      <c r="T272" s="45">
        <f>[16]ENERO!S269+[16]FEBRERO!S269+[16]MARZO!S269+[16]ABRIL!S269+[16]MAYO!S269+[16]JUNIO!S269+[16]JULIO!S269+[16]AGOSTO!S269+[16]SEPTIEMBRE!S269+[16]OCTUBRE!S269+[16]NOVIEMBRE!S269+[16]DICIEMBRE!S269</f>
        <v>2.6531410000000011</v>
      </c>
      <c r="U272" s="46">
        <f t="shared" si="20"/>
        <v>2.6531410000000011</v>
      </c>
    </row>
    <row r="273" spans="1:21" s="44" customFormat="1" ht="18" customHeight="1">
      <c r="A273" s="297">
        <v>328</v>
      </c>
      <c r="B273" s="298" t="s">
        <v>135</v>
      </c>
      <c r="C273" s="297" t="s">
        <v>397</v>
      </c>
      <c r="D273" s="299">
        <v>46.868180000000002</v>
      </c>
      <c r="E273" s="300">
        <v>43.866583000000013</v>
      </c>
      <c r="F273" s="299">
        <v>0</v>
      </c>
      <c r="G273" s="299">
        <v>2.2050760699999996</v>
      </c>
      <c r="H273" s="296">
        <f t="shared" si="19"/>
        <v>0.79652092999999002</v>
      </c>
      <c r="I273" s="296"/>
      <c r="J273" s="299">
        <v>5.7845919629362541</v>
      </c>
      <c r="K273" s="301">
        <v>3.352691271113974</v>
      </c>
      <c r="L273" s="299">
        <v>0</v>
      </c>
      <c r="M273" s="299">
        <v>2.31847732</v>
      </c>
      <c r="N273" s="301">
        <f t="shared" si="16"/>
        <v>0.11342337182228013</v>
      </c>
      <c r="O273" s="296">
        <f t="shared" si="17"/>
        <v>-85.760151736090407</v>
      </c>
      <c r="P273" s="45">
        <f>[16]ENERO!O270+[16]FEBRERO!O270+[16]MARZO!O270+[16]ABRIL!O270+[16]MAYO!O270+[16]JUNIO!O270+[16]JULIO!O270+[16]AGOSTO!O270+[16]SEPTIEMBRE!O270+[16]OCTUBRE!O270+[16]NOVIEMBRE!O270+[16]DICIEMBRE!O270</f>
        <v>3.0391430000000001</v>
      </c>
      <c r="Q273" s="45">
        <f>[16]ENERO!P270+[16]FEBRERO!P270+[16]MARZO!P270+[16]ABRIL!P270+[16]MAYO!P270+[16]JUNIO!P270+[16]JULIO!P270+[16]AGOSTO!P270+[16]SEPTIEMBRE!P270+[16]OCTUBRE!P270+[16]NOVIEMBRE!P270+[16]DICIEMBRE!P270</f>
        <v>40.82744000000001</v>
      </c>
      <c r="R273" s="46">
        <f t="shared" si="18"/>
        <v>43.866583000000013</v>
      </c>
      <c r="S273" s="45">
        <f>[16]ENERO!R270+[16]FEBRERO!R270+[16]MARZO!R270+[16]ABRIL!R270+[16]MAYO!R270+[16]JUNIO!R270+[16]JULIO!R270+[16]AGOSTO!R270+[16]SEPTIEMBRE!R270+[16]OCTUBRE!R270+[16]NOVIEMBRE!R270+[16]DICIEMBRE!R270</f>
        <v>3.1668068200000001</v>
      </c>
      <c r="T273" s="45">
        <f>[16]ENERO!S270+[16]FEBRERO!S270+[16]MARZO!S270+[16]ABRIL!S270+[16]MAYO!S270+[16]JUNIO!S270+[16]JULIO!S270+[16]AGOSTO!S270+[16]SEPTIEMBRE!S270+[16]OCTUBRE!S270+[16]NOVIEMBRE!S270+[16]DICIEMBRE!S270</f>
        <v>0.18588445111397411</v>
      </c>
      <c r="U273" s="46">
        <f t="shared" si="20"/>
        <v>3.352691271113974</v>
      </c>
    </row>
    <row r="274" spans="1:21" s="44" customFormat="1" ht="18" customHeight="1">
      <c r="A274" s="297">
        <v>336</v>
      </c>
      <c r="B274" s="298" t="s">
        <v>227</v>
      </c>
      <c r="C274" s="297" t="s">
        <v>398</v>
      </c>
      <c r="D274" s="299">
        <v>449.46170999999998</v>
      </c>
      <c r="E274" s="300">
        <v>43.394132000000006</v>
      </c>
      <c r="F274" s="299">
        <v>0</v>
      </c>
      <c r="G274" s="299">
        <v>32.564381489999995</v>
      </c>
      <c r="H274" s="296">
        <f t="shared" si="19"/>
        <v>373.50319650999995</v>
      </c>
      <c r="I274" s="296"/>
      <c r="J274" s="299">
        <v>93.231347672167232</v>
      </c>
      <c r="K274" s="301">
        <v>54.164084871536488</v>
      </c>
      <c r="L274" s="299">
        <v>0</v>
      </c>
      <c r="M274" s="299">
        <v>37.239197160000003</v>
      </c>
      <c r="N274" s="301">
        <f t="shared" ref="N274:N280" si="21">J274-K274-M274</f>
        <v>1.8280656406307401</v>
      </c>
      <c r="O274" s="296">
        <f t="shared" ref="O274:O280" si="22">IF(OR(H274=0,N274=0),"N.A.",IF((((N274-H274)/H274))*100&gt;=500,"500&lt;",IF((((N274-H274)/H274))*100&lt;=-500,"&lt;-500",(((N274-H274)/H274))*100)))</f>
        <v>-99.510562250146165</v>
      </c>
      <c r="P274" s="45">
        <f>[16]ENERO!O271+[16]FEBRERO!O271+[16]MARZO!O271+[16]ABRIL!O271+[16]MAYO!O271+[16]JUNIO!O271+[16]JULIO!O271+[16]AGOSTO!O271+[16]SEPTIEMBRE!O271+[16]OCTUBRE!O271+[16]NOVIEMBRE!O271+[16]DICIEMBRE!O271</f>
        <v>34.346922000000006</v>
      </c>
      <c r="Q274" s="45">
        <f>[16]ENERO!P271+[16]FEBRERO!P271+[16]MARZO!P271+[16]ABRIL!P271+[16]MAYO!P271+[16]JUNIO!P271+[16]JULIO!P271+[16]AGOSTO!P271+[16]SEPTIEMBRE!P271+[16]OCTUBRE!P271+[16]NOVIEMBRE!P271+[16]DICIEMBRE!P271</f>
        <v>9.0472099999999998</v>
      </c>
      <c r="R274" s="46">
        <f t="shared" ref="R274:R280" si="23">P274+Q274</f>
        <v>43.394132000000006</v>
      </c>
      <c r="S274" s="45">
        <f>[16]ENERO!R271+[16]FEBRERO!R271+[16]MARZO!R271+[16]ABRIL!R271+[16]MAYO!R271+[16]JUNIO!R271+[16]JULIO!R271+[16]AGOSTO!R271+[16]SEPTIEMBRE!R271+[16]OCTUBRE!R271+[16]NOVIEMBRE!R271+[16]DICIEMBRE!R271</f>
        <v>26.264393939999994</v>
      </c>
      <c r="T274" s="45">
        <f>[16]ENERO!S271+[16]FEBRERO!S271+[16]MARZO!S271+[16]ABRIL!S271+[16]MAYO!S271+[16]JUNIO!S271+[16]JULIO!S271+[16]AGOSTO!S271+[16]SEPTIEMBRE!S271+[16]OCTUBRE!S271+[16]NOVIEMBRE!S271+[16]DICIEMBRE!S271</f>
        <v>27.89969093153649</v>
      </c>
      <c r="U274" s="46">
        <f t="shared" si="20"/>
        <v>54.164084871536488</v>
      </c>
    </row>
    <row r="275" spans="1:21" s="44" customFormat="1" ht="18" customHeight="1">
      <c r="A275" s="297">
        <v>337</v>
      </c>
      <c r="B275" s="298" t="s">
        <v>227</v>
      </c>
      <c r="C275" s="297" t="s">
        <v>399</v>
      </c>
      <c r="D275" s="299">
        <v>551.48356999999999</v>
      </c>
      <c r="E275" s="300">
        <v>50.257513000000003</v>
      </c>
      <c r="F275" s="299">
        <v>0</v>
      </c>
      <c r="G275" s="299">
        <v>31.932936900000001</v>
      </c>
      <c r="H275" s="296">
        <f t="shared" ref="H275:H280" si="24">D275-E275-G275</f>
        <v>469.29312009999995</v>
      </c>
      <c r="I275" s="296"/>
      <c r="J275" s="299">
        <v>89.109928316911976</v>
      </c>
      <c r="K275" s="301">
        <v>48.134665090501926</v>
      </c>
      <c r="L275" s="299">
        <v>0</v>
      </c>
      <c r="M275" s="299">
        <v>39.228009730000004</v>
      </c>
      <c r="N275" s="301">
        <f t="shared" si="21"/>
        <v>1.7472534964100461</v>
      </c>
      <c r="O275" s="296">
        <f t="shared" si="22"/>
        <v>-99.627683973709708</v>
      </c>
      <c r="P275" s="45">
        <f>[16]ENERO!O272+[16]FEBRERO!O272+[16]MARZO!O272+[16]ABRIL!O272+[16]MAYO!O272+[16]JUNIO!O272+[16]JULIO!O272+[16]AGOSTO!O272+[16]SEPTIEMBRE!O272+[16]OCTUBRE!O272+[16]NOVIEMBRE!O272+[16]DICIEMBRE!O272</f>
        <v>39.410333000000001</v>
      </c>
      <c r="Q275" s="45">
        <f>[16]ENERO!P272+[16]FEBRERO!P272+[16]MARZO!P272+[16]ABRIL!P272+[16]MAYO!P272+[16]JUNIO!P272+[16]JULIO!P272+[16]AGOSTO!P272+[16]SEPTIEMBRE!P272+[16]OCTUBRE!P272+[16]NOVIEMBRE!P272+[16]DICIEMBRE!P272</f>
        <v>10.84718</v>
      </c>
      <c r="R275" s="46">
        <f t="shared" si="23"/>
        <v>50.257513000000003</v>
      </c>
      <c r="S275" s="45">
        <f>[16]ENERO!R272+[16]FEBRERO!R272+[16]MARZO!R272+[16]ABRIL!R272+[16]MAYO!R272+[16]JUNIO!R272+[16]JULIO!R272+[16]AGOSTO!R272+[16]SEPTIEMBRE!R272+[16]OCTUBRE!R272+[16]NOVIEMBRE!R272+[16]DICIEMBRE!R272</f>
        <v>40.938371319999995</v>
      </c>
      <c r="T275" s="45">
        <f>[16]ENERO!S272+[16]FEBRERO!S272+[16]MARZO!S272+[16]ABRIL!S272+[16]MAYO!S272+[16]JUNIO!S272+[16]JULIO!S272+[16]AGOSTO!S272+[16]SEPTIEMBRE!S272+[16]OCTUBRE!S272+[16]NOVIEMBRE!S272+[16]DICIEMBRE!S272</f>
        <v>7.1962937705019323</v>
      </c>
      <c r="U275" s="46">
        <f t="shared" ref="U275:U280" si="25">S275+T275</f>
        <v>48.134665090501926</v>
      </c>
    </row>
    <row r="276" spans="1:21" s="44" customFormat="1" ht="18" customHeight="1">
      <c r="A276" s="297">
        <v>338</v>
      </c>
      <c r="B276" s="298" t="s">
        <v>227</v>
      </c>
      <c r="C276" s="297" t="s">
        <v>400</v>
      </c>
      <c r="D276" s="299">
        <v>132.50512000000001</v>
      </c>
      <c r="E276" s="300">
        <v>17.424414000000002</v>
      </c>
      <c r="F276" s="299">
        <v>0</v>
      </c>
      <c r="G276" s="299">
        <v>13.962801800000001</v>
      </c>
      <c r="H276" s="296">
        <f t="shared" si="24"/>
        <v>101.1179042</v>
      </c>
      <c r="I276" s="296"/>
      <c r="J276" s="299">
        <v>38.051694513529569</v>
      </c>
      <c r="K276" s="301">
        <v>23.654481816401542</v>
      </c>
      <c r="L276" s="299">
        <v>0</v>
      </c>
      <c r="M276" s="299">
        <v>13.65110104</v>
      </c>
      <c r="N276" s="301">
        <f t="shared" si="21"/>
        <v>0.74611165712802574</v>
      </c>
      <c r="O276" s="296">
        <f t="shared" si="22"/>
        <v>-99.262136944954577</v>
      </c>
      <c r="P276" s="45">
        <f>[16]ENERO!O273+[16]FEBRERO!O273+[16]MARZO!O273+[16]ABRIL!O273+[16]MAYO!O273+[16]JUNIO!O273+[16]JULIO!O273+[16]AGOSTO!O273+[16]SEPTIEMBRE!O273+[16]OCTUBRE!O273+[16]NOVIEMBRE!O273+[16]DICIEMBRE!O273</f>
        <v>17.386814000000001</v>
      </c>
      <c r="Q276" s="45">
        <f>[16]ENERO!P273+[16]FEBRERO!P273+[16]MARZO!P273+[16]ABRIL!P273+[16]MAYO!P273+[16]JUNIO!P273+[16]JULIO!P273+[16]AGOSTO!P273+[16]SEPTIEMBRE!P273+[16]OCTUBRE!P273+[16]NOVIEMBRE!P273+[16]DICIEMBRE!P273</f>
        <v>3.7600000000000008E-2</v>
      </c>
      <c r="R276" s="46">
        <f t="shared" si="23"/>
        <v>17.424414000000002</v>
      </c>
      <c r="S276" s="45">
        <f>[16]ENERO!R273+[16]FEBRERO!R273+[16]MARZO!R273+[16]ABRIL!R273+[16]MAYO!R273+[16]JUNIO!R273+[16]JULIO!R273+[16]AGOSTO!R273+[16]SEPTIEMBRE!R273+[16]OCTUBRE!R273+[16]NOVIEMBRE!R273+[16]DICIEMBRE!R273</f>
        <v>17.897446799999997</v>
      </c>
      <c r="T276" s="45">
        <f>[16]ENERO!S273+[16]FEBRERO!S273+[16]MARZO!S273+[16]ABRIL!S273+[16]MAYO!S273+[16]JUNIO!S273+[16]JULIO!S273+[16]AGOSTO!S273+[16]SEPTIEMBRE!S273+[16]OCTUBRE!S273+[16]NOVIEMBRE!S273+[16]DICIEMBRE!S273</f>
        <v>5.7570350164015442</v>
      </c>
      <c r="U276" s="46">
        <f t="shared" si="25"/>
        <v>23.654481816401542</v>
      </c>
    </row>
    <row r="277" spans="1:21" s="44" customFormat="1" ht="18" customHeight="1">
      <c r="A277" s="297">
        <v>339</v>
      </c>
      <c r="B277" s="298" t="s">
        <v>227</v>
      </c>
      <c r="C277" s="297" t="s">
        <v>401</v>
      </c>
      <c r="D277" s="299">
        <v>689.17927999999995</v>
      </c>
      <c r="E277" s="300">
        <v>420.02937300000002</v>
      </c>
      <c r="F277" s="299">
        <v>0</v>
      </c>
      <c r="G277" s="299">
        <v>303.76957170999998</v>
      </c>
      <c r="H277" s="296">
        <f t="shared" si="24"/>
        <v>-34.619664710000052</v>
      </c>
      <c r="I277" s="296"/>
      <c r="J277" s="299">
        <v>715.23508967234568</v>
      </c>
      <c r="K277" s="301">
        <v>404.52904122778989</v>
      </c>
      <c r="L277" s="299">
        <v>0</v>
      </c>
      <c r="M277" s="299">
        <v>296.68183099999999</v>
      </c>
      <c r="N277" s="301">
        <f t="shared" si="21"/>
        <v>14.024217444555802</v>
      </c>
      <c r="O277" s="296">
        <f t="shared" si="22"/>
        <v>-140.50939707831671</v>
      </c>
      <c r="P277" s="45">
        <f>[16]ENERO!O274+[16]FEBRERO!O274+[16]MARZO!O274+[16]ABRIL!O274+[16]MAYO!O274+[16]JUNIO!O274+[16]JULIO!O274+[16]AGOSTO!O274+[16]SEPTIEMBRE!O274+[16]OCTUBRE!O274+[16]NOVIEMBRE!O274+[16]DICIEMBRE!O274</f>
        <v>338.71613300000001</v>
      </c>
      <c r="Q277" s="45">
        <f>[16]ENERO!P274+[16]FEBRERO!P274+[16]MARZO!P274+[16]ABRIL!P274+[16]MAYO!P274+[16]JUNIO!P274+[16]JULIO!P274+[16]AGOSTO!P274+[16]SEPTIEMBRE!P274+[16]OCTUBRE!P274+[16]NOVIEMBRE!P274+[16]DICIEMBRE!P274</f>
        <v>81.313239999999993</v>
      </c>
      <c r="R277" s="46">
        <f t="shared" si="23"/>
        <v>420.02937300000002</v>
      </c>
      <c r="S277" s="45">
        <f>[16]ENERO!R274+[16]FEBRERO!R274+[16]MARZO!R274+[16]ABRIL!R274+[16]MAYO!R274+[16]JUNIO!R274+[16]JULIO!R274+[16]AGOSTO!R274+[16]SEPTIEMBRE!R274+[16]OCTUBRE!R274+[16]NOVIEMBRE!R274+[16]DICIEMBRE!R274</f>
        <v>317.09709327000002</v>
      </c>
      <c r="T277" s="45">
        <f>[16]ENERO!S274+[16]FEBRERO!S274+[16]MARZO!S274+[16]ABRIL!S274+[16]MAYO!S274+[16]JUNIO!S274+[16]JULIO!S274+[16]AGOSTO!S274+[16]SEPTIEMBRE!S274+[16]OCTUBRE!S274+[16]NOVIEMBRE!S274+[16]DICIEMBRE!S274</f>
        <v>87.431947957789859</v>
      </c>
      <c r="U277" s="46">
        <f t="shared" si="25"/>
        <v>404.52904122778989</v>
      </c>
    </row>
    <row r="278" spans="1:21" s="44" customFormat="1" ht="18" customHeight="1">
      <c r="A278" s="297">
        <v>348</v>
      </c>
      <c r="B278" s="298" t="s">
        <v>139</v>
      </c>
      <c r="C278" s="297" t="s">
        <v>402</v>
      </c>
      <c r="D278" s="299">
        <v>77.083079999999995</v>
      </c>
      <c r="E278" s="300">
        <v>0.78374999999999995</v>
      </c>
      <c r="F278" s="299">
        <v>0</v>
      </c>
      <c r="G278" s="299">
        <v>0</v>
      </c>
      <c r="H278" s="296">
        <f t="shared" si="24"/>
        <v>76.299329999999998</v>
      </c>
      <c r="I278" s="296"/>
      <c r="J278" s="299">
        <v>0</v>
      </c>
      <c r="K278" s="301">
        <v>0</v>
      </c>
      <c r="L278" s="299">
        <v>0</v>
      </c>
      <c r="M278" s="299">
        <v>0</v>
      </c>
      <c r="N278" s="301">
        <f t="shared" si="21"/>
        <v>0</v>
      </c>
      <c r="O278" s="296" t="str">
        <f t="shared" si="22"/>
        <v>N.A.</v>
      </c>
      <c r="P278" s="45">
        <f>[16]ENERO!O275+[16]FEBRERO!O275+[16]MARZO!O275+[16]ABRIL!O275+[16]MAYO!O275+[16]JUNIO!O275+[16]JULIO!O275+[16]AGOSTO!O275+[16]SEPTIEMBRE!O275+[16]OCTUBRE!O275+[16]NOVIEMBRE!O275+[16]DICIEMBRE!O275</f>
        <v>0</v>
      </c>
      <c r="Q278" s="45">
        <f>[16]ENERO!P275+[16]FEBRERO!P275+[16]MARZO!P275+[16]ABRIL!P275+[16]MAYO!P275+[16]JUNIO!P275+[16]JULIO!P275+[16]AGOSTO!P275+[16]SEPTIEMBRE!P275+[16]OCTUBRE!P275+[16]NOVIEMBRE!P275+[16]DICIEMBRE!P275</f>
        <v>0.78374999999999995</v>
      </c>
      <c r="R278" s="46">
        <f t="shared" si="23"/>
        <v>0.78374999999999995</v>
      </c>
      <c r="S278" s="45">
        <f>[16]ENERO!R275+[16]FEBRERO!R275+[16]MARZO!R275+[16]ABRIL!R275+[16]MAYO!R275+[16]JUNIO!R275+[16]JULIO!R275+[16]AGOSTO!R275+[16]SEPTIEMBRE!R275+[16]OCTUBRE!R275+[16]NOVIEMBRE!R275+[16]DICIEMBRE!R275</f>
        <v>0</v>
      </c>
      <c r="T278" s="45">
        <f>[16]ENERO!S275+[16]FEBRERO!S275+[16]MARZO!S275+[16]ABRIL!S275+[16]MAYO!S275+[16]JUNIO!S275+[16]JULIO!S275+[16]AGOSTO!S275+[16]SEPTIEMBRE!S275+[16]OCTUBRE!S275+[16]NOVIEMBRE!S275+[16]DICIEMBRE!S275</f>
        <v>0</v>
      </c>
      <c r="U278" s="46">
        <f t="shared" si="25"/>
        <v>0</v>
      </c>
    </row>
    <row r="279" spans="1:21" s="44" customFormat="1" ht="18" customHeight="1">
      <c r="A279" s="297">
        <v>349</v>
      </c>
      <c r="B279" s="298" t="s">
        <v>227</v>
      </c>
      <c r="C279" s="297" t="s">
        <v>403</v>
      </c>
      <c r="D279" s="299">
        <v>61.546550000000003</v>
      </c>
      <c r="E279" s="300">
        <v>9.140485</v>
      </c>
      <c r="F279" s="299">
        <v>0</v>
      </c>
      <c r="G279" s="299">
        <v>2.8899390299999999</v>
      </c>
      <c r="H279" s="296">
        <f t="shared" si="24"/>
        <v>49.516125970000004</v>
      </c>
      <c r="I279" s="296"/>
      <c r="J279" s="299">
        <v>11.604991820068676</v>
      </c>
      <c r="K279" s="301">
        <v>8.3273451608516424</v>
      </c>
      <c r="L279" s="299">
        <v>0</v>
      </c>
      <c r="M279" s="299">
        <v>3.0500978000000005</v>
      </c>
      <c r="N279" s="301">
        <f t="shared" si="21"/>
        <v>0.22754885921703316</v>
      </c>
      <c r="O279" s="296">
        <f t="shared" si="22"/>
        <v>-99.540455044171068</v>
      </c>
      <c r="P279" s="45">
        <f>[16]ENERO!O276+[16]FEBRERO!O276+[16]MARZO!O276+[16]ABRIL!O276+[16]MAYO!O276+[16]JUNIO!O276+[16]JULIO!O276+[16]AGOSTO!O276+[16]SEPTIEMBRE!O276+[16]OCTUBRE!O276+[16]NOVIEMBRE!O276+[16]DICIEMBRE!O276</f>
        <v>3.9854149999999997</v>
      </c>
      <c r="Q279" s="45">
        <f>[16]ENERO!P276+[16]FEBRERO!P276+[16]MARZO!P276+[16]ABRIL!P276+[16]MAYO!P276+[16]JUNIO!P276+[16]JULIO!P276+[16]AGOSTO!P276+[16]SEPTIEMBRE!P276+[16]OCTUBRE!P276+[16]NOVIEMBRE!P276+[16]DICIEMBRE!P276</f>
        <v>5.1550700000000003</v>
      </c>
      <c r="R279" s="46">
        <f t="shared" si="23"/>
        <v>9.140485</v>
      </c>
      <c r="S279" s="45">
        <f>[16]ENERO!R276+[16]FEBRERO!R276+[16]MARZO!R276+[16]ABRIL!R276+[16]MAYO!R276+[16]JUNIO!R276+[16]JULIO!R276+[16]AGOSTO!R276+[16]SEPTIEMBRE!R276+[16]OCTUBRE!R276+[16]NOVIEMBRE!R276+[16]DICIEMBRE!R276</f>
        <v>4.2067538799999999</v>
      </c>
      <c r="T279" s="45">
        <f>[16]ENERO!S276+[16]FEBRERO!S276+[16]MARZO!S276+[16]ABRIL!S276+[16]MAYO!S276+[16]JUNIO!S276+[16]JULIO!S276+[16]AGOSTO!S276+[16]SEPTIEMBRE!S276+[16]OCTUBRE!S276+[16]NOVIEMBRE!S276+[16]DICIEMBRE!S276</f>
        <v>4.1205912808516434</v>
      </c>
      <c r="U279" s="46">
        <f t="shared" si="25"/>
        <v>8.3273451608516424</v>
      </c>
    </row>
    <row r="280" spans="1:21" s="44" customFormat="1" ht="18" customHeight="1" thickBot="1">
      <c r="A280" s="302">
        <v>350</v>
      </c>
      <c r="B280" s="303" t="s">
        <v>227</v>
      </c>
      <c r="C280" s="302" t="s">
        <v>404</v>
      </c>
      <c r="D280" s="304">
        <v>283.42943000000002</v>
      </c>
      <c r="E280" s="305">
        <v>57.702680000000001</v>
      </c>
      <c r="F280" s="304">
        <v>0</v>
      </c>
      <c r="G280" s="304">
        <v>36.009394900000004</v>
      </c>
      <c r="H280" s="306">
        <f t="shared" si="24"/>
        <v>189.71735510000002</v>
      </c>
      <c r="I280" s="306"/>
      <c r="J280" s="304">
        <v>101.68315355911301</v>
      </c>
      <c r="K280" s="306">
        <v>61.726537674424485</v>
      </c>
      <c r="L280" s="304">
        <v>0</v>
      </c>
      <c r="M280" s="304">
        <v>37.962828560000013</v>
      </c>
      <c r="N280" s="306">
        <f t="shared" si="21"/>
        <v>1.9937873246885118</v>
      </c>
      <c r="O280" s="306">
        <f t="shared" si="22"/>
        <v>-98.949074888990722</v>
      </c>
      <c r="P280" s="45">
        <f>[16]ENERO!O277+[16]FEBRERO!O277+[16]MARZO!O277+[16]ABRIL!O277+[16]MAYO!O277+[16]JUNIO!O277+[16]JULIO!O277+[16]AGOSTO!O277+[16]SEPTIEMBRE!O277+[16]OCTUBRE!O277+[16]NOVIEMBRE!O277+[16]DICIEMBRE!O277</f>
        <v>49.631610000000002</v>
      </c>
      <c r="Q280" s="45">
        <f>[16]ENERO!P277+[16]FEBRERO!P277+[16]MARZO!P277+[16]ABRIL!P277+[16]MAYO!P277+[16]JUNIO!P277+[16]JULIO!P277+[16]AGOSTO!P277+[16]SEPTIEMBRE!P277+[16]OCTUBRE!P277+[16]NOVIEMBRE!P277+[16]DICIEMBRE!P277</f>
        <v>8.0710700000000006</v>
      </c>
      <c r="R280" s="46">
        <f t="shared" si="23"/>
        <v>57.702680000000001</v>
      </c>
      <c r="S280" s="45">
        <f>[16]ENERO!R277+[16]FEBRERO!R277+[16]MARZO!R277+[16]ABRIL!R277+[16]MAYO!R277+[16]JUNIO!R277+[16]JULIO!R277+[16]AGOSTO!R277+[16]SEPTIEMBRE!R277+[16]OCTUBRE!R277+[16]NOVIEMBRE!R277+[16]DICIEMBRE!R277</f>
        <v>52.36134938</v>
      </c>
      <c r="T280" s="45">
        <f>[16]ENERO!S277+[16]FEBRERO!S277+[16]MARZO!S277+[16]ABRIL!S277+[16]MAYO!S277+[16]JUNIO!S277+[16]JULIO!S277+[16]AGOSTO!S277+[16]SEPTIEMBRE!S277+[16]OCTUBRE!S277+[16]NOVIEMBRE!S277+[16]DICIEMBRE!S277</f>
        <v>9.3651882944244846</v>
      </c>
      <c r="U280" s="46">
        <f t="shared" si="25"/>
        <v>61.726537674424485</v>
      </c>
    </row>
    <row r="281" spans="1:21">
      <c r="A281" s="162" t="s">
        <v>922</v>
      </c>
      <c r="B281" s="163"/>
      <c r="C281" s="161"/>
      <c r="D281" s="161"/>
      <c r="E281" s="161"/>
      <c r="F281" s="161"/>
      <c r="G281" s="161"/>
      <c r="H281" s="161"/>
      <c r="I281" s="161"/>
      <c r="J281" s="161"/>
      <c r="K281" s="161"/>
      <c r="L281" s="161"/>
      <c r="M281" s="161"/>
      <c r="N281" s="161"/>
      <c r="O281" s="161"/>
    </row>
    <row r="282" spans="1:21">
      <c r="A282" s="165" t="s">
        <v>405</v>
      </c>
      <c r="B282" s="166"/>
      <c r="C282" s="161"/>
      <c r="D282" s="161"/>
      <c r="E282" s="161"/>
      <c r="F282" s="161"/>
      <c r="G282" s="161"/>
      <c r="H282" s="161"/>
      <c r="I282" s="161"/>
      <c r="J282" s="161"/>
      <c r="K282" s="161"/>
      <c r="L282" s="161"/>
      <c r="M282" s="161"/>
      <c r="N282" s="161"/>
      <c r="O282" s="161"/>
    </row>
    <row r="283" spans="1:21">
      <c r="A283" s="164" t="s">
        <v>906</v>
      </c>
      <c r="B283" s="153"/>
      <c r="C283" s="161"/>
      <c r="D283" s="161"/>
      <c r="E283" s="161"/>
      <c r="F283" s="161"/>
      <c r="G283" s="161"/>
      <c r="H283" s="161"/>
      <c r="I283" s="161"/>
      <c r="J283" s="161"/>
      <c r="K283" s="161"/>
      <c r="L283" s="161"/>
      <c r="M283" s="161"/>
      <c r="N283" s="161"/>
      <c r="O283" s="161"/>
    </row>
    <row r="284" spans="1:21">
      <c r="A284" s="161" t="s">
        <v>923</v>
      </c>
      <c r="B284" s="161"/>
      <c r="C284" s="161"/>
      <c r="D284" s="161"/>
      <c r="E284" s="161"/>
      <c r="F284" s="161"/>
      <c r="G284" s="161"/>
      <c r="H284" s="161"/>
      <c r="I284" s="161"/>
      <c r="J284" s="161"/>
      <c r="K284" s="161"/>
      <c r="L284" s="161"/>
      <c r="M284" s="161"/>
      <c r="N284" s="161"/>
      <c r="O284" s="161"/>
    </row>
    <row r="285" spans="1:21">
      <c r="A285" s="167" t="s">
        <v>406</v>
      </c>
      <c r="B285" s="168"/>
      <c r="C285" s="168"/>
      <c r="D285" s="168"/>
      <c r="E285" s="168"/>
      <c r="F285" s="168"/>
      <c r="G285" s="168"/>
      <c r="H285" s="168"/>
      <c r="I285" s="168"/>
      <c r="J285" s="168"/>
      <c r="K285" s="168"/>
      <c r="L285" s="168"/>
      <c r="M285" s="168"/>
      <c r="N285" s="168"/>
      <c r="O285" s="168"/>
    </row>
  </sheetData>
  <mergeCells count="29">
    <mergeCell ref="O11:O14"/>
    <mergeCell ref="S11:S14"/>
    <mergeCell ref="T11:T14"/>
    <mergeCell ref="U11:U14"/>
    <mergeCell ref="P10:R10"/>
    <mergeCell ref="S10:U10"/>
    <mergeCell ref="P11:P14"/>
    <mergeCell ref="Q11:Q14"/>
    <mergeCell ref="R11:R14"/>
    <mergeCell ref="A4:M4"/>
    <mergeCell ref="A5:M5"/>
    <mergeCell ref="A6:M6"/>
    <mergeCell ref="A7:M7"/>
    <mergeCell ref="A8:M8"/>
    <mergeCell ref="A9:C15"/>
    <mergeCell ref="D9:H9"/>
    <mergeCell ref="J9:N9"/>
    <mergeCell ref="E10:G10"/>
    <mergeCell ref="K10:M10"/>
    <mergeCell ref="D11:D14"/>
    <mergeCell ref="H11:H14"/>
    <mergeCell ref="J11:J14"/>
    <mergeCell ref="N11:N14"/>
    <mergeCell ref="A1:D1"/>
    <mergeCell ref="E1:O1"/>
    <mergeCell ref="A2:O2"/>
    <mergeCell ref="A3:F3"/>
    <mergeCell ref="G3:L3"/>
    <mergeCell ref="M3:O3"/>
  </mergeCells>
  <pageMargins left="0.7" right="0.7" top="0.75" bottom="0.75" header="0.3" footer="0.3"/>
  <pageSetup orientation="portrait" verticalDpi="0" r:id="rId1"/>
  <ignoredErrors>
    <ignoredError sqref="J11:N14 D11:H15 J15:L15 M15:N15" numberStoredAsText="1"/>
    <ignoredError sqref="O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topLeftCell="B1" zoomScale="80" zoomScaleNormal="80" workbookViewId="0">
      <selection sqref="A1:D1"/>
    </sheetView>
  </sheetViews>
  <sheetFormatPr baseColWidth="10" defaultColWidth="11.42578125" defaultRowHeight="14.25"/>
  <cols>
    <col min="1" max="1" width="11.42578125" style="47" hidden="1" customWidth="1"/>
    <col min="2" max="2" width="4.5703125" style="47" customWidth="1"/>
    <col min="3" max="3" width="53.140625" style="47" bestFit="1" customWidth="1"/>
    <col min="4" max="4" width="15.7109375" style="47" customWidth="1"/>
    <col min="5" max="5" width="14.140625" style="47" customWidth="1"/>
    <col min="6" max="6" width="14.5703125" style="47" customWidth="1"/>
    <col min="7" max="7" width="17.140625" style="47" bestFit="1" customWidth="1"/>
    <col min="8" max="8" width="1.5703125" style="47" customWidth="1"/>
    <col min="9" max="9" width="15.140625" style="47" customWidth="1"/>
    <col min="10" max="10" width="13.7109375" style="47" customWidth="1"/>
    <col min="11" max="11" width="14.28515625" style="47" customWidth="1"/>
    <col min="12" max="13" width="13.85546875" style="47" customWidth="1"/>
    <col min="14" max="16" width="19.7109375" style="47" bestFit="1" customWidth="1"/>
    <col min="17" max="16384" width="11.42578125" style="47"/>
  </cols>
  <sheetData>
    <row r="1" spans="1:15" s="171" customFormat="1" ht="48" customHeight="1">
      <c r="A1" s="423" t="s">
        <v>892</v>
      </c>
      <c r="B1" s="423"/>
      <c r="C1" s="423"/>
      <c r="D1" s="423"/>
      <c r="E1" s="117" t="s">
        <v>894</v>
      </c>
      <c r="F1" s="170"/>
      <c r="G1" s="170"/>
      <c r="H1" s="170"/>
      <c r="I1" s="170"/>
      <c r="J1" s="170"/>
      <c r="K1" s="170"/>
      <c r="L1" s="170"/>
    </row>
    <row r="2" spans="1:15" s="1" customFormat="1" ht="36" customHeight="1" thickBot="1">
      <c r="A2" s="424" t="s">
        <v>893</v>
      </c>
      <c r="B2" s="424"/>
      <c r="C2" s="424"/>
      <c r="D2" s="424"/>
      <c r="E2" s="424"/>
      <c r="F2" s="424"/>
      <c r="G2" s="424"/>
      <c r="H2" s="424"/>
      <c r="I2" s="424"/>
      <c r="J2" s="424"/>
      <c r="K2" s="424"/>
      <c r="L2" s="424"/>
    </row>
    <row r="3" spans="1:15" customFormat="1" ht="6" customHeight="1">
      <c r="A3" s="421"/>
      <c r="B3" s="421"/>
      <c r="C3" s="421"/>
      <c r="D3" s="421"/>
      <c r="E3" s="421"/>
      <c r="F3" s="421"/>
      <c r="G3" s="421"/>
      <c r="H3" s="421"/>
      <c r="I3" s="421"/>
      <c r="J3" s="421"/>
      <c r="K3" s="421"/>
      <c r="L3" s="421"/>
      <c r="M3" s="172"/>
    </row>
    <row r="4" spans="1:15" ht="18" customHeight="1">
      <c r="B4" s="408" t="s">
        <v>912</v>
      </c>
      <c r="C4" s="408"/>
      <c r="D4" s="408"/>
      <c r="E4" s="408"/>
      <c r="F4" s="408"/>
      <c r="G4" s="408"/>
      <c r="H4" s="408"/>
      <c r="I4" s="408"/>
      <c r="J4" s="408"/>
      <c r="K4" s="408"/>
      <c r="L4" s="408"/>
      <c r="M4" s="408"/>
    </row>
    <row r="5" spans="1:15" ht="18" customHeight="1">
      <c r="A5" s="48" t="s">
        <v>407</v>
      </c>
      <c r="B5" s="408" t="s">
        <v>408</v>
      </c>
      <c r="C5" s="408"/>
      <c r="D5" s="408"/>
      <c r="E5" s="408"/>
      <c r="F5" s="408"/>
      <c r="G5" s="408"/>
      <c r="H5" s="408"/>
      <c r="I5" s="408"/>
      <c r="J5" s="408"/>
      <c r="K5" s="408"/>
      <c r="L5" s="408"/>
      <c r="M5" s="408"/>
    </row>
    <row r="6" spans="1:15" ht="18" customHeight="1">
      <c r="B6" s="408" t="s">
        <v>1</v>
      </c>
      <c r="C6" s="408"/>
      <c r="D6" s="408"/>
      <c r="E6" s="408"/>
      <c r="F6" s="408"/>
      <c r="G6" s="408"/>
      <c r="H6" s="408"/>
      <c r="I6" s="408"/>
      <c r="J6" s="408"/>
      <c r="K6" s="408"/>
      <c r="L6" s="408"/>
      <c r="M6" s="408"/>
      <c r="N6" s="49"/>
      <c r="O6" s="50"/>
    </row>
    <row r="7" spans="1:15" ht="18" customHeight="1">
      <c r="B7" s="408" t="s">
        <v>2</v>
      </c>
      <c r="C7" s="408"/>
      <c r="D7" s="408"/>
      <c r="E7" s="408"/>
      <c r="F7" s="408"/>
      <c r="G7" s="408"/>
      <c r="H7" s="408"/>
      <c r="I7" s="408"/>
      <c r="J7" s="408"/>
      <c r="K7" s="408"/>
      <c r="L7" s="408"/>
      <c r="M7" s="408"/>
      <c r="N7" s="50"/>
      <c r="O7" s="50"/>
    </row>
    <row r="8" spans="1:15" ht="18" customHeight="1">
      <c r="B8" s="408" t="s">
        <v>896</v>
      </c>
      <c r="C8" s="408"/>
      <c r="D8" s="408"/>
      <c r="E8" s="408"/>
      <c r="F8" s="408"/>
      <c r="G8" s="408"/>
      <c r="H8" s="408"/>
      <c r="I8" s="408"/>
      <c r="J8" s="408"/>
      <c r="K8" s="408"/>
      <c r="L8" s="408"/>
      <c r="M8" s="408"/>
      <c r="N8" s="50"/>
    </row>
    <row r="9" spans="1:15">
      <c r="B9" s="453" t="s">
        <v>409</v>
      </c>
      <c r="C9" s="453" t="s">
        <v>4</v>
      </c>
      <c r="D9" s="453" t="s">
        <v>410</v>
      </c>
      <c r="E9" s="453"/>
      <c r="F9" s="453"/>
      <c r="G9" s="453"/>
      <c r="H9" s="178"/>
      <c r="I9" s="453" t="s">
        <v>89</v>
      </c>
      <c r="J9" s="453"/>
      <c r="K9" s="453"/>
      <c r="L9" s="453"/>
      <c r="M9" s="174"/>
      <c r="N9" s="175"/>
    </row>
    <row r="10" spans="1:15">
      <c r="B10" s="453"/>
      <c r="C10" s="453"/>
      <c r="D10" s="178"/>
      <c r="E10" s="454" t="s">
        <v>411</v>
      </c>
      <c r="F10" s="454"/>
      <c r="G10" s="178"/>
      <c r="H10" s="178"/>
      <c r="I10" s="178"/>
      <c r="J10" s="454" t="s">
        <v>411</v>
      </c>
      <c r="K10" s="454"/>
      <c r="L10" s="178"/>
      <c r="M10" s="174"/>
      <c r="N10" s="175"/>
    </row>
    <row r="11" spans="1:15" ht="12.75" customHeight="1">
      <c r="B11" s="453"/>
      <c r="C11" s="453"/>
      <c r="D11" s="455" t="s">
        <v>412</v>
      </c>
      <c r="E11" s="456" t="s">
        <v>413</v>
      </c>
      <c r="F11" s="458" t="s">
        <v>414</v>
      </c>
      <c r="G11" s="459" t="s">
        <v>415</v>
      </c>
      <c r="H11" s="178"/>
      <c r="I11" s="460" t="s">
        <v>94</v>
      </c>
      <c r="J11" s="456" t="s">
        <v>413</v>
      </c>
      <c r="K11" s="458" t="s">
        <v>414</v>
      </c>
      <c r="L11" s="459" t="s">
        <v>416</v>
      </c>
      <c r="M11" s="455" t="s">
        <v>417</v>
      </c>
      <c r="N11" s="175"/>
    </row>
    <row r="12" spans="1:15" ht="15" customHeight="1">
      <c r="B12" s="453"/>
      <c r="C12" s="453"/>
      <c r="D12" s="455"/>
      <c r="E12" s="457"/>
      <c r="F12" s="455"/>
      <c r="G12" s="453"/>
      <c r="H12" s="178"/>
      <c r="I12" s="460"/>
      <c r="J12" s="457"/>
      <c r="K12" s="455"/>
      <c r="L12" s="453"/>
      <c r="M12" s="455"/>
      <c r="N12" s="175"/>
    </row>
    <row r="13" spans="1:15" ht="17.25" customHeight="1" thickBot="1">
      <c r="B13" s="174"/>
      <c r="C13" s="174"/>
      <c r="D13" s="176" t="s">
        <v>13</v>
      </c>
      <c r="E13" s="176" t="s">
        <v>14</v>
      </c>
      <c r="F13" s="176" t="s">
        <v>15</v>
      </c>
      <c r="G13" s="176" t="s">
        <v>418</v>
      </c>
      <c r="H13" s="176"/>
      <c r="I13" s="177" t="s">
        <v>419</v>
      </c>
      <c r="J13" s="176" t="s">
        <v>420</v>
      </c>
      <c r="K13" s="176" t="s">
        <v>421</v>
      </c>
      <c r="L13" s="178" t="s">
        <v>422</v>
      </c>
      <c r="M13" s="176" t="s">
        <v>423</v>
      </c>
      <c r="N13" s="175"/>
    </row>
    <row r="14" spans="1:15" s="191" customFormat="1" ht="5.25" customHeight="1" thickBot="1">
      <c r="B14" s="192"/>
      <c r="C14" s="192"/>
      <c r="D14" s="193"/>
      <c r="E14" s="193"/>
      <c r="F14" s="193"/>
      <c r="G14" s="193"/>
      <c r="H14" s="194"/>
      <c r="I14" s="193"/>
      <c r="J14" s="193"/>
      <c r="K14" s="195"/>
      <c r="L14" s="193"/>
      <c r="M14" s="196"/>
    </row>
    <row r="15" spans="1:15" ht="16.5" customHeight="1">
      <c r="B15" s="307"/>
      <c r="C15" s="308" t="s">
        <v>100</v>
      </c>
      <c r="D15" s="309">
        <f t="shared" ref="D15:L15" si="0">SUM(D16:D48)</f>
        <v>75559.829070000007</v>
      </c>
      <c r="E15" s="309">
        <f t="shared" si="0"/>
        <v>15307.45897</v>
      </c>
      <c r="F15" s="309">
        <f t="shared" si="0"/>
        <v>25779.768482499996</v>
      </c>
      <c r="G15" s="309">
        <f t="shared" si="0"/>
        <v>34472.60161749999</v>
      </c>
      <c r="H15" s="309"/>
      <c r="I15" s="309">
        <f t="shared" si="0"/>
        <v>60079.288816737011</v>
      </c>
      <c r="J15" s="309">
        <f t="shared" si="0"/>
        <v>15767.899379999997</v>
      </c>
      <c r="K15" s="309">
        <f t="shared" si="0"/>
        <v>18690.710148000002</v>
      </c>
      <c r="L15" s="310">
        <f t="shared" si="0"/>
        <v>25620.679288736999</v>
      </c>
      <c r="M15" s="311">
        <f>IF(OR(G15=0,L15=0),"N.A.",IF((((L15-G15)/G15))*100&gt;=ABS(500),"&gt;500",(((L15-G15)/G15))*100))</f>
        <v>-25.678138328466972</v>
      </c>
      <c r="N15" s="179"/>
    </row>
    <row r="16" spans="1:15" s="51" customFormat="1" ht="18" customHeight="1">
      <c r="B16" s="312">
        <v>1</v>
      </c>
      <c r="C16" s="313" t="s">
        <v>424</v>
      </c>
      <c r="D16" s="314">
        <v>371.82711999999998</v>
      </c>
      <c r="E16" s="314">
        <v>292.61099000000002</v>
      </c>
      <c r="F16" s="314">
        <v>75.534679999999994</v>
      </c>
      <c r="G16" s="315">
        <f t="shared" ref="G16:G48" si="1">D16-E16-F16</f>
        <v>3.6814499999999697</v>
      </c>
      <c r="H16" s="315"/>
      <c r="I16" s="314">
        <v>302.38357073999998</v>
      </c>
      <c r="J16" s="315">
        <v>280.75318499999997</v>
      </c>
      <c r="K16" s="315">
        <v>19.707553999999998</v>
      </c>
      <c r="L16" s="315">
        <f t="shared" ref="L16:L48" si="2">I16-J16-K16</f>
        <v>1.9228317400000101</v>
      </c>
      <c r="M16" s="316">
        <f t="shared" ref="M16:M48" si="3">IF(((L16-G16)/G16)*100&lt;-500,"&lt;-500",IF(((L16-G16)/G16)*100&gt;500,"&gt;500",(((L16-G16)/G16)*100)))</f>
        <v>-47.769717366797707</v>
      </c>
      <c r="N16" s="181"/>
    </row>
    <row r="17" spans="2:14" s="51" customFormat="1" ht="18" customHeight="1">
      <c r="B17" s="317">
        <v>2</v>
      </c>
      <c r="C17" s="313" t="s">
        <v>425</v>
      </c>
      <c r="D17" s="314">
        <v>2944.3991799999999</v>
      </c>
      <c r="E17" s="314">
        <v>341.30612000000002</v>
      </c>
      <c r="F17" s="314">
        <v>984.45705750000002</v>
      </c>
      <c r="G17" s="315">
        <f t="shared" si="1"/>
        <v>1618.6360024999997</v>
      </c>
      <c r="H17" s="315"/>
      <c r="I17" s="314">
        <v>1554.938750665</v>
      </c>
      <c r="J17" s="315">
        <v>348.40228400000001</v>
      </c>
      <c r="K17" s="315">
        <v>587.46361999999999</v>
      </c>
      <c r="L17" s="315">
        <f t="shared" si="2"/>
        <v>619.07284666500004</v>
      </c>
      <c r="M17" s="316">
        <f t="shared" si="3"/>
        <v>-61.753424135578619</v>
      </c>
      <c r="N17" s="181"/>
    </row>
    <row r="18" spans="2:14" s="51" customFormat="1" ht="18" customHeight="1">
      <c r="B18" s="317">
        <v>3</v>
      </c>
      <c r="C18" s="313" t="s">
        <v>426</v>
      </c>
      <c r="D18" s="314">
        <v>4852.0420199999999</v>
      </c>
      <c r="E18" s="314">
        <v>175.92117999999999</v>
      </c>
      <c r="F18" s="314">
        <v>1133.7734310000001</v>
      </c>
      <c r="G18" s="315">
        <f t="shared" si="1"/>
        <v>3542.3474089999995</v>
      </c>
      <c r="H18" s="315"/>
      <c r="I18" s="314">
        <v>2578.1301479150002</v>
      </c>
      <c r="J18" s="315">
        <v>176.32985600000001</v>
      </c>
      <c r="K18" s="315">
        <v>1385.7976329999999</v>
      </c>
      <c r="L18" s="315">
        <f t="shared" si="2"/>
        <v>1016.0026589150004</v>
      </c>
      <c r="M18" s="316">
        <f t="shared" si="3"/>
        <v>-71.318378984126312</v>
      </c>
      <c r="N18" s="181"/>
    </row>
    <row r="19" spans="2:14" s="51" customFormat="1" ht="18" customHeight="1">
      <c r="B19" s="317">
        <v>4</v>
      </c>
      <c r="C19" s="313" t="s">
        <v>427</v>
      </c>
      <c r="D19" s="314">
        <v>1097.1205</v>
      </c>
      <c r="E19" s="314">
        <v>332.67746</v>
      </c>
      <c r="F19" s="314">
        <v>152.86840900000001</v>
      </c>
      <c r="G19" s="315">
        <f t="shared" si="1"/>
        <v>611.57463099999995</v>
      </c>
      <c r="H19" s="315"/>
      <c r="I19" s="314">
        <v>801.82047618700005</v>
      </c>
      <c r="J19" s="315">
        <v>-115.49811200000001</v>
      </c>
      <c r="K19" s="315">
        <v>1068.4472370000001</v>
      </c>
      <c r="L19" s="315">
        <f t="shared" si="2"/>
        <v>-151.12864881300004</v>
      </c>
      <c r="M19" s="316">
        <f t="shared" si="3"/>
        <v>-124.71139925570263</v>
      </c>
      <c r="N19" s="181"/>
    </row>
    <row r="20" spans="2:14" s="51" customFormat="1" ht="18" customHeight="1">
      <c r="B20" s="317">
        <v>5</v>
      </c>
      <c r="C20" s="313" t="s">
        <v>428</v>
      </c>
      <c r="D20" s="314">
        <v>896.66693999999995</v>
      </c>
      <c r="E20" s="314">
        <v>298.72422999999998</v>
      </c>
      <c r="F20" s="314">
        <v>517.39755199999991</v>
      </c>
      <c r="G20" s="315">
        <f t="shared" si="1"/>
        <v>80.545158000000129</v>
      </c>
      <c r="H20" s="315"/>
      <c r="I20" s="314">
        <v>884.50007880499993</v>
      </c>
      <c r="J20" s="315">
        <v>357.73012399999999</v>
      </c>
      <c r="K20" s="315">
        <v>172.29689500000001</v>
      </c>
      <c r="L20" s="315">
        <f t="shared" si="2"/>
        <v>354.47305980499999</v>
      </c>
      <c r="M20" s="316">
        <f t="shared" si="3"/>
        <v>340.09232659894894</v>
      </c>
      <c r="N20" s="181"/>
    </row>
    <row r="21" spans="2:14" s="51" customFormat="1" ht="18" customHeight="1">
      <c r="B21" s="317">
        <v>6</v>
      </c>
      <c r="C21" s="313" t="s">
        <v>429</v>
      </c>
      <c r="D21" s="314">
        <v>1634.3998799999999</v>
      </c>
      <c r="E21" s="314">
        <v>353.43263000000002</v>
      </c>
      <c r="F21" s="314">
        <v>343.69744450000002</v>
      </c>
      <c r="G21" s="315">
        <f t="shared" si="1"/>
        <v>937.26980549999985</v>
      </c>
      <c r="H21" s="315"/>
      <c r="I21" s="314">
        <v>1057.798736465</v>
      </c>
      <c r="J21" s="315">
        <v>376.36217299999998</v>
      </c>
      <c r="K21" s="315">
        <v>389.15655700000002</v>
      </c>
      <c r="L21" s="315">
        <f t="shared" si="2"/>
        <v>292.28000646500004</v>
      </c>
      <c r="M21" s="316">
        <f t="shared" si="3"/>
        <v>-68.8158089858577</v>
      </c>
      <c r="N21" s="181"/>
    </row>
    <row r="22" spans="2:14" s="51" customFormat="1" ht="18" customHeight="1">
      <c r="B22" s="317">
        <v>7</v>
      </c>
      <c r="C22" s="313" t="s">
        <v>430</v>
      </c>
      <c r="D22" s="314">
        <v>2519.4869399999998</v>
      </c>
      <c r="E22" s="314">
        <v>198.44847999999999</v>
      </c>
      <c r="F22" s="314">
        <v>873.08960949999982</v>
      </c>
      <c r="G22" s="315">
        <f t="shared" si="1"/>
        <v>1447.9488504999999</v>
      </c>
      <c r="H22" s="315"/>
      <c r="I22" s="314">
        <v>1130.8886433010002</v>
      </c>
      <c r="J22" s="315">
        <v>197.10464899999999</v>
      </c>
      <c r="K22" s="315">
        <v>203.39350200000001</v>
      </c>
      <c r="L22" s="315">
        <f t="shared" si="2"/>
        <v>730.39049230100022</v>
      </c>
      <c r="M22" s="316">
        <f t="shared" si="3"/>
        <v>-49.556885794081424</v>
      </c>
      <c r="N22" s="181"/>
    </row>
    <row r="23" spans="2:14" s="51" customFormat="1" ht="18" customHeight="1">
      <c r="B23" s="317">
        <v>8</v>
      </c>
      <c r="C23" s="313" t="s">
        <v>431</v>
      </c>
      <c r="D23" s="314">
        <v>1410.25848</v>
      </c>
      <c r="E23" s="314">
        <v>421.54557</v>
      </c>
      <c r="F23" s="314">
        <v>533.84557649999999</v>
      </c>
      <c r="G23" s="315">
        <f t="shared" si="1"/>
        <v>454.86733349999997</v>
      </c>
      <c r="H23" s="315"/>
      <c r="I23" s="314">
        <v>945.98822231099996</v>
      </c>
      <c r="J23" s="315">
        <v>467.27585900000003</v>
      </c>
      <c r="K23" s="315">
        <v>113.37495</v>
      </c>
      <c r="L23" s="315">
        <f t="shared" si="2"/>
        <v>365.33741331099992</v>
      </c>
      <c r="M23" s="316">
        <f t="shared" si="3"/>
        <v>-19.682644497706068</v>
      </c>
      <c r="N23" s="181"/>
    </row>
    <row r="24" spans="2:14" s="51" customFormat="1" ht="18" customHeight="1">
      <c r="B24" s="317">
        <v>9</v>
      </c>
      <c r="C24" s="313" t="s">
        <v>432</v>
      </c>
      <c r="D24" s="314">
        <v>2318.9979199999998</v>
      </c>
      <c r="E24" s="314">
        <v>349.70675</v>
      </c>
      <c r="F24" s="314">
        <v>834.41670800000009</v>
      </c>
      <c r="G24" s="315">
        <f t="shared" si="1"/>
        <v>1134.8744619999998</v>
      </c>
      <c r="H24" s="315"/>
      <c r="I24" s="314">
        <v>1819.5586747320001</v>
      </c>
      <c r="J24" s="315">
        <v>382.598095</v>
      </c>
      <c r="K24" s="315">
        <v>592.106224</v>
      </c>
      <c r="L24" s="315">
        <f t="shared" si="2"/>
        <v>844.85435573200004</v>
      </c>
      <c r="M24" s="316">
        <f t="shared" si="3"/>
        <v>-25.55525883954553</v>
      </c>
      <c r="N24" s="181"/>
    </row>
    <row r="25" spans="2:14" s="51" customFormat="1" ht="18" customHeight="1">
      <c r="B25" s="317">
        <v>10</v>
      </c>
      <c r="C25" s="313" t="s">
        <v>433</v>
      </c>
      <c r="D25" s="314">
        <v>1760.5069699999997</v>
      </c>
      <c r="E25" s="314">
        <v>284.02136999999999</v>
      </c>
      <c r="F25" s="314">
        <v>958.80452849999995</v>
      </c>
      <c r="G25" s="315">
        <f t="shared" si="1"/>
        <v>517.6810714999998</v>
      </c>
      <c r="H25" s="315"/>
      <c r="I25" s="314">
        <v>1946.063380761</v>
      </c>
      <c r="J25" s="315">
        <v>271.65555499999999</v>
      </c>
      <c r="K25" s="315">
        <v>289.74616700000001</v>
      </c>
      <c r="L25" s="315">
        <f t="shared" si="2"/>
        <v>1384.6616587609999</v>
      </c>
      <c r="M25" s="316">
        <f t="shared" si="3"/>
        <v>167.47388208514022</v>
      </c>
      <c r="N25" s="181"/>
    </row>
    <row r="26" spans="2:14" s="51" customFormat="1" ht="18" customHeight="1">
      <c r="B26" s="317">
        <v>11</v>
      </c>
      <c r="C26" s="313" t="s">
        <v>434</v>
      </c>
      <c r="D26" s="314">
        <v>1192.05963</v>
      </c>
      <c r="E26" s="314">
        <v>235.26987999999997</v>
      </c>
      <c r="F26" s="314">
        <v>498.56151449999999</v>
      </c>
      <c r="G26" s="315">
        <f t="shared" si="1"/>
        <v>458.22823550000004</v>
      </c>
      <c r="H26" s="315"/>
      <c r="I26" s="314">
        <v>692.52417621900008</v>
      </c>
      <c r="J26" s="315">
        <v>221.441103</v>
      </c>
      <c r="K26" s="315">
        <v>91.573904999999996</v>
      </c>
      <c r="L26" s="315">
        <f t="shared" si="2"/>
        <v>379.50916821900012</v>
      </c>
      <c r="M26" s="316">
        <f t="shared" si="3"/>
        <v>-17.179008446545176</v>
      </c>
      <c r="N26" s="181"/>
    </row>
    <row r="27" spans="2:14" s="51" customFormat="1" ht="18" customHeight="1">
      <c r="B27" s="317">
        <v>12</v>
      </c>
      <c r="C27" s="313" t="s">
        <v>435</v>
      </c>
      <c r="D27" s="314">
        <v>3372.0663999999997</v>
      </c>
      <c r="E27" s="314">
        <v>191.26598999999999</v>
      </c>
      <c r="F27" s="314">
        <v>1089.443589</v>
      </c>
      <c r="G27" s="315">
        <f t="shared" si="1"/>
        <v>2091.3568209999999</v>
      </c>
      <c r="H27" s="315"/>
      <c r="I27" s="314">
        <v>2084.4813127509997</v>
      </c>
      <c r="J27" s="315">
        <v>274.61778800000002</v>
      </c>
      <c r="K27" s="315">
        <v>1290.8242310000001</v>
      </c>
      <c r="L27" s="315">
        <f t="shared" si="2"/>
        <v>519.0392937509996</v>
      </c>
      <c r="M27" s="316">
        <f t="shared" si="3"/>
        <v>-75.181695990891853</v>
      </c>
      <c r="N27" s="181"/>
    </row>
    <row r="28" spans="2:14" s="51" customFormat="1" ht="18" customHeight="1">
      <c r="B28" s="317">
        <v>13</v>
      </c>
      <c r="C28" s="313" t="s">
        <v>436</v>
      </c>
      <c r="D28" s="314">
        <v>135.37045000000001</v>
      </c>
      <c r="E28" s="314">
        <v>54.575289999999995</v>
      </c>
      <c r="F28" s="314">
        <v>79.454859999999996</v>
      </c>
      <c r="G28" s="315">
        <f t="shared" si="1"/>
        <v>1.3403000000000134</v>
      </c>
      <c r="H28" s="315"/>
      <c r="I28" s="314">
        <v>600.04818412999998</v>
      </c>
      <c r="J28" s="315">
        <v>0</v>
      </c>
      <c r="K28" s="315">
        <v>0</v>
      </c>
      <c r="L28" s="315">
        <f t="shared" si="2"/>
        <v>600.04818412999998</v>
      </c>
      <c r="M28" s="316" t="str">
        <f t="shared" si="3"/>
        <v>&gt;500</v>
      </c>
      <c r="N28" s="181"/>
    </row>
    <row r="29" spans="2:14" s="51" customFormat="1" ht="18" customHeight="1">
      <c r="B29" s="317">
        <v>15</v>
      </c>
      <c r="C29" s="313" t="s">
        <v>437</v>
      </c>
      <c r="D29" s="314">
        <v>3154.3458799999999</v>
      </c>
      <c r="E29" s="314">
        <v>1287.1155900000001</v>
      </c>
      <c r="F29" s="314">
        <v>1660.4437420000002</v>
      </c>
      <c r="G29" s="315">
        <f t="shared" si="1"/>
        <v>206.78654799999958</v>
      </c>
      <c r="H29" s="315"/>
      <c r="I29" s="314">
        <v>4221.4010956189995</v>
      </c>
      <c r="J29" s="315">
        <v>1449.826847</v>
      </c>
      <c r="K29" s="315">
        <v>1074.554018</v>
      </c>
      <c r="L29" s="315">
        <f t="shared" si="2"/>
        <v>1697.0202306189992</v>
      </c>
      <c r="M29" s="316" t="str">
        <f t="shared" si="3"/>
        <v>&gt;500</v>
      </c>
      <c r="N29" s="181"/>
    </row>
    <row r="30" spans="2:14" s="51" customFormat="1" ht="18" customHeight="1">
      <c r="B30" s="317">
        <v>16</v>
      </c>
      <c r="C30" s="313" t="s">
        <v>438</v>
      </c>
      <c r="D30" s="314">
        <v>1311.86049</v>
      </c>
      <c r="E30" s="314">
        <v>206.62428</v>
      </c>
      <c r="F30" s="314">
        <v>570.63219249999997</v>
      </c>
      <c r="G30" s="315">
        <f t="shared" si="1"/>
        <v>534.60401750000005</v>
      </c>
      <c r="H30" s="315"/>
      <c r="I30" s="314">
        <v>814.50613911899995</v>
      </c>
      <c r="J30" s="315">
        <v>139.263723</v>
      </c>
      <c r="K30" s="315">
        <v>189.471642</v>
      </c>
      <c r="L30" s="315">
        <f t="shared" si="2"/>
        <v>485.77077411899995</v>
      </c>
      <c r="M30" s="316">
        <f t="shared" si="3"/>
        <v>-9.1344699595341314</v>
      </c>
      <c r="N30" s="181"/>
    </row>
    <row r="31" spans="2:14" s="51" customFormat="1" ht="18" customHeight="1">
      <c r="B31" s="317">
        <v>17</v>
      </c>
      <c r="C31" s="313" t="s">
        <v>439</v>
      </c>
      <c r="D31" s="314">
        <v>2787.5296800000001</v>
      </c>
      <c r="E31" s="314">
        <v>882.84107000000017</v>
      </c>
      <c r="F31" s="314">
        <v>816.75548700000002</v>
      </c>
      <c r="G31" s="315">
        <f t="shared" si="1"/>
        <v>1087.9331229999998</v>
      </c>
      <c r="H31" s="315"/>
      <c r="I31" s="314">
        <v>2192.9920474770001</v>
      </c>
      <c r="J31" s="315">
        <v>954.34153900000001</v>
      </c>
      <c r="K31" s="315">
        <v>612.737256</v>
      </c>
      <c r="L31" s="315">
        <f t="shared" si="2"/>
        <v>625.91325247700013</v>
      </c>
      <c r="M31" s="316">
        <f t="shared" si="3"/>
        <v>-42.467672024634162</v>
      </c>
      <c r="N31" s="181"/>
    </row>
    <row r="32" spans="2:14" s="51" customFormat="1" ht="18" customHeight="1">
      <c r="B32" s="317">
        <v>18</v>
      </c>
      <c r="C32" s="313" t="s">
        <v>440</v>
      </c>
      <c r="D32" s="314">
        <v>1976.2374299999999</v>
      </c>
      <c r="E32" s="314">
        <v>503.14168999999993</v>
      </c>
      <c r="F32" s="314">
        <v>792.12074800000005</v>
      </c>
      <c r="G32" s="315">
        <f t="shared" si="1"/>
        <v>680.97499199999993</v>
      </c>
      <c r="H32" s="315"/>
      <c r="I32" s="314">
        <v>1817.8199774070001</v>
      </c>
      <c r="J32" s="315">
        <v>438.73100399999998</v>
      </c>
      <c r="K32" s="315">
        <v>472.59058599999997</v>
      </c>
      <c r="L32" s="315">
        <f t="shared" si="2"/>
        <v>906.49838740700011</v>
      </c>
      <c r="M32" s="316">
        <f t="shared" si="3"/>
        <v>33.117720629453039</v>
      </c>
      <c r="N32" s="181"/>
    </row>
    <row r="33" spans="2:14" s="51" customFormat="1" ht="18" customHeight="1">
      <c r="B33" s="317">
        <v>19</v>
      </c>
      <c r="C33" s="313" t="s">
        <v>441</v>
      </c>
      <c r="D33" s="314">
        <v>4674.3620700000001</v>
      </c>
      <c r="E33" s="314">
        <v>1880.0568799999999</v>
      </c>
      <c r="F33" s="314">
        <v>1549.9420319999999</v>
      </c>
      <c r="G33" s="315">
        <f t="shared" si="1"/>
        <v>1244.3631580000001</v>
      </c>
      <c r="H33" s="315"/>
      <c r="I33" s="314">
        <v>4759.2195927470002</v>
      </c>
      <c r="J33" s="315">
        <v>1605.185401</v>
      </c>
      <c r="K33" s="315">
        <v>1308.2279579999999</v>
      </c>
      <c r="L33" s="315">
        <f t="shared" si="2"/>
        <v>1845.8062337470005</v>
      </c>
      <c r="M33" s="316">
        <f t="shared" si="3"/>
        <v>48.333404270315143</v>
      </c>
      <c r="N33" s="181"/>
    </row>
    <row r="34" spans="2:14" s="51" customFormat="1" ht="18" customHeight="1">
      <c r="B34" s="317">
        <v>20</v>
      </c>
      <c r="C34" s="313" t="s">
        <v>442</v>
      </c>
      <c r="D34" s="314">
        <v>5931.7356799999998</v>
      </c>
      <c r="E34" s="314">
        <v>1212.4072900000001</v>
      </c>
      <c r="F34" s="314">
        <v>1330.8160789999999</v>
      </c>
      <c r="G34" s="315">
        <f t="shared" si="1"/>
        <v>3388.5123109999995</v>
      </c>
      <c r="H34" s="315"/>
      <c r="I34" s="314">
        <v>4585.1017488179996</v>
      </c>
      <c r="J34" s="315">
        <v>1751.5121670000001</v>
      </c>
      <c r="K34" s="315">
        <v>1166.697036</v>
      </c>
      <c r="L34" s="315">
        <f t="shared" si="2"/>
        <v>1666.8925458179997</v>
      </c>
      <c r="M34" s="316">
        <f t="shared" si="3"/>
        <v>-50.807540512488934</v>
      </c>
      <c r="N34" s="181"/>
    </row>
    <row r="35" spans="2:14" s="51" customFormat="1" ht="18" customHeight="1">
      <c r="B35" s="317">
        <v>21</v>
      </c>
      <c r="C35" s="313" t="s">
        <v>443</v>
      </c>
      <c r="D35" s="314">
        <v>7245.5311499999998</v>
      </c>
      <c r="E35" s="314">
        <v>1366.3205399999999</v>
      </c>
      <c r="F35" s="314">
        <v>1746.0798730000001</v>
      </c>
      <c r="G35" s="315">
        <f t="shared" si="1"/>
        <v>4133.1307369999995</v>
      </c>
      <c r="H35" s="315"/>
      <c r="I35" s="314">
        <v>5182.8004510070004</v>
      </c>
      <c r="J35" s="315">
        <v>1591.513792</v>
      </c>
      <c r="K35" s="315">
        <v>1294.2350550000001</v>
      </c>
      <c r="L35" s="315">
        <f t="shared" si="2"/>
        <v>2297.0516040070006</v>
      </c>
      <c r="M35" s="316">
        <f t="shared" si="3"/>
        <v>-44.423446772595987</v>
      </c>
      <c r="N35" s="181"/>
    </row>
    <row r="36" spans="2:14" s="51" customFormat="1" ht="18" customHeight="1">
      <c r="B36" s="317">
        <v>24</v>
      </c>
      <c r="C36" s="313" t="s">
        <v>444</v>
      </c>
      <c r="D36" s="314">
        <v>2301.3658799999998</v>
      </c>
      <c r="E36" s="314">
        <v>509.09005000000008</v>
      </c>
      <c r="F36" s="314">
        <v>912.12703749999991</v>
      </c>
      <c r="G36" s="315">
        <f t="shared" si="1"/>
        <v>880.1487924999999</v>
      </c>
      <c r="H36" s="315"/>
      <c r="I36" s="314">
        <v>2024.1474875690001</v>
      </c>
      <c r="J36" s="315">
        <v>583.08623599999999</v>
      </c>
      <c r="K36" s="315">
        <v>535.95214199999998</v>
      </c>
      <c r="L36" s="315">
        <f t="shared" si="2"/>
        <v>905.109109569</v>
      </c>
      <c r="M36" s="316">
        <f t="shared" si="3"/>
        <v>2.8359201627831694</v>
      </c>
      <c r="N36" s="181"/>
    </row>
    <row r="37" spans="2:14" s="51" customFormat="1" ht="18" customHeight="1">
      <c r="B37" s="317">
        <v>25</v>
      </c>
      <c r="C37" s="313" t="s">
        <v>445</v>
      </c>
      <c r="D37" s="314">
        <v>3370.22757</v>
      </c>
      <c r="E37" s="314">
        <v>574.50698999999997</v>
      </c>
      <c r="F37" s="314">
        <v>822.92816799999991</v>
      </c>
      <c r="G37" s="315">
        <f t="shared" si="1"/>
        <v>1972.7924120000002</v>
      </c>
      <c r="H37" s="315"/>
      <c r="I37" s="314">
        <v>2173.354876028</v>
      </c>
      <c r="J37" s="315">
        <v>672.86526700000002</v>
      </c>
      <c r="K37" s="315">
        <v>580.95986600000003</v>
      </c>
      <c r="L37" s="315">
        <f t="shared" si="2"/>
        <v>919.52974302799987</v>
      </c>
      <c r="M37" s="316">
        <f t="shared" si="3"/>
        <v>-53.389432287212202</v>
      </c>
      <c r="N37" s="181"/>
    </row>
    <row r="38" spans="2:14" s="51" customFormat="1" ht="18" customHeight="1">
      <c r="B38" s="317">
        <v>26</v>
      </c>
      <c r="C38" s="313" t="s">
        <v>446</v>
      </c>
      <c r="D38" s="314">
        <v>2413.7216699999999</v>
      </c>
      <c r="E38" s="314">
        <v>659.50091999999995</v>
      </c>
      <c r="F38" s="314">
        <v>1001.6073575000001</v>
      </c>
      <c r="G38" s="315">
        <f t="shared" si="1"/>
        <v>752.6133924999998</v>
      </c>
      <c r="H38" s="315"/>
      <c r="I38" s="314">
        <v>2998.842291811</v>
      </c>
      <c r="J38" s="315">
        <v>745.43518700000004</v>
      </c>
      <c r="K38" s="315">
        <v>641.583842</v>
      </c>
      <c r="L38" s="315">
        <f t="shared" si="2"/>
        <v>1611.8232628109999</v>
      </c>
      <c r="M38" s="316">
        <f t="shared" si="3"/>
        <v>114.16351062487908</v>
      </c>
      <c r="N38" s="181"/>
    </row>
    <row r="39" spans="2:14" s="51" customFormat="1" ht="18" customHeight="1">
      <c r="B39" s="317">
        <v>28</v>
      </c>
      <c r="C39" s="313" t="s">
        <v>447</v>
      </c>
      <c r="D39" s="314">
        <v>2304.48704</v>
      </c>
      <c r="E39" s="314">
        <v>670.01531</v>
      </c>
      <c r="F39" s="314">
        <v>781.51559199999997</v>
      </c>
      <c r="G39" s="315">
        <f t="shared" si="1"/>
        <v>852.95613800000001</v>
      </c>
      <c r="H39" s="315"/>
      <c r="I39" s="314">
        <v>1600.1047334269997</v>
      </c>
      <c r="J39" s="315">
        <v>780.29836899999998</v>
      </c>
      <c r="K39" s="315">
        <v>240.20159100000001</v>
      </c>
      <c r="L39" s="315">
        <f t="shared" si="2"/>
        <v>579.60477342699971</v>
      </c>
      <c r="M39" s="316">
        <f t="shared" si="3"/>
        <v>-32.04752886988431</v>
      </c>
      <c r="N39" s="181"/>
    </row>
    <row r="40" spans="2:14" s="51" customFormat="1" ht="18" customHeight="1">
      <c r="B40" s="317">
        <v>29</v>
      </c>
      <c r="C40" s="313" t="s">
        <v>448</v>
      </c>
      <c r="D40" s="314">
        <v>2444.9246199999998</v>
      </c>
      <c r="E40" s="314">
        <v>910.47903999999983</v>
      </c>
      <c r="F40" s="314">
        <v>644.38844400000005</v>
      </c>
      <c r="G40" s="315">
        <f t="shared" si="1"/>
        <v>890.05713600000001</v>
      </c>
      <c r="H40" s="315"/>
      <c r="I40" s="314">
        <v>2105.3037256410003</v>
      </c>
      <c r="J40" s="315">
        <v>984.25960099999998</v>
      </c>
      <c r="K40" s="315">
        <v>639.46435799999995</v>
      </c>
      <c r="L40" s="315">
        <f t="shared" si="2"/>
        <v>481.57976664100033</v>
      </c>
      <c r="M40" s="316">
        <f t="shared" si="3"/>
        <v>-45.89338738350385</v>
      </c>
      <c r="N40" s="181"/>
    </row>
    <row r="41" spans="2:14" s="51" customFormat="1" ht="18" customHeight="1">
      <c r="B41" s="317">
        <v>31</v>
      </c>
      <c r="C41" s="313" t="s">
        <v>449</v>
      </c>
      <c r="D41" s="314">
        <v>527.43511000000001</v>
      </c>
      <c r="E41" s="314">
        <v>0</v>
      </c>
      <c r="F41" s="314">
        <v>435.837219</v>
      </c>
      <c r="G41" s="315">
        <f t="shared" si="1"/>
        <v>91.597891000000004</v>
      </c>
      <c r="H41" s="315"/>
      <c r="I41" s="314">
        <v>782.90470507500004</v>
      </c>
      <c r="J41" s="315">
        <v>0</v>
      </c>
      <c r="K41" s="315">
        <v>325.25386600000002</v>
      </c>
      <c r="L41" s="315">
        <f t="shared" si="2"/>
        <v>457.65083907500002</v>
      </c>
      <c r="M41" s="316">
        <f t="shared" si="3"/>
        <v>399.63032344816759</v>
      </c>
      <c r="N41" s="181"/>
    </row>
    <row r="42" spans="2:14" s="51" customFormat="1" ht="18" customHeight="1">
      <c r="B42" s="317">
        <v>33</v>
      </c>
      <c r="C42" s="313" t="s">
        <v>450</v>
      </c>
      <c r="D42" s="314">
        <v>244.06583000000003</v>
      </c>
      <c r="E42" s="314">
        <v>0</v>
      </c>
      <c r="F42" s="314">
        <v>211.64775</v>
      </c>
      <c r="G42" s="315">
        <f t="shared" si="1"/>
        <v>32.418080000000032</v>
      </c>
      <c r="H42" s="315"/>
      <c r="I42" s="314">
        <v>346.90967876499997</v>
      </c>
      <c r="J42" s="315">
        <v>-76.932460000000006</v>
      </c>
      <c r="K42" s="315">
        <v>243.19480999999999</v>
      </c>
      <c r="L42" s="315">
        <f t="shared" si="2"/>
        <v>180.64732876499997</v>
      </c>
      <c r="M42" s="316">
        <f t="shared" si="3"/>
        <v>457.24252875247328</v>
      </c>
      <c r="N42" s="181"/>
    </row>
    <row r="43" spans="2:14" s="51" customFormat="1" ht="18" customHeight="1">
      <c r="B43" s="317">
        <v>34</v>
      </c>
      <c r="C43" s="313" t="s">
        <v>451</v>
      </c>
      <c r="D43" s="314">
        <v>908.97878000000014</v>
      </c>
      <c r="E43" s="314">
        <v>0</v>
      </c>
      <c r="F43" s="314">
        <v>677.48514650000004</v>
      </c>
      <c r="G43" s="315">
        <f t="shared" si="1"/>
        <v>231.4936335000001</v>
      </c>
      <c r="H43" s="315"/>
      <c r="I43" s="314">
        <v>1378.9620159419999</v>
      </c>
      <c r="J43" s="315">
        <v>0</v>
      </c>
      <c r="K43" s="315">
        <v>938.07329000000004</v>
      </c>
      <c r="L43" s="315">
        <f t="shared" si="2"/>
        <v>440.88872594199984</v>
      </c>
      <c r="M43" s="316">
        <f t="shared" si="3"/>
        <v>90.453931400234239</v>
      </c>
      <c r="N43" s="181"/>
    </row>
    <row r="44" spans="2:14" s="51" customFormat="1" ht="18" customHeight="1">
      <c r="B44" s="317">
        <v>36</v>
      </c>
      <c r="C44" s="313" t="s">
        <v>452</v>
      </c>
      <c r="D44" s="314">
        <v>855.38846000000012</v>
      </c>
      <c r="E44" s="314">
        <v>369.15625999999997</v>
      </c>
      <c r="F44" s="314">
        <v>477.26029450000004</v>
      </c>
      <c r="G44" s="315">
        <f t="shared" si="1"/>
        <v>8.9719055000001049</v>
      </c>
      <c r="H44" s="315"/>
      <c r="I44" s="314">
        <v>1157.2005741580001</v>
      </c>
      <c r="J44" s="315">
        <v>349.761056</v>
      </c>
      <c r="K44" s="315">
        <v>234.988542</v>
      </c>
      <c r="L44" s="315">
        <f t="shared" si="2"/>
        <v>572.450976158</v>
      </c>
      <c r="M44" s="316" t="str">
        <f t="shared" si="3"/>
        <v>&gt;500</v>
      </c>
      <c r="N44" s="181"/>
    </row>
    <row r="45" spans="2:14" s="51" customFormat="1" ht="18" customHeight="1">
      <c r="B45" s="317">
        <v>38</v>
      </c>
      <c r="C45" s="313" t="s">
        <v>81</v>
      </c>
      <c r="D45" s="314">
        <v>451.44081</v>
      </c>
      <c r="E45" s="314">
        <v>75.156400000000005</v>
      </c>
      <c r="F45" s="314">
        <v>338.04242749999997</v>
      </c>
      <c r="G45" s="315">
        <f t="shared" si="1"/>
        <v>38.241982500000006</v>
      </c>
      <c r="H45" s="315"/>
      <c r="I45" s="314">
        <v>758.28140856100015</v>
      </c>
      <c r="J45" s="315">
        <v>32.310654</v>
      </c>
      <c r="K45" s="315">
        <v>539.608655</v>
      </c>
      <c r="L45" s="315">
        <f t="shared" si="2"/>
        <v>186.36209956100015</v>
      </c>
      <c r="M45" s="316">
        <f t="shared" si="3"/>
        <v>387.32332211333483</v>
      </c>
      <c r="N45" s="181"/>
    </row>
    <row r="46" spans="2:14" s="51" customFormat="1" ht="18" customHeight="1">
      <c r="B46" s="317">
        <v>40</v>
      </c>
      <c r="C46" s="313" t="s">
        <v>453</v>
      </c>
      <c r="D46" s="314">
        <v>160.54948999999999</v>
      </c>
      <c r="E46" s="314">
        <v>0</v>
      </c>
      <c r="F46" s="314">
        <v>159.58361600000001</v>
      </c>
      <c r="G46" s="315">
        <f t="shared" si="1"/>
        <v>0.96587399999998524</v>
      </c>
      <c r="H46" s="315"/>
      <c r="I46" s="314">
        <v>419.14525561800008</v>
      </c>
      <c r="J46" s="315">
        <v>0</v>
      </c>
      <c r="K46" s="315">
        <v>225.539637</v>
      </c>
      <c r="L46" s="315">
        <f t="shared" si="2"/>
        <v>193.60561861800008</v>
      </c>
      <c r="M46" s="316" t="str">
        <f t="shared" si="3"/>
        <v>&gt;500</v>
      </c>
      <c r="N46" s="181"/>
    </row>
    <row r="47" spans="2:14" s="51" customFormat="1" ht="18" customHeight="1">
      <c r="B47" s="317">
        <v>42</v>
      </c>
      <c r="C47" s="313" t="s">
        <v>454</v>
      </c>
      <c r="D47" s="314">
        <v>4633.5758800000003</v>
      </c>
      <c r="E47" s="314">
        <v>334.72784999999999</v>
      </c>
      <c r="F47" s="314">
        <v>1299.767472</v>
      </c>
      <c r="G47" s="315">
        <f t="shared" si="1"/>
        <v>2999.0805580000001</v>
      </c>
      <c r="H47" s="315"/>
      <c r="I47" s="314">
        <v>1990.7153698669997</v>
      </c>
      <c r="J47" s="315">
        <v>405.64973500000002</v>
      </c>
      <c r="K47" s="315">
        <v>400.493877</v>
      </c>
      <c r="L47" s="315">
        <f t="shared" si="2"/>
        <v>1184.5717578669996</v>
      </c>
      <c r="M47" s="316">
        <f t="shared" si="3"/>
        <v>-60.502169416317507</v>
      </c>
      <c r="N47" s="181"/>
    </row>
    <row r="48" spans="2:14" s="51" customFormat="1" ht="18" customHeight="1" thickBot="1">
      <c r="B48" s="318">
        <v>43</v>
      </c>
      <c r="C48" s="319" t="s">
        <v>455</v>
      </c>
      <c r="D48" s="320">
        <v>3356.8631199999995</v>
      </c>
      <c r="E48" s="320">
        <v>336.81286999999998</v>
      </c>
      <c r="F48" s="320">
        <v>1475.4428445000001</v>
      </c>
      <c r="G48" s="321">
        <f t="shared" si="1"/>
        <v>1544.6074054999992</v>
      </c>
      <c r="H48" s="321"/>
      <c r="I48" s="320">
        <v>2370.4512870990002</v>
      </c>
      <c r="J48" s="321">
        <v>122.018703</v>
      </c>
      <c r="K48" s="321">
        <v>822.99364600000001</v>
      </c>
      <c r="L48" s="321">
        <f t="shared" si="2"/>
        <v>1425.4389380990001</v>
      </c>
      <c r="M48" s="322">
        <f t="shared" si="3"/>
        <v>-7.7151298755053901</v>
      </c>
      <c r="N48" s="181"/>
    </row>
    <row r="49" spans="2:14" s="52" customFormat="1" ht="13.5" customHeight="1">
      <c r="B49" s="173" t="s">
        <v>456</v>
      </c>
      <c r="C49" s="182"/>
      <c r="D49" s="182"/>
      <c r="E49" s="180"/>
      <c r="F49" s="183"/>
      <c r="G49" s="184"/>
      <c r="H49" s="184"/>
      <c r="I49" s="184"/>
      <c r="J49" s="184"/>
      <c r="K49" s="184"/>
      <c r="L49" s="184"/>
      <c r="M49" s="182"/>
      <c r="N49" s="182"/>
    </row>
    <row r="50" spans="2:14" s="53" customFormat="1" ht="13.9" customHeight="1">
      <c r="B50" s="173" t="s">
        <v>406</v>
      </c>
      <c r="C50" s="175"/>
      <c r="D50" s="175"/>
      <c r="E50" s="185"/>
      <c r="F50" s="186"/>
      <c r="G50" s="175"/>
      <c r="H50" s="175"/>
      <c r="I50" s="175"/>
      <c r="J50" s="175"/>
      <c r="K50" s="187"/>
      <c r="L50" s="175"/>
      <c r="M50" s="187"/>
      <c r="N50" s="175"/>
    </row>
    <row r="51" spans="2:14" ht="13.5" customHeight="1">
      <c r="B51" s="173" t="s">
        <v>907</v>
      </c>
      <c r="C51" s="175"/>
      <c r="D51" s="175"/>
      <c r="E51" s="187"/>
      <c r="F51" s="175"/>
      <c r="G51" s="175"/>
      <c r="H51" s="175"/>
      <c r="I51" s="175"/>
      <c r="J51" s="175"/>
      <c r="K51" s="175"/>
      <c r="L51" s="175"/>
      <c r="M51" s="175"/>
      <c r="N51" s="175"/>
    </row>
    <row r="52" spans="2:14" ht="13.5" customHeight="1">
      <c r="B52" s="175"/>
      <c r="C52" s="175"/>
      <c r="D52" s="175"/>
      <c r="E52" s="175"/>
      <c r="F52" s="175"/>
      <c r="G52" s="175"/>
      <c r="H52" s="175"/>
      <c r="I52" s="175"/>
      <c r="J52" s="175"/>
      <c r="K52" s="175"/>
      <c r="L52" s="175"/>
      <c r="M52" s="175"/>
      <c r="N52" s="175"/>
    </row>
    <row r="53" spans="2:14" ht="13.5" customHeight="1">
      <c r="B53" s="175"/>
      <c r="C53" s="175"/>
      <c r="D53" s="175"/>
      <c r="E53" s="175"/>
      <c r="F53" s="175"/>
      <c r="G53" s="175"/>
      <c r="H53" s="175"/>
      <c r="I53" s="175"/>
      <c r="J53" s="175"/>
      <c r="K53" s="175"/>
      <c r="L53" s="175"/>
      <c r="M53" s="175"/>
      <c r="N53" s="175"/>
    </row>
  </sheetData>
  <mergeCells count="19">
    <mergeCell ref="K11:K12"/>
    <mergeCell ref="L11:L12"/>
    <mergeCell ref="M11:M12"/>
    <mergeCell ref="A1:D1"/>
    <mergeCell ref="A2:L2"/>
    <mergeCell ref="A3:F3"/>
    <mergeCell ref="G3:L3"/>
    <mergeCell ref="B9:B12"/>
    <mergeCell ref="C9:C12"/>
    <mergeCell ref="D9:G9"/>
    <mergeCell ref="I9:L9"/>
    <mergeCell ref="E10:F10"/>
    <mergeCell ref="J10:K10"/>
    <mergeCell ref="D11:D12"/>
    <mergeCell ref="E11:E12"/>
    <mergeCell ref="F11:F12"/>
    <mergeCell ref="G11:G12"/>
    <mergeCell ref="I11:I12"/>
    <mergeCell ref="J11:J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5:M15 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7"/>
  <sheetViews>
    <sheetView showGridLines="0" zoomScale="80" zoomScaleNormal="80" zoomScaleSheetLayoutView="70" workbookViewId="0">
      <selection sqref="A1:B1"/>
    </sheetView>
  </sheetViews>
  <sheetFormatPr baseColWidth="10" defaultColWidth="46.42578125" defaultRowHeight="12.75"/>
  <cols>
    <col min="1" max="1" width="8.28515625" style="68" customWidth="1"/>
    <col min="2" max="2" width="64.85546875" style="68" customWidth="1"/>
    <col min="3" max="6" width="13.7109375" style="68" customWidth="1"/>
    <col min="7" max="7" width="3.5703125" style="68" customWidth="1"/>
    <col min="8" max="8" width="10.7109375" style="68" customWidth="1"/>
    <col min="9" max="10" width="13.7109375" style="68" customWidth="1"/>
    <col min="11" max="11" width="1.140625" style="68" customWidth="1"/>
    <col min="12" max="13" width="13.7109375" style="68" customWidth="1"/>
    <col min="14" max="14" width="10" style="68" customWidth="1"/>
    <col min="15" max="15" width="13.85546875" style="68" customWidth="1"/>
    <col min="16" max="16" width="9.42578125" style="68" customWidth="1"/>
    <col min="17" max="16384" width="46.42578125" style="68"/>
  </cols>
  <sheetData>
    <row r="1" spans="1:16" s="171" customFormat="1" ht="44.25" customHeight="1">
      <c r="A1" s="423" t="s">
        <v>892</v>
      </c>
      <c r="B1" s="423"/>
      <c r="C1" s="117" t="s">
        <v>894</v>
      </c>
      <c r="D1" s="117"/>
      <c r="E1" s="117"/>
      <c r="F1" s="170"/>
      <c r="G1" s="170"/>
      <c r="H1" s="170"/>
      <c r="I1" s="170"/>
      <c r="J1" s="170"/>
      <c r="K1" s="170"/>
      <c r="L1" s="170"/>
      <c r="M1" s="170"/>
    </row>
    <row r="2" spans="1:16" s="1" customFormat="1" ht="36" customHeight="1" thickBot="1">
      <c r="A2" s="424" t="s">
        <v>893</v>
      </c>
      <c r="B2" s="424"/>
      <c r="C2" s="424"/>
      <c r="D2" s="424"/>
      <c r="E2" s="424"/>
      <c r="F2" s="424"/>
      <c r="G2" s="424"/>
      <c r="H2" s="424"/>
      <c r="I2" s="424"/>
      <c r="J2" s="424"/>
      <c r="K2" s="424"/>
      <c r="L2" s="424"/>
      <c r="M2" s="424"/>
    </row>
    <row r="3" spans="1:16" customFormat="1" ht="6" customHeight="1">
      <c r="A3" s="421"/>
      <c r="B3" s="421"/>
      <c r="C3" s="421"/>
      <c r="D3" s="421"/>
      <c r="E3" s="421"/>
      <c r="F3" s="421"/>
      <c r="G3" s="421"/>
      <c r="H3" s="421"/>
      <c r="I3" s="421"/>
      <c r="J3" s="421"/>
      <c r="K3" s="421"/>
      <c r="L3" s="421"/>
      <c r="M3" s="121"/>
    </row>
    <row r="4" spans="1:16" s="54" customFormat="1" ht="17.649999999999999" customHeight="1">
      <c r="A4" s="409" t="s">
        <v>913</v>
      </c>
      <c r="B4" s="211"/>
      <c r="C4" s="211"/>
      <c r="D4" s="211"/>
      <c r="E4" s="211"/>
      <c r="F4" s="211"/>
      <c r="G4" s="211"/>
      <c r="H4" s="211"/>
      <c r="I4" s="211"/>
      <c r="J4" s="211"/>
      <c r="K4" s="211"/>
      <c r="L4" s="211"/>
      <c r="M4" s="211"/>
      <c r="N4" s="212"/>
    </row>
    <row r="5" spans="1:16" s="54" customFormat="1" ht="17.649999999999999" customHeight="1">
      <c r="A5" s="409" t="s">
        <v>457</v>
      </c>
      <c r="B5" s="211"/>
      <c r="C5" s="211"/>
      <c r="D5" s="211"/>
      <c r="E5" s="211"/>
      <c r="F5" s="211"/>
      <c r="G5" s="211"/>
      <c r="H5" s="211"/>
      <c r="I5" s="211"/>
      <c r="J5" s="211"/>
      <c r="K5" s="211"/>
      <c r="L5" s="211"/>
      <c r="M5" s="211"/>
      <c r="N5" s="212"/>
    </row>
    <row r="6" spans="1:16" s="54" customFormat="1" ht="17.649999999999999" customHeight="1">
      <c r="A6" s="409" t="s">
        <v>458</v>
      </c>
      <c r="B6" s="211"/>
      <c r="C6" s="211"/>
      <c r="D6" s="211"/>
      <c r="E6" s="211"/>
      <c r="F6" s="211"/>
      <c r="G6" s="211"/>
      <c r="H6" s="211"/>
      <c r="I6" s="211"/>
      <c r="J6" s="211"/>
      <c r="K6" s="211"/>
      <c r="L6" s="211"/>
      <c r="M6" s="211"/>
      <c r="N6" s="212"/>
    </row>
    <row r="7" spans="1:16" s="54" customFormat="1" ht="17.649999999999999" customHeight="1">
      <c r="A7" s="409" t="s">
        <v>2</v>
      </c>
      <c r="B7" s="211"/>
      <c r="C7" s="211"/>
      <c r="D7" s="211"/>
      <c r="E7" s="211"/>
      <c r="F7" s="211"/>
      <c r="G7" s="211"/>
      <c r="H7" s="211"/>
      <c r="I7" s="211"/>
      <c r="J7" s="211"/>
      <c r="K7" s="211"/>
      <c r="L7" s="211"/>
      <c r="M7" s="211"/>
      <c r="N7" s="212"/>
    </row>
    <row r="8" spans="1:16" s="54" customFormat="1" ht="17.649999999999999" customHeight="1">
      <c r="A8" s="409" t="s">
        <v>914</v>
      </c>
      <c r="B8" s="211"/>
      <c r="C8" s="410"/>
      <c r="D8" s="211"/>
      <c r="E8" s="211"/>
      <c r="F8" s="211"/>
      <c r="G8" s="211"/>
      <c r="H8" s="211"/>
      <c r="I8" s="211"/>
      <c r="J8" s="211"/>
      <c r="K8" s="211"/>
      <c r="L8" s="211"/>
      <c r="M8" s="211"/>
      <c r="N8" s="213" t="s">
        <v>459</v>
      </c>
    </row>
    <row r="9" spans="1:16" s="57" customFormat="1" ht="17.649999999999999" customHeight="1">
      <c r="A9" s="432" t="s">
        <v>409</v>
      </c>
      <c r="B9" s="433" t="s">
        <v>460</v>
      </c>
      <c r="C9" s="427" t="s">
        <v>461</v>
      </c>
      <c r="D9" s="428" t="s">
        <v>462</v>
      </c>
      <c r="E9" s="428"/>
      <c r="F9" s="428"/>
      <c r="G9" s="427"/>
      <c r="H9" s="428" t="s">
        <v>463</v>
      </c>
      <c r="I9" s="428"/>
      <c r="J9" s="428"/>
      <c r="K9" s="137"/>
      <c r="L9" s="428" t="s">
        <v>464</v>
      </c>
      <c r="M9" s="428"/>
      <c r="N9" s="214">
        <v>22.971499999999999</v>
      </c>
      <c r="O9" s="56" t="s">
        <v>465</v>
      </c>
    </row>
    <row r="10" spans="1:16" s="57" customFormat="1" ht="17.649999999999999" customHeight="1">
      <c r="A10" s="432"/>
      <c r="B10" s="433"/>
      <c r="C10" s="427"/>
      <c r="D10" s="137" t="str">
        <f>'[17]COMP MILLDDLLS'!E7</f>
        <v>Hasta 2019</v>
      </c>
      <c r="E10" s="137" t="str">
        <f>'[17]COMP MILLDDLLS'!F7</f>
        <v>En 2020</v>
      </c>
      <c r="F10" s="137" t="s">
        <v>466</v>
      </c>
      <c r="G10" s="427"/>
      <c r="H10" s="137" t="s">
        <v>467</v>
      </c>
      <c r="I10" s="137" t="s">
        <v>468</v>
      </c>
      <c r="J10" s="137" t="s">
        <v>466</v>
      </c>
      <c r="K10" s="137"/>
      <c r="L10" s="137" t="s">
        <v>469</v>
      </c>
      <c r="M10" s="137" t="s">
        <v>470</v>
      </c>
      <c r="N10" s="215" t="s">
        <v>471</v>
      </c>
    </row>
    <row r="11" spans="1:16" s="59" customFormat="1" ht="17.649999999999999" customHeight="1" thickBot="1">
      <c r="A11" s="432"/>
      <c r="B11" s="433"/>
      <c r="C11" s="225" t="s">
        <v>107</v>
      </c>
      <c r="D11" s="137" t="s">
        <v>14</v>
      </c>
      <c r="E11" s="137" t="s">
        <v>15</v>
      </c>
      <c r="F11" s="137" t="s">
        <v>472</v>
      </c>
      <c r="G11" s="226"/>
      <c r="H11" s="137" t="s">
        <v>419</v>
      </c>
      <c r="I11" s="137" t="s">
        <v>420</v>
      </c>
      <c r="J11" s="137" t="s">
        <v>473</v>
      </c>
      <c r="K11" s="137"/>
      <c r="L11" s="137" t="s">
        <v>474</v>
      </c>
      <c r="M11" s="137" t="s">
        <v>475</v>
      </c>
      <c r="N11" s="210"/>
    </row>
    <row r="12" spans="1:16" s="59" customFormat="1" ht="5.25" customHeight="1" thickBot="1">
      <c r="A12" s="207"/>
      <c r="B12" s="208"/>
      <c r="C12" s="209"/>
      <c r="D12" s="208"/>
      <c r="E12" s="208"/>
      <c r="F12" s="208"/>
      <c r="G12" s="208"/>
      <c r="H12" s="208"/>
      <c r="I12" s="208"/>
      <c r="J12" s="208"/>
      <c r="K12" s="208"/>
      <c r="L12" s="208"/>
      <c r="M12" s="208"/>
      <c r="N12" s="210"/>
    </row>
    <row r="13" spans="1:16" s="59" customFormat="1" ht="17.649999999999999" customHeight="1">
      <c r="A13" s="323"/>
      <c r="B13" s="324" t="s">
        <v>470</v>
      </c>
      <c r="C13" s="325">
        <f>C14+C243</f>
        <v>514823.70319642941</v>
      </c>
      <c r="D13" s="325">
        <f>D14+D243</f>
        <v>335744.45736105647</v>
      </c>
      <c r="E13" s="325">
        <f>E14+E243</f>
        <v>7983.9199275713881</v>
      </c>
      <c r="F13" s="325">
        <f>F14+F243</f>
        <v>343728.37728862785</v>
      </c>
      <c r="G13" s="326"/>
      <c r="H13" s="325">
        <f>H14+H243</f>
        <v>9300.1939636561019</v>
      </c>
      <c r="I13" s="325">
        <f>I14+I243</f>
        <v>16466.858244057588</v>
      </c>
      <c r="J13" s="325">
        <f>J14+J243</f>
        <v>25767.052207713696</v>
      </c>
      <c r="K13" s="326"/>
      <c r="L13" s="325">
        <f>L14+L243</f>
        <v>145328.27370008777</v>
      </c>
      <c r="M13" s="325">
        <f>M14+M243</f>
        <v>171095.32590780148</v>
      </c>
      <c r="N13" s="216"/>
      <c r="O13" s="60"/>
      <c r="P13" s="58"/>
    </row>
    <row r="14" spans="1:16" s="61" customFormat="1" ht="17.649999999999999" customHeight="1">
      <c r="A14" s="327"/>
      <c r="B14" s="328" t="s">
        <v>476</v>
      </c>
      <c r="C14" s="329">
        <f t="shared" ref="C14:J14" si="0">SUM(C15:C242)</f>
        <v>425755.64787001442</v>
      </c>
      <c r="D14" s="329">
        <f t="shared" si="0"/>
        <v>316271.71254136576</v>
      </c>
      <c r="E14" s="329">
        <f t="shared" si="0"/>
        <v>5547.5149997949729</v>
      </c>
      <c r="F14" s="329">
        <f t="shared" si="0"/>
        <v>321819.22754116071</v>
      </c>
      <c r="G14" s="329"/>
      <c r="H14" s="329">
        <f t="shared" si="0"/>
        <v>6064.2948823679617</v>
      </c>
      <c r="I14" s="329">
        <f t="shared" si="0"/>
        <v>10927.949645386816</v>
      </c>
      <c r="J14" s="329">
        <f t="shared" si="0"/>
        <v>16992.244527754781</v>
      </c>
      <c r="K14" s="329">
        <f>SUM(K15:K238)</f>
        <v>0</v>
      </c>
      <c r="L14" s="329">
        <f>SUM(L15:L242)</f>
        <v>86944.175801098783</v>
      </c>
      <c r="M14" s="329">
        <f>SUM(M15:M242)</f>
        <v>103936.42032885358</v>
      </c>
      <c r="N14" s="217"/>
    </row>
    <row r="15" spans="1:16" s="61" customFormat="1" ht="17.649999999999999" customHeight="1">
      <c r="A15" s="330">
        <v>1</v>
      </c>
      <c r="B15" s="331" t="s">
        <v>477</v>
      </c>
      <c r="C15" s="332">
        <v>2373.7829239999996</v>
      </c>
      <c r="D15" s="332">
        <v>2373.7829239999996</v>
      </c>
      <c r="E15" s="332">
        <v>0</v>
      </c>
      <c r="F15" s="332">
        <f>+D15+E15</f>
        <v>2373.7829239999996</v>
      </c>
      <c r="G15" s="332"/>
      <c r="H15" s="332">
        <v>0</v>
      </c>
      <c r="I15" s="332">
        <v>0</v>
      </c>
      <c r="J15" s="332">
        <f>+H15+I15</f>
        <v>0</v>
      </c>
      <c r="K15" s="332"/>
      <c r="L15" s="332">
        <f>SUM(C15-F15-J15)</f>
        <v>0</v>
      </c>
      <c r="M15" s="332">
        <f>J15+L15</f>
        <v>0</v>
      </c>
      <c r="N15" s="218"/>
    </row>
    <row r="16" spans="1:16" s="61" customFormat="1" ht="17.649999999999999" customHeight="1">
      <c r="A16" s="330">
        <v>2</v>
      </c>
      <c r="B16" s="331" t="s">
        <v>478</v>
      </c>
      <c r="C16" s="332">
        <v>6371.5123290879828</v>
      </c>
      <c r="D16" s="332">
        <v>6371.5123290879847</v>
      </c>
      <c r="E16" s="332">
        <v>0</v>
      </c>
      <c r="F16" s="332">
        <f t="shared" ref="F16:F79" si="1">+D16+E16</f>
        <v>6371.5123290879847</v>
      </c>
      <c r="G16" s="332"/>
      <c r="H16" s="332">
        <v>0</v>
      </c>
      <c r="I16" s="332">
        <v>0</v>
      </c>
      <c r="J16" s="332">
        <f t="shared" ref="J16:J79" si="2">+H16+I16</f>
        <v>0</v>
      </c>
      <c r="K16" s="332"/>
      <c r="L16" s="332">
        <f t="shared" ref="L16:L79" si="3">SUM(C16-F16-J16)</f>
        <v>-1.8189894035458565E-12</v>
      </c>
      <c r="M16" s="332">
        <f t="shared" ref="M16:M79" si="4">J16+L16</f>
        <v>-1.8189894035458565E-12</v>
      </c>
      <c r="N16" s="218"/>
    </row>
    <row r="17" spans="1:14" s="61" customFormat="1" ht="17.649999999999999" customHeight="1">
      <c r="A17" s="330">
        <v>3</v>
      </c>
      <c r="B17" s="331" t="s">
        <v>479</v>
      </c>
      <c r="C17" s="332">
        <v>630.95510771555382</v>
      </c>
      <c r="D17" s="332">
        <v>630.95510771555394</v>
      </c>
      <c r="E17" s="332">
        <v>0</v>
      </c>
      <c r="F17" s="332">
        <f t="shared" si="1"/>
        <v>630.95510771555394</v>
      </c>
      <c r="G17" s="332"/>
      <c r="H17" s="332">
        <v>0</v>
      </c>
      <c r="I17" s="332">
        <v>0</v>
      </c>
      <c r="J17" s="332">
        <f t="shared" si="2"/>
        <v>0</v>
      </c>
      <c r="K17" s="332"/>
      <c r="L17" s="332">
        <f t="shared" si="3"/>
        <v>-1.1368683772161603E-13</v>
      </c>
      <c r="M17" s="332">
        <f t="shared" si="4"/>
        <v>-1.1368683772161603E-13</v>
      </c>
      <c r="N17" s="218"/>
    </row>
    <row r="18" spans="1:14" s="61" customFormat="1" ht="17.649999999999999" customHeight="1">
      <c r="A18" s="330">
        <v>4</v>
      </c>
      <c r="B18" s="331" t="s">
        <v>480</v>
      </c>
      <c r="C18" s="332">
        <v>6621.3808175541099</v>
      </c>
      <c r="D18" s="332">
        <v>6621.3808175541089</v>
      </c>
      <c r="E18" s="332">
        <v>0</v>
      </c>
      <c r="F18" s="332">
        <f t="shared" si="1"/>
        <v>6621.3808175541089</v>
      </c>
      <c r="G18" s="332"/>
      <c r="H18" s="332">
        <v>0</v>
      </c>
      <c r="I18" s="332">
        <v>0</v>
      </c>
      <c r="J18" s="332">
        <f t="shared" si="2"/>
        <v>0</v>
      </c>
      <c r="K18" s="332"/>
      <c r="L18" s="332">
        <f t="shared" si="3"/>
        <v>9.0949470177292824E-13</v>
      </c>
      <c r="M18" s="332">
        <f t="shared" si="4"/>
        <v>9.0949470177292824E-13</v>
      </c>
      <c r="N18" s="218"/>
    </row>
    <row r="19" spans="1:14" s="61" customFormat="1" ht="17.649999999999999" customHeight="1">
      <c r="A19" s="330">
        <v>5</v>
      </c>
      <c r="B19" s="331" t="s">
        <v>481</v>
      </c>
      <c r="C19" s="332">
        <v>1406.031531975</v>
      </c>
      <c r="D19" s="332">
        <v>1406.031531975</v>
      </c>
      <c r="E19" s="332">
        <v>0</v>
      </c>
      <c r="F19" s="332">
        <f t="shared" si="1"/>
        <v>1406.031531975</v>
      </c>
      <c r="G19" s="332"/>
      <c r="H19" s="332">
        <v>0</v>
      </c>
      <c r="I19" s="332">
        <v>0</v>
      </c>
      <c r="J19" s="332">
        <f t="shared" si="2"/>
        <v>0</v>
      </c>
      <c r="K19" s="332"/>
      <c r="L19" s="332">
        <f t="shared" si="3"/>
        <v>0</v>
      </c>
      <c r="M19" s="332">
        <f t="shared" si="4"/>
        <v>0</v>
      </c>
      <c r="N19" s="218"/>
    </row>
    <row r="20" spans="1:14" s="61" customFormat="1" ht="17.649999999999999" customHeight="1">
      <c r="A20" s="330">
        <v>6</v>
      </c>
      <c r="B20" s="331" t="s">
        <v>482</v>
      </c>
      <c r="C20" s="332">
        <v>7071.8534617668656</v>
      </c>
      <c r="D20" s="332">
        <v>7071.8534617668656</v>
      </c>
      <c r="E20" s="332">
        <v>0</v>
      </c>
      <c r="F20" s="332">
        <f t="shared" si="1"/>
        <v>7071.8534617668656</v>
      </c>
      <c r="G20" s="332"/>
      <c r="H20" s="332">
        <v>0</v>
      </c>
      <c r="I20" s="332">
        <v>0</v>
      </c>
      <c r="J20" s="332">
        <f t="shared" si="2"/>
        <v>0</v>
      </c>
      <c r="K20" s="332"/>
      <c r="L20" s="332">
        <f t="shared" si="3"/>
        <v>0</v>
      </c>
      <c r="M20" s="332">
        <f t="shared" si="4"/>
        <v>0</v>
      </c>
      <c r="N20" s="218"/>
    </row>
    <row r="21" spans="1:14" s="61" customFormat="1" ht="17.649999999999999" customHeight="1">
      <c r="A21" s="330">
        <v>7</v>
      </c>
      <c r="B21" s="331" t="s">
        <v>483</v>
      </c>
      <c r="C21" s="332">
        <v>16108.071917969128</v>
      </c>
      <c r="D21" s="332">
        <v>16108.071917969128</v>
      </c>
      <c r="E21" s="332">
        <v>0</v>
      </c>
      <c r="F21" s="332">
        <f t="shared" si="1"/>
        <v>16108.071917969128</v>
      </c>
      <c r="G21" s="332"/>
      <c r="H21" s="332">
        <v>0</v>
      </c>
      <c r="I21" s="332">
        <v>0</v>
      </c>
      <c r="J21" s="332">
        <f t="shared" si="2"/>
        <v>0</v>
      </c>
      <c r="K21" s="332"/>
      <c r="L21" s="332">
        <f t="shared" si="3"/>
        <v>0</v>
      </c>
      <c r="M21" s="332">
        <f t="shared" si="4"/>
        <v>0</v>
      </c>
      <c r="N21" s="218"/>
    </row>
    <row r="22" spans="1:14" s="61" customFormat="1" ht="17.649999999999999" customHeight="1">
      <c r="A22" s="330">
        <v>9</v>
      </c>
      <c r="B22" s="331" t="s">
        <v>484</v>
      </c>
      <c r="C22" s="332">
        <v>2297.5846896945</v>
      </c>
      <c r="D22" s="332">
        <v>2297.5846896945</v>
      </c>
      <c r="E22" s="332">
        <v>0</v>
      </c>
      <c r="F22" s="332">
        <f t="shared" si="1"/>
        <v>2297.5846896945</v>
      </c>
      <c r="G22" s="332"/>
      <c r="H22" s="332">
        <v>0</v>
      </c>
      <c r="I22" s="332">
        <v>0</v>
      </c>
      <c r="J22" s="332">
        <f t="shared" si="2"/>
        <v>0</v>
      </c>
      <c r="K22" s="332"/>
      <c r="L22" s="332">
        <f t="shared" si="3"/>
        <v>0</v>
      </c>
      <c r="M22" s="332">
        <f t="shared" si="4"/>
        <v>0</v>
      </c>
      <c r="N22" s="218"/>
    </row>
    <row r="23" spans="1:14" s="61" customFormat="1" ht="17.649999999999999" customHeight="1">
      <c r="A23" s="330">
        <v>10</v>
      </c>
      <c r="B23" s="331" t="s">
        <v>485</v>
      </c>
      <c r="C23" s="332">
        <v>3014.3203145351204</v>
      </c>
      <c r="D23" s="332">
        <v>3014.3203145351204</v>
      </c>
      <c r="E23" s="332">
        <v>0</v>
      </c>
      <c r="F23" s="332">
        <f t="shared" si="1"/>
        <v>3014.3203145351204</v>
      </c>
      <c r="G23" s="332"/>
      <c r="H23" s="332">
        <v>0</v>
      </c>
      <c r="I23" s="332">
        <v>0</v>
      </c>
      <c r="J23" s="332">
        <f t="shared" si="2"/>
        <v>0</v>
      </c>
      <c r="K23" s="332"/>
      <c r="L23" s="332">
        <f t="shared" si="3"/>
        <v>0</v>
      </c>
      <c r="M23" s="332">
        <f t="shared" si="4"/>
        <v>0</v>
      </c>
      <c r="N23" s="218"/>
    </row>
    <row r="24" spans="1:14" s="61" customFormat="1" ht="17.649999999999999" customHeight="1">
      <c r="A24" s="330">
        <v>11</v>
      </c>
      <c r="B24" s="331" t="s">
        <v>486</v>
      </c>
      <c r="C24" s="332">
        <v>2444.3868586029148</v>
      </c>
      <c r="D24" s="332">
        <v>2444.3868586029148</v>
      </c>
      <c r="E24" s="332">
        <v>0</v>
      </c>
      <c r="F24" s="332">
        <f t="shared" si="1"/>
        <v>2444.3868586029148</v>
      </c>
      <c r="G24" s="332"/>
      <c r="H24" s="332">
        <v>0</v>
      </c>
      <c r="I24" s="332">
        <v>0</v>
      </c>
      <c r="J24" s="332">
        <f t="shared" si="2"/>
        <v>0</v>
      </c>
      <c r="K24" s="332"/>
      <c r="L24" s="332">
        <f t="shared" si="3"/>
        <v>0</v>
      </c>
      <c r="M24" s="332">
        <f t="shared" si="4"/>
        <v>0</v>
      </c>
      <c r="N24" s="218"/>
    </row>
    <row r="25" spans="1:14" s="61" customFormat="1" ht="17.649999999999999" customHeight="1">
      <c r="A25" s="330">
        <v>12</v>
      </c>
      <c r="B25" s="331" t="s">
        <v>487</v>
      </c>
      <c r="C25" s="332">
        <v>4024.1030294918405</v>
      </c>
      <c r="D25" s="332">
        <v>4024.1030294918396</v>
      </c>
      <c r="E25" s="332">
        <v>0</v>
      </c>
      <c r="F25" s="332">
        <f t="shared" si="1"/>
        <v>4024.1030294918396</v>
      </c>
      <c r="G25" s="332"/>
      <c r="H25" s="332">
        <v>0</v>
      </c>
      <c r="I25" s="332">
        <v>0</v>
      </c>
      <c r="J25" s="332">
        <f t="shared" si="2"/>
        <v>0</v>
      </c>
      <c r="K25" s="332"/>
      <c r="L25" s="332">
        <f t="shared" si="3"/>
        <v>9.0949470177292824E-13</v>
      </c>
      <c r="M25" s="332">
        <f t="shared" si="4"/>
        <v>9.0949470177292824E-13</v>
      </c>
      <c r="N25" s="218"/>
    </row>
    <row r="26" spans="1:14" s="61" customFormat="1" ht="17.649999999999999" customHeight="1">
      <c r="A26" s="330">
        <v>13</v>
      </c>
      <c r="B26" s="331" t="s">
        <v>488</v>
      </c>
      <c r="C26" s="332">
        <v>1163.6651850935</v>
      </c>
      <c r="D26" s="332">
        <v>1163.6651850935</v>
      </c>
      <c r="E26" s="332">
        <v>0</v>
      </c>
      <c r="F26" s="332">
        <f t="shared" si="1"/>
        <v>1163.6651850935</v>
      </c>
      <c r="G26" s="332"/>
      <c r="H26" s="332">
        <v>0</v>
      </c>
      <c r="I26" s="332">
        <v>0</v>
      </c>
      <c r="J26" s="332">
        <f t="shared" si="2"/>
        <v>0</v>
      </c>
      <c r="K26" s="332"/>
      <c r="L26" s="332">
        <f t="shared" si="3"/>
        <v>0</v>
      </c>
      <c r="M26" s="332">
        <f t="shared" si="4"/>
        <v>0</v>
      </c>
      <c r="N26" s="218"/>
    </row>
    <row r="27" spans="1:14" s="61" customFormat="1" ht="17.649999999999999" customHeight="1">
      <c r="A27" s="330">
        <v>14</v>
      </c>
      <c r="B27" s="331" t="s">
        <v>489</v>
      </c>
      <c r="C27" s="332">
        <v>775.5195562007649</v>
      </c>
      <c r="D27" s="332">
        <v>775.5195562007649</v>
      </c>
      <c r="E27" s="332">
        <v>0</v>
      </c>
      <c r="F27" s="332">
        <f t="shared" si="1"/>
        <v>775.5195562007649</v>
      </c>
      <c r="G27" s="332"/>
      <c r="H27" s="332">
        <v>0</v>
      </c>
      <c r="I27" s="332">
        <v>0</v>
      </c>
      <c r="J27" s="332">
        <f t="shared" si="2"/>
        <v>0</v>
      </c>
      <c r="K27" s="332"/>
      <c r="L27" s="332">
        <f t="shared" si="3"/>
        <v>0</v>
      </c>
      <c r="M27" s="332">
        <f t="shared" si="4"/>
        <v>0</v>
      </c>
      <c r="N27" s="218"/>
    </row>
    <row r="28" spans="1:14" s="61" customFormat="1" ht="17.649999999999999" customHeight="1">
      <c r="A28" s="330">
        <v>15</v>
      </c>
      <c r="B28" s="331" t="s">
        <v>490</v>
      </c>
      <c r="C28" s="332">
        <v>1443.725374439</v>
      </c>
      <c r="D28" s="332">
        <v>1443.725374439</v>
      </c>
      <c r="E28" s="332">
        <v>0</v>
      </c>
      <c r="F28" s="332">
        <f t="shared" si="1"/>
        <v>1443.725374439</v>
      </c>
      <c r="G28" s="332"/>
      <c r="H28" s="332">
        <v>0</v>
      </c>
      <c r="I28" s="332">
        <v>0</v>
      </c>
      <c r="J28" s="332">
        <f t="shared" si="2"/>
        <v>0</v>
      </c>
      <c r="K28" s="332"/>
      <c r="L28" s="332">
        <f t="shared" si="3"/>
        <v>0</v>
      </c>
      <c r="M28" s="332">
        <f t="shared" si="4"/>
        <v>0</v>
      </c>
      <c r="N28" s="218"/>
    </row>
    <row r="29" spans="1:14" s="61" customFormat="1" ht="17.649999999999999" customHeight="1">
      <c r="A29" s="330">
        <v>16</v>
      </c>
      <c r="B29" s="331" t="s">
        <v>491</v>
      </c>
      <c r="C29" s="332">
        <v>1665.6845165420302</v>
      </c>
      <c r="D29" s="332">
        <v>1665.68451654203</v>
      </c>
      <c r="E29" s="332">
        <v>0</v>
      </c>
      <c r="F29" s="332">
        <f t="shared" si="1"/>
        <v>1665.68451654203</v>
      </c>
      <c r="G29" s="332"/>
      <c r="H29" s="332">
        <v>0</v>
      </c>
      <c r="I29" s="332">
        <v>0</v>
      </c>
      <c r="J29" s="332">
        <f t="shared" si="2"/>
        <v>0</v>
      </c>
      <c r="K29" s="332"/>
      <c r="L29" s="332">
        <f t="shared" si="3"/>
        <v>2.2737367544323206E-13</v>
      </c>
      <c r="M29" s="332">
        <f t="shared" si="4"/>
        <v>2.2737367544323206E-13</v>
      </c>
      <c r="N29" s="218"/>
    </row>
    <row r="30" spans="1:14" s="61" customFormat="1" ht="17.649999999999999" customHeight="1">
      <c r="A30" s="330">
        <v>17</v>
      </c>
      <c r="B30" s="331" t="s">
        <v>492</v>
      </c>
      <c r="C30" s="332">
        <v>1023.24064541596</v>
      </c>
      <c r="D30" s="332">
        <v>1023.24064541596</v>
      </c>
      <c r="E30" s="332">
        <v>0</v>
      </c>
      <c r="F30" s="332">
        <f t="shared" si="1"/>
        <v>1023.24064541596</v>
      </c>
      <c r="G30" s="332"/>
      <c r="H30" s="332">
        <v>0</v>
      </c>
      <c r="I30" s="332">
        <v>0</v>
      </c>
      <c r="J30" s="332">
        <f t="shared" si="2"/>
        <v>0</v>
      </c>
      <c r="K30" s="332"/>
      <c r="L30" s="332">
        <f t="shared" si="3"/>
        <v>0</v>
      </c>
      <c r="M30" s="332">
        <f t="shared" si="4"/>
        <v>0</v>
      </c>
      <c r="N30" s="218"/>
    </row>
    <row r="31" spans="1:14" s="61" customFormat="1" ht="17.649999999999999" customHeight="1">
      <c r="A31" s="330">
        <v>18</v>
      </c>
      <c r="B31" s="331" t="s">
        <v>493</v>
      </c>
      <c r="C31" s="332">
        <v>945.43015339666499</v>
      </c>
      <c r="D31" s="332">
        <v>945.43015339666476</v>
      </c>
      <c r="E31" s="332">
        <v>0</v>
      </c>
      <c r="F31" s="332">
        <f t="shared" si="1"/>
        <v>945.43015339666476</v>
      </c>
      <c r="G31" s="332"/>
      <c r="H31" s="332">
        <v>0</v>
      </c>
      <c r="I31" s="332">
        <v>0</v>
      </c>
      <c r="J31" s="332">
        <f t="shared" si="2"/>
        <v>0</v>
      </c>
      <c r="K31" s="332"/>
      <c r="L31" s="332">
        <f t="shared" si="3"/>
        <v>2.2737367544323206E-13</v>
      </c>
      <c r="M31" s="332">
        <f t="shared" si="4"/>
        <v>2.2737367544323206E-13</v>
      </c>
      <c r="N31" s="218"/>
    </row>
    <row r="32" spans="1:14" s="61" customFormat="1" ht="17.649999999999999" customHeight="1">
      <c r="A32" s="330">
        <v>19</v>
      </c>
      <c r="B32" s="331" t="s">
        <v>494</v>
      </c>
      <c r="C32" s="332">
        <v>635.84001672547492</v>
      </c>
      <c r="D32" s="332">
        <v>635.84001672547492</v>
      </c>
      <c r="E32" s="332">
        <v>0</v>
      </c>
      <c r="F32" s="332">
        <f t="shared" si="1"/>
        <v>635.84001672547492</v>
      </c>
      <c r="G32" s="332"/>
      <c r="H32" s="332">
        <v>0</v>
      </c>
      <c r="I32" s="332">
        <v>0</v>
      </c>
      <c r="J32" s="332">
        <f t="shared" si="2"/>
        <v>0</v>
      </c>
      <c r="K32" s="332"/>
      <c r="L32" s="332">
        <f t="shared" si="3"/>
        <v>0</v>
      </c>
      <c r="M32" s="332">
        <f t="shared" si="4"/>
        <v>0</v>
      </c>
      <c r="N32" s="218"/>
    </row>
    <row r="33" spans="1:14" s="61" customFormat="1" ht="17.649999999999999" customHeight="1">
      <c r="A33" s="330">
        <v>20</v>
      </c>
      <c r="B33" s="331" t="s">
        <v>495</v>
      </c>
      <c r="C33" s="332">
        <v>648.26519104198985</v>
      </c>
      <c r="D33" s="332">
        <v>648.26519104198997</v>
      </c>
      <c r="E33" s="332">
        <v>0</v>
      </c>
      <c r="F33" s="332">
        <f t="shared" si="1"/>
        <v>648.26519104198997</v>
      </c>
      <c r="G33" s="332"/>
      <c r="H33" s="332">
        <v>0</v>
      </c>
      <c r="I33" s="332">
        <v>0</v>
      </c>
      <c r="J33" s="332">
        <f t="shared" si="2"/>
        <v>0</v>
      </c>
      <c r="K33" s="332"/>
      <c r="L33" s="332">
        <f t="shared" si="3"/>
        <v>-1.1368683772161603E-13</v>
      </c>
      <c r="M33" s="332">
        <f t="shared" si="4"/>
        <v>-1.1368683772161603E-13</v>
      </c>
      <c r="N33" s="218"/>
    </row>
    <row r="34" spans="1:14" s="61" customFormat="1" ht="17.649999999999999" customHeight="1">
      <c r="A34" s="330">
        <v>21</v>
      </c>
      <c r="B34" s="331" t="s">
        <v>496</v>
      </c>
      <c r="C34" s="332">
        <v>837.96896298363993</v>
      </c>
      <c r="D34" s="332">
        <v>837.96896298363981</v>
      </c>
      <c r="E34" s="332">
        <v>0</v>
      </c>
      <c r="F34" s="332">
        <f t="shared" si="1"/>
        <v>837.96896298363981</v>
      </c>
      <c r="G34" s="332"/>
      <c r="H34" s="332">
        <v>0</v>
      </c>
      <c r="I34" s="332">
        <v>0</v>
      </c>
      <c r="J34" s="332">
        <f t="shared" si="2"/>
        <v>0</v>
      </c>
      <c r="K34" s="332"/>
      <c r="L34" s="332">
        <f t="shared" si="3"/>
        <v>1.1368683772161603E-13</v>
      </c>
      <c r="M34" s="332">
        <f t="shared" si="4"/>
        <v>1.1368683772161603E-13</v>
      </c>
      <c r="N34" s="218"/>
    </row>
    <row r="35" spans="1:14" s="61" customFormat="1" ht="17.649999999999999" customHeight="1">
      <c r="A35" s="330">
        <v>22</v>
      </c>
      <c r="B35" s="331" t="s">
        <v>497</v>
      </c>
      <c r="C35" s="332">
        <v>1033.464813270285</v>
      </c>
      <c r="D35" s="332">
        <v>1033.464813270285</v>
      </c>
      <c r="E35" s="332">
        <v>0</v>
      </c>
      <c r="F35" s="332">
        <f t="shared" si="1"/>
        <v>1033.464813270285</v>
      </c>
      <c r="G35" s="332"/>
      <c r="H35" s="332">
        <v>0</v>
      </c>
      <c r="I35" s="332">
        <v>0</v>
      </c>
      <c r="J35" s="332">
        <f t="shared" si="2"/>
        <v>0</v>
      </c>
      <c r="K35" s="332"/>
      <c r="L35" s="332">
        <f t="shared" si="3"/>
        <v>0</v>
      </c>
      <c r="M35" s="332">
        <f t="shared" si="4"/>
        <v>0</v>
      </c>
      <c r="N35" s="218"/>
    </row>
    <row r="36" spans="1:14" s="61" customFormat="1" ht="17.649999999999999" customHeight="1">
      <c r="A36" s="330">
        <v>23</v>
      </c>
      <c r="B36" s="331" t="s">
        <v>498</v>
      </c>
      <c r="C36" s="332">
        <v>559.10953138668503</v>
      </c>
      <c r="D36" s="332">
        <v>559.10953138668492</v>
      </c>
      <c r="E36" s="332">
        <v>0</v>
      </c>
      <c r="F36" s="332">
        <f t="shared" si="1"/>
        <v>559.10953138668492</v>
      </c>
      <c r="G36" s="332"/>
      <c r="H36" s="332">
        <v>0</v>
      </c>
      <c r="I36" s="332">
        <v>0</v>
      </c>
      <c r="J36" s="332">
        <f t="shared" si="2"/>
        <v>0</v>
      </c>
      <c r="K36" s="332"/>
      <c r="L36" s="332">
        <f t="shared" si="3"/>
        <v>1.1368683772161603E-13</v>
      </c>
      <c r="M36" s="332">
        <f t="shared" si="4"/>
        <v>1.1368683772161603E-13</v>
      </c>
      <c r="N36" s="218"/>
    </row>
    <row r="37" spans="1:14" s="61" customFormat="1" ht="17.649999999999999" customHeight="1">
      <c r="A37" s="330">
        <v>24</v>
      </c>
      <c r="B37" s="331" t="s">
        <v>499</v>
      </c>
      <c r="C37" s="332">
        <v>1013.74545491292</v>
      </c>
      <c r="D37" s="332">
        <v>1013.74545491292</v>
      </c>
      <c r="E37" s="332">
        <v>0</v>
      </c>
      <c r="F37" s="332">
        <f t="shared" si="1"/>
        <v>1013.74545491292</v>
      </c>
      <c r="G37" s="332"/>
      <c r="H37" s="332">
        <v>0</v>
      </c>
      <c r="I37" s="332">
        <v>0</v>
      </c>
      <c r="J37" s="332">
        <f t="shared" si="2"/>
        <v>0</v>
      </c>
      <c r="K37" s="332"/>
      <c r="L37" s="332">
        <f t="shared" si="3"/>
        <v>0</v>
      </c>
      <c r="M37" s="332">
        <f t="shared" si="4"/>
        <v>0</v>
      </c>
      <c r="N37" s="218"/>
    </row>
    <row r="38" spans="1:14" s="61" customFormat="1" ht="17.649999999999999" customHeight="1">
      <c r="A38" s="330">
        <v>25</v>
      </c>
      <c r="B38" s="331" t="s">
        <v>500</v>
      </c>
      <c r="C38" s="332">
        <v>3018.9433565086351</v>
      </c>
      <c r="D38" s="332">
        <v>3018.9433565086351</v>
      </c>
      <c r="E38" s="332">
        <v>0</v>
      </c>
      <c r="F38" s="332">
        <f t="shared" si="1"/>
        <v>3018.9433565086351</v>
      </c>
      <c r="G38" s="332"/>
      <c r="H38" s="332">
        <v>0</v>
      </c>
      <c r="I38" s="332">
        <v>0</v>
      </c>
      <c r="J38" s="332">
        <f t="shared" si="2"/>
        <v>0</v>
      </c>
      <c r="K38" s="332"/>
      <c r="L38" s="332">
        <f t="shared" si="3"/>
        <v>0</v>
      </c>
      <c r="M38" s="332">
        <f t="shared" si="4"/>
        <v>0</v>
      </c>
      <c r="N38" s="218"/>
    </row>
    <row r="39" spans="1:14" s="61" customFormat="1" ht="17.649999999999999" customHeight="1">
      <c r="A39" s="330">
        <v>26</v>
      </c>
      <c r="B39" s="331" t="s">
        <v>501</v>
      </c>
      <c r="C39" s="332">
        <v>2637.4910432365518</v>
      </c>
      <c r="D39" s="332">
        <v>2637.4910432365514</v>
      </c>
      <c r="E39" s="332">
        <v>0</v>
      </c>
      <c r="F39" s="332">
        <f t="shared" si="1"/>
        <v>2637.4910432365514</v>
      </c>
      <c r="G39" s="332"/>
      <c r="H39" s="332">
        <v>0</v>
      </c>
      <c r="I39" s="332">
        <v>0</v>
      </c>
      <c r="J39" s="332">
        <f t="shared" si="2"/>
        <v>0</v>
      </c>
      <c r="K39" s="332"/>
      <c r="L39" s="332">
        <f t="shared" si="3"/>
        <v>4.5474735088646412E-13</v>
      </c>
      <c r="M39" s="332">
        <f t="shared" si="4"/>
        <v>4.5474735088646412E-13</v>
      </c>
      <c r="N39" s="218"/>
    </row>
    <row r="40" spans="1:14" s="61" customFormat="1" ht="17.649999999999999" customHeight="1">
      <c r="A40" s="330">
        <v>27</v>
      </c>
      <c r="B40" s="331" t="s">
        <v>502</v>
      </c>
      <c r="C40" s="332">
        <v>2801.0680309047011</v>
      </c>
      <c r="D40" s="332">
        <v>2801.0680309047007</v>
      </c>
      <c r="E40" s="332">
        <v>0</v>
      </c>
      <c r="F40" s="332">
        <f t="shared" si="1"/>
        <v>2801.0680309047007</v>
      </c>
      <c r="G40" s="332"/>
      <c r="H40" s="332">
        <v>0</v>
      </c>
      <c r="I40" s="332">
        <v>0</v>
      </c>
      <c r="J40" s="332">
        <f t="shared" si="2"/>
        <v>0</v>
      </c>
      <c r="K40" s="332"/>
      <c r="L40" s="332">
        <f t="shared" si="3"/>
        <v>4.5474735088646412E-13</v>
      </c>
      <c r="M40" s="332">
        <f t="shared" si="4"/>
        <v>4.5474735088646412E-13</v>
      </c>
      <c r="N40" s="218"/>
    </row>
    <row r="41" spans="1:14" s="61" customFormat="1" ht="17.649999999999999" customHeight="1">
      <c r="A41" s="330">
        <v>28</v>
      </c>
      <c r="B41" s="331" t="s">
        <v>503</v>
      </c>
      <c r="C41" s="332">
        <v>7667.0138128670424</v>
      </c>
      <c r="D41" s="332">
        <v>7667.0138128670433</v>
      </c>
      <c r="E41" s="332">
        <v>0</v>
      </c>
      <c r="F41" s="332">
        <f t="shared" si="1"/>
        <v>7667.0138128670433</v>
      </c>
      <c r="G41" s="332"/>
      <c r="H41" s="332">
        <v>0</v>
      </c>
      <c r="I41" s="332">
        <v>0</v>
      </c>
      <c r="J41" s="332">
        <f t="shared" si="2"/>
        <v>0</v>
      </c>
      <c r="K41" s="332"/>
      <c r="L41" s="332">
        <f t="shared" si="3"/>
        <v>-9.0949470177292824E-13</v>
      </c>
      <c r="M41" s="332">
        <f t="shared" si="4"/>
        <v>-9.0949470177292824E-13</v>
      </c>
      <c r="N41" s="218"/>
    </row>
    <row r="42" spans="1:14" s="61" customFormat="1" ht="17.649999999999999" customHeight="1">
      <c r="A42" s="330">
        <v>29</v>
      </c>
      <c r="B42" s="331" t="s">
        <v>504</v>
      </c>
      <c r="C42" s="332">
        <v>1025.1311553012499</v>
      </c>
      <c r="D42" s="332">
        <v>1025.1311553012501</v>
      </c>
      <c r="E42" s="332">
        <v>0</v>
      </c>
      <c r="F42" s="332">
        <f t="shared" si="1"/>
        <v>1025.1311553012501</v>
      </c>
      <c r="G42" s="332"/>
      <c r="H42" s="332">
        <v>0</v>
      </c>
      <c r="I42" s="332">
        <v>0</v>
      </c>
      <c r="J42" s="332">
        <f t="shared" si="2"/>
        <v>0</v>
      </c>
      <c r="K42" s="332"/>
      <c r="L42" s="332">
        <f t="shared" si="3"/>
        <v>-2.2737367544323206E-13</v>
      </c>
      <c r="M42" s="332">
        <f t="shared" si="4"/>
        <v>-2.2737367544323206E-13</v>
      </c>
      <c r="N42" s="218"/>
    </row>
    <row r="43" spans="1:14" s="61" customFormat="1" ht="17.649999999999999" customHeight="1">
      <c r="A43" s="330">
        <v>30</v>
      </c>
      <c r="B43" s="331" t="s">
        <v>505</v>
      </c>
      <c r="C43" s="332">
        <v>3025.1347672425541</v>
      </c>
      <c r="D43" s="332">
        <v>3025.1347672425541</v>
      </c>
      <c r="E43" s="332">
        <v>0</v>
      </c>
      <c r="F43" s="332">
        <f t="shared" si="1"/>
        <v>3025.1347672425541</v>
      </c>
      <c r="G43" s="332"/>
      <c r="H43" s="332">
        <v>0</v>
      </c>
      <c r="I43" s="332">
        <v>0</v>
      </c>
      <c r="J43" s="332">
        <f t="shared" si="2"/>
        <v>0</v>
      </c>
      <c r="K43" s="332"/>
      <c r="L43" s="332">
        <f t="shared" si="3"/>
        <v>0</v>
      </c>
      <c r="M43" s="332">
        <f t="shared" si="4"/>
        <v>0</v>
      </c>
      <c r="N43" s="218"/>
    </row>
    <row r="44" spans="1:14" s="61" customFormat="1" ht="17.649999999999999" customHeight="1">
      <c r="A44" s="330">
        <v>31</v>
      </c>
      <c r="B44" s="331" t="s">
        <v>506</v>
      </c>
      <c r="C44" s="332">
        <v>6329.3688573713225</v>
      </c>
      <c r="D44" s="332">
        <v>6329.3688573713225</v>
      </c>
      <c r="E44" s="332">
        <v>0</v>
      </c>
      <c r="F44" s="332">
        <f t="shared" si="1"/>
        <v>6329.3688573713225</v>
      </c>
      <c r="G44" s="332"/>
      <c r="H44" s="332">
        <v>0</v>
      </c>
      <c r="I44" s="332">
        <v>0</v>
      </c>
      <c r="J44" s="332">
        <f t="shared" si="2"/>
        <v>0</v>
      </c>
      <c r="K44" s="332"/>
      <c r="L44" s="332">
        <f t="shared" si="3"/>
        <v>0</v>
      </c>
      <c r="M44" s="332">
        <f t="shared" si="4"/>
        <v>0</v>
      </c>
      <c r="N44" s="218"/>
    </row>
    <row r="45" spans="1:14" s="61" customFormat="1" ht="17.649999999999999" customHeight="1">
      <c r="A45" s="330">
        <v>32</v>
      </c>
      <c r="B45" s="331" t="s">
        <v>507</v>
      </c>
      <c r="C45" s="332">
        <v>1477.066134881625</v>
      </c>
      <c r="D45" s="332">
        <v>1477.066134881625</v>
      </c>
      <c r="E45" s="332">
        <v>0</v>
      </c>
      <c r="F45" s="332">
        <f t="shared" si="1"/>
        <v>1477.066134881625</v>
      </c>
      <c r="G45" s="332"/>
      <c r="H45" s="332">
        <v>0</v>
      </c>
      <c r="I45" s="332">
        <v>0</v>
      </c>
      <c r="J45" s="332">
        <f t="shared" si="2"/>
        <v>0</v>
      </c>
      <c r="K45" s="332"/>
      <c r="L45" s="332">
        <f t="shared" si="3"/>
        <v>0</v>
      </c>
      <c r="M45" s="332">
        <f t="shared" si="4"/>
        <v>0</v>
      </c>
      <c r="N45" s="218"/>
    </row>
    <row r="46" spans="1:14" s="61" customFormat="1" ht="17.649999999999999" customHeight="1">
      <c r="A46" s="330">
        <v>33</v>
      </c>
      <c r="B46" s="331" t="s">
        <v>508</v>
      </c>
      <c r="C46" s="332">
        <v>1782.4359287425023</v>
      </c>
      <c r="D46" s="332">
        <v>1782.4359287425023</v>
      </c>
      <c r="E46" s="332">
        <v>0</v>
      </c>
      <c r="F46" s="332">
        <f t="shared" si="1"/>
        <v>1782.4359287425023</v>
      </c>
      <c r="G46" s="332"/>
      <c r="H46" s="332">
        <v>0</v>
      </c>
      <c r="I46" s="332">
        <v>0</v>
      </c>
      <c r="J46" s="332">
        <f t="shared" si="2"/>
        <v>0</v>
      </c>
      <c r="K46" s="332"/>
      <c r="L46" s="332">
        <f t="shared" si="3"/>
        <v>0</v>
      </c>
      <c r="M46" s="332">
        <f t="shared" si="4"/>
        <v>0</v>
      </c>
      <c r="N46" s="218"/>
    </row>
    <row r="47" spans="1:14" s="61" customFormat="1" ht="17.649999999999999" customHeight="1">
      <c r="A47" s="330">
        <v>34</v>
      </c>
      <c r="B47" s="331" t="s">
        <v>509</v>
      </c>
      <c r="C47" s="332">
        <v>1665.3168834126097</v>
      </c>
      <c r="D47" s="332">
        <v>1665.31688341261</v>
      </c>
      <c r="E47" s="332">
        <v>0</v>
      </c>
      <c r="F47" s="332">
        <f t="shared" si="1"/>
        <v>1665.31688341261</v>
      </c>
      <c r="G47" s="332"/>
      <c r="H47" s="332">
        <v>0</v>
      </c>
      <c r="I47" s="332">
        <v>0</v>
      </c>
      <c r="J47" s="332">
        <f t="shared" si="2"/>
        <v>0</v>
      </c>
      <c r="K47" s="332"/>
      <c r="L47" s="332">
        <f t="shared" si="3"/>
        <v>-2.2737367544323206E-13</v>
      </c>
      <c r="M47" s="332">
        <f t="shared" si="4"/>
        <v>-2.2737367544323206E-13</v>
      </c>
      <c r="N47" s="218"/>
    </row>
    <row r="48" spans="1:14" s="61" customFormat="1" ht="17.649999999999999" customHeight="1">
      <c r="A48" s="330">
        <v>35</v>
      </c>
      <c r="B48" s="331" t="s">
        <v>510</v>
      </c>
      <c r="C48" s="332">
        <v>930.28747429079476</v>
      </c>
      <c r="D48" s="332">
        <v>930.28747429079476</v>
      </c>
      <c r="E48" s="332">
        <v>0</v>
      </c>
      <c r="F48" s="332">
        <f t="shared" si="1"/>
        <v>930.28747429079476</v>
      </c>
      <c r="G48" s="332"/>
      <c r="H48" s="332">
        <v>0</v>
      </c>
      <c r="I48" s="332">
        <v>0</v>
      </c>
      <c r="J48" s="332">
        <f t="shared" si="2"/>
        <v>0</v>
      </c>
      <c r="K48" s="332"/>
      <c r="L48" s="332">
        <f t="shared" si="3"/>
        <v>0</v>
      </c>
      <c r="M48" s="332">
        <f t="shared" si="4"/>
        <v>0</v>
      </c>
      <c r="N48" s="218"/>
    </row>
    <row r="49" spans="1:14" s="61" customFormat="1" ht="17.649999999999999" customHeight="1">
      <c r="A49" s="330">
        <v>36</v>
      </c>
      <c r="B49" s="331" t="s">
        <v>511</v>
      </c>
      <c r="C49" s="332">
        <v>197.28657197593503</v>
      </c>
      <c r="D49" s="332">
        <v>197.286571975935</v>
      </c>
      <c r="E49" s="332">
        <v>0</v>
      </c>
      <c r="F49" s="332">
        <f t="shared" si="1"/>
        <v>197.286571975935</v>
      </c>
      <c r="G49" s="332"/>
      <c r="H49" s="332">
        <v>0</v>
      </c>
      <c r="I49" s="332">
        <v>0</v>
      </c>
      <c r="J49" s="332">
        <f t="shared" si="2"/>
        <v>0</v>
      </c>
      <c r="K49" s="332"/>
      <c r="L49" s="332">
        <f t="shared" si="3"/>
        <v>2.8421709430404007E-14</v>
      </c>
      <c r="M49" s="332">
        <f t="shared" si="4"/>
        <v>2.8421709430404007E-14</v>
      </c>
      <c r="N49" s="218"/>
    </row>
    <row r="50" spans="1:14" s="61" customFormat="1" ht="17.649999999999999" customHeight="1">
      <c r="A50" s="330">
        <v>37</v>
      </c>
      <c r="B50" s="331" t="s">
        <v>512</v>
      </c>
      <c r="C50" s="332">
        <v>3978.0839230746196</v>
      </c>
      <c r="D50" s="332">
        <v>3978.0839230746196</v>
      </c>
      <c r="E50" s="332">
        <v>0</v>
      </c>
      <c r="F50" s="332">
        <f t="shared" si="1"/>
        <v>3978.0839230746196</v>
      </c>
      <c r="G50" s="332"/>
      <c r="H50" s="332">
        <v>0</v>
      </c>
      <c r="I50" s="332">
        <v>0</v>
      </c>
      <c r="J50" s="332">
        <f t="shared" si="2"/>
        <v>0</v>
      </c>
      <c r="K50" s="332"/>
      <c r="L50" s="332">
        <f t="shared" si="3"/>
        <v>0</v>
      </c>
      <c r="M50" s="332">
        <f t="shared" si="4"/>
        <v>0</v>
      </c>
      <c r="N50" s="218"/>
    </row>
    <row r="51" spans="1:14" s="61" customFormat="1" ht="17.649999999999999" customHeight="1">
      <c r="A51" s="330">
        <v>38</v>
      </c>
      <c r="B51" s="331" t="s">
        <v>513</v>
      </c>
      <c r="C51" s="332">
        <v>2614.5806601683585</v>
      </c>
      <c r="D51" s="332">
        <v>2614.580660168358</v>
      </c>
      <c r="E51" s="332">
        <v>0</v>
      </c>
      <c r="F51" s="332">
        <f t="shared" si="1"/>
        <v>2614.580660168358</v>
      </c>
      <c r="G51" s="332"/>
      <c r="H51" s="332">
        <v>0</v>
      </c>
      <c r="I51" s="332">
        <v>0</v>
      </c>
      <c r="J51" s="332">
        <f t="shared" si="2"/>
        <v>0</v>
      </c>
      <c r="K51" s="332"/>
      <c r="L51" s="332">
        <f t="shared" si="3"/>
        <v>4.5474735088646412E-13</v>
      </c>
      <c r="M51" s="332">
        <f t="shared" si="4"/>
        <v>4.5474735088646412E-13</v>
      </c>
      <c r="N51" s="218"/>
    </row>
    <row r="52" spans="1:14" s="61" customFormat="1" ht="17.649999999999999" customHeight="1">
      <c r="A52" s="330">
        <v>39</v>
      </c>
      <c r="B52" s="331" t="s">
        <v>514</v>
      </c>
      <c r="C52" s="332">
        <v>1508.5964829365269</v>
      </c>
      <c r="D52" s="332">
        <v>1508.5964829365269</v>
      </c>
      <c r="E52" s="332">
        <v>0</v>
      </c>
      <c r="F52" s="332">
        <f t="shared" si="1"/>
        <v>1508.5964829365269</v>
      </c>
      <c r="G52" s="332"/>
      <c r="H52" s="332">
        <v>0</v>
      </c>
      <c r="I52" s="332">
        <v>0</v>
      </c>
      <c r="J52" s="332">
        <f t="shared" si="2"/>
        <v>0</v>
      </c>
      <c r="K52" s="332"/>
      <c r="L52" s="332">
        <f t="shared" si="3"/>
        <v>0</v>
      </c>
      <c r="M52" s="332">
        <f t="shared" si="4"/>
        <v>0</v>
      </c>
      <c r="N52" s="218"/>
    </row>
    <row r="53" spans="1:14" s="61" customFormat="1" ht="17.649999999999999" customHeight="1">
      <c r="A53" s="330">
        <v>40</v>
      </c>
      <c r="B53" s="331" t="s">
        <v>515</v>
      </c>
      <c r="C53" s="332">
        <v>340.03814925853004</v>
      </c>
      <c r="D53" s="332">
        <v>340.0381492585301</v>
      </c>
      <c r="E53" s="332">
        <v>0</v>
      </c>
      <c r="F53" s="332">
        <f t="shared" si="1"/>
        <v>340.0381492585301</v>
      </c>
      <c r="G53" s="332"/>
      <c r="H53" s="332">
        <v>0</v>
      </c>
      <c r="I53" s="332">
        <v>0</v>
      </c>
      <c r="J53" s="332">
        <f t="shared" si="2"/>
        <v>0</v>
      </c>
      <c r="K53" s="332"/>
      <c r="L53" s="332">
        <f t="shared" si="3"/>
        <v>-5.6843418860808015E-14</v>
      </c>
      <c r="M53" s="332">
        <f t="shared" si="4"/>
        <v>-5.6843418860808015E-14</v>
      </c>
      <c r="N53" s="218"/>
    </row>
    <row r="54" spans="1:14" s="61" customFormat="1" ht="17.649999999999999" customHeight="1">
      <c r="A54" s="330">
        <v>41</v>
      </c>
      <c r="B54" s="331" t="s">
        <v>516</v>
      </c>
      <c r="C54" s="332">
        <v>5680.9536764342165</v>
      </c>
      <c r="D54" s="332">
        <v>5680.9536764342165</v>
      </c>
      <c r="E54" s="332">
        <v>0</v>
      </c>
      <c r="F54" s="332">
        <f t="shared" si="1"/>
        <v>5680.9536764342165</v>
      </c>
      <c r="G54" s="332"/>
      <c r="H54" s="332">
        <v>0</v>
      </c>
      <c r="I54" s="332">
        <v>0</v>
      </c>
      <c r="J54" s="332">
        <f t="shared" si="2"/>
        <v>0</v>
      </c>
      <c r="K54" s="332"/>
      <c r="L54" s="332">
        <f t="shared" si="3"/>
        <v>0</v>
      </c>
      <c r="M54" s="332">
        <f t="shared" si="4"/>
        <v>0</v>
      </c>
      <c r="N54" s="218"/>
    </row>
    <row r="55" spans="1:14" s="61" customFormat="1" ht="17.649999999999999" customHeight="1">
      <c r="A55" s="330">
        <v>42</v>
      </c>
      <c r="B55" s="331" t="s">
        <v>517</v>
      </c>
      <c r="C55" s="332">
        <v>2467.0829174800533</v>
      </c>
      <c r="D55" s="332">
        <v>2467.0829174800524</v>
      </c>
      <c r="E55" s="332">
        <v>0</v>
      </c>
      <c r="F55" s="332">
        <f t="shared" si="1"/>
        <v>2467.0829174800524</v>
      </c>
      <c r="G55" s="332"/>
      <c r="H55" s="332">
        <v>0</v>
      </c>
      <c r="I55" s="332">
        <v>0</v>
      </c>
      <c r="J55" s="332">
        <f t="shared" si="2"/>
        <v>0</v>
      </c>
      <c r="K55" s="332"/>
      <c r="L55" s="332">
        <f t="shared" si="3"/>
        <v>9.0949470177292824E-13</v>
      </c>
      <c r="M55" s="332">
        <f t="shared" si="4"/>
        <v>9.0949470177292824E-13</v>
      </c>
      <c r="N55" s="218"/>
    </row>
    <row r="56" spans="1:14" s="61" customFormat="1" ht="17.649999999999999" customHeight="1">
      <c r="A56" s="330">
        <v>43</v>
      </c>
      <c r="B56" s="331" t="s">
        <v>518</v>
      </c>
      <c r="C56" s="332">
        <v>1004.9975564786847</v>
      </c>
      <c r="D56" s="332">
        <v>1004.9975564786849</v>
      </c>
      <c r="E56" s="332">
        <v>0</v>
      </c>
      <c r="F56" s="332">
        <f t="shared" si="1"/>
        <v>1004.9975564786849</v>
      </c>
      <c r="G56" s="332"/>
      <c r="H56" s="332">
        <v>0</v>
      </c>
      <c r="I56" s="332">
        <v>0</v>
      </c>
      <c r="J56" s="332">
        <f t="shared" si="2"/>
        <v>0</v>
      </c>
      <c r="K56" s="332"/>
      <c r="L56" s="332">
        <f t="shared" si="3"/>
        <v>-2.2737367544323206E-13</v>
      </c>
      <c r="M56" s="332">
        <f t="shared" si="4"/>
        <v>-2.2737367544323206E-13</v>
      </c>
      <c r="N56" s="218"/>
    </row>
    <row r="57" spans="1:14" s="61" customFormat="1" ht="17.649999999999999" customHeight="1">
      <c r="A57" s="330">
        <v>44</v>
      </c>
      <c r="B57" s="331" t="s">
        <v>519</v>
      </c>
      <c r="C57" s="332">
        <v>505.30408549999999</v>
      </c>
      <c r="D57" s="332">
        <v>505.30408549999999</v>
      </c>
      <c r="E57" s="332">
        <v>0</v>
      </c>
      <c r="F57" s="332">
        <f t="shared" si="1"/>
        <v>505.30408549999999</v>
      </c>
      <c r="G57" s="332"/>
      <c r="H57" s="332">
        <v>0</v>
      </c>
      <c r="I57" s="332">
        <v>0</v>
      </c>
      <c r="J57" s="332">
        <f t="shared" si="2"/>
        <v>0</v>
      </c>
      <c r="K57" s="332"/>
      <c r="L57" s="332">
        <f t="shared" si="3"/>
        <v>0</v>
      </c>
      <c r="M57" s="332">
        <f t="shared" si="4"/>
        <v>0</v>
      </c>
      <c r="N57" s="218"/>
    </row>
    <row r="58" spans="1:14" s="61" customFormat="1" ht="17.649999999999999" customHeight="1">
      <c r="A58" s="330">
        <v>45</v>
      </c>
      <c r="B58" s="331" t="s">
        <v>520</v>
      </c>
      <c r="C58" s="332">
        <v>1316.1190308001203</v>
      </c>
      <c r="D58" s="332">
        <v>1316.1190308001201</v>
      </c>
      <c r="E58" s="332">
        <v>0</v>
      </c>
      <c r="F58" s="332">
        <f t="shared" si="1"/>
        <v>1316.1190308001201</v>
      </c>
      <c r="G58" s="332"/>
      <c r="H58" s="332">
        <v>0</v>
      </c>
      <c r="I58" s="332">
        <v>0</v>
      </c>
      <c r="J58" s="332">
        <f t="shared" si="2"/>
        <v>0</v>
      </c>
      <c r="K58" s="332"/>
      <c r="L58" s="332">
        <f t="shared" si="3"/>
        <v>2.2737367544323206E-13</v>
      </c>
      <c r="M58" s="332">
        <f t="shared" si="4"/>
        <v>2.2737367544323206E-13</v>
      </c>
      <c r="N58" s="218"/>
    </row>
    <row r="59" spans="1:14" s="61" customFormat="1" ht="17.649999999999999" customHeight="1">
      <c r="A59" s="330">
        <v>46</v>
      </c>
      <c r="B59" s="331" t="s">
        <v>521</v>
      </c>
      <c r="C59" s="332">
        <v>491.62744132182502</v>
      </c>
      <c r="D59" s="332">
        <v>491.62744132182502</v>
      </c>
      <c r="E59" s="332">
        <v>0</v>
      </c>
      <c r="F59" s="332">
        <f t="shared" si="1"/>
        <v>491.62744132182502</v>
      </c>
      <c r="G59" s="332"/>
      <c r="H59" s="332">
        <v>0</v>
      </c>
      <c r="I59" s="332">
        <v>0</v>
      </c>
      <c r="J59" s="332">
        <f t="shared" si="2"/>
        <v>0</v>
      </c>
      <c r="K59" s="332"/>
      <c r="L59" s="332">
        <f t="shared" si="3"/>
        <v>0</v>
      </c>
      <c r="M59" s="332">
        <f t="shared" si="4"/>
        <v>0</v>
      </c>
      <c r="N59" s="218"/>
    </row>
    <row r="60" spans="1:14" s="61" customFormat="1" ht="17.649999999999999" customHeight="1">
      <c r="A60" s="330">
        <v>47</v>
      </c>
      <c r="B60" s="331" t="s">
        <v>522</v>
      </c>
      <c r="C60" s="332">
        <v>1029.102963390442</v>
      </c>
      <c r="D60" s="332">
        <v>1029.1029633904416</v>
      </c>
      <c r="E60" s="332">
        <v>0</v>
      </c>
      <c r="F60" s="332">
        <f t="shared" si="1"/>
        <v>1029.1029633904416</v>
      </c>
      <c r="G60" s="332"/>
      <c r="H60" s="332">
        <v>0</v>
      </c>
      <c r="I60" s="332">
        <v>0</v>
      </c>
      <c r="J60" s="332">
        <f t="shared" si="2"/>
        <v>0</v>
      </c>
      <c r="K60" s="332"/>
      <c r="L60" s="332">
        <f t="shared" si="3"/>
        <v>4.5474735088646412E-13</v>
      </c>
      <c r="M60" s="332">
        <f t="shared" si="4"/>
        <v>4.5474735088646412E-13</v>
      </c>
      <c r="N60" s="218"/>
    </row>
    <row r="61" spans="1:14" s="61" customFormat="1" ht="17.649999999999999" customHeight="1">
      <c r="A61" s="330">
        <v>48</v>
      </c>
      <c r="B61" s="331" t="s">
        <v>523</v>
      </c>
      <c r="C61" s="332">
        <v>1286.4468189082777</v>
      </c>
      <c r="D61" s="332">
        <v>1286.4468189082777</v>
      </c>
      <c r="E61" s="332">
        <v>0</v>
      </c>
      <c r="F61" s="332">
        <f t="shared" si="1"/>
        <v>1286.4468189082777</v>
      </c>
      <c r="G61" s="332"/>
      <c r="H61" s="332">
        <v>0</v>
      </c>
      <c r="I61" s="332">
        <v>0</v>
      </c>
      <c r="J61" s="332">
        <f t="shared" si="2"/>
        <v>0</v>
      </c>
      <c r="K61" s="332"/>
      <c r="L61" s="332">
        <f t="shared" si="3"/>
        <v>0</v>
      </c>
      <c r="M61" s="332">
        <f t="shared" si="4"/>
        <v>0</v>
      </c>
      <c r="N61" s="218"/>
    </row>
    <row r="62" spans="1:14" s="61" customFormat="1" ht="17.649999999999999" customHeight="1">
      <c r="A62" s="330">
        <v>49</v>
      </c>
      <c r="B62" s="331" t="s">
        <v>524</v>
      </c>
      <c r="C62" s="332">
        <v>2914.0721272580581</v>
      </c>
      <c r="D62" s="332">
        <v>2914.0721272580581</v>
      </c>
      <c r="E62" s="332">
        <v>0</v>
      </c>
      <c r="F62" s="332">
        <f t="shared" si="1"/>
        <v>2914.0721272580581</v>
      </c>
      <c r="G62" s="332"/>
      <c r="H62" s="332">
        <v>0</v>
      </c>
      <c r="I62" s="332">
        <v>0</v>
      </c>
      <c r="J62" s="332">
        <f t="shared" si="2"/>
        <v>0</v>
      </c>
      <c r="K62" s="332"/>
      <c r="L62" s="332">
        <f t="shared" si="3"/>
        <v>0</v>
      </c>
      <c r="M62" s="332">
        <f t="shared" si="4"/>
        <v>0</v>
      </c>
      <c r="N62" s="218"/>
    </row>
    <row r="63" spans="1:14" s="61" customFormat="1" ht="17.649999999999999" customHeight="1">
      <c r="A63" s="330">
        <v>50</v>
      </c>
      <c r="B63" s="331" t="s">
        <v>525</v>
      </c>
      <c r="C63" s="332">
        <v>3502.5166727648234</v>
      </c>
      <c r="D63" s="332">
        <v>3502.5166727648234</v>
      </c>
      <c r="E63" s="332">
        <v>0</v>
      </c>
      <c r="F63" s="332">
        <f t="shared" si="1"/>
        <v>3502.5166727648234</v>
      </c>
      <c r="G63" s="332"/>
      <c r="H63" s="332">
        <v>0</v>
      </c>
      <c r="I63" s="332">
        <v>0</v>
      </c>
      <c r="J63" s="332">
        <f t="shared" si="2"/>
        <v>0</v>
      </c>
      <c r="K63" s="332"/>
      <c r="L63" s="332">
        <f t="shared" si="3"/>
        <v>0</v>
      </c>
      <c r="M63" s="332">
        <f t="shared" si="4"/>
        <v>0</v>
      </c>
      <c r="N63" s="218"/>
    </row>
    <row r="64" spans="1:14" s="61" customFormat="1" ht="17.649999999999999" customHeight="1">
      <c r="A64" s="330">
        <v>51</v>
      </c>
      <c r="B64" s="331" t="s">
        <v>526</v>
      </c>
      <c r="C64" s="332">
        <v>657.54387263169838</v>
      </c>
      <c r="D64" s="332">
        <v>657.54387263169838</v>
      </c>
      <c r="E64" s="332">
        <v>0</v>
      </c>
      <c r="F64" s="332">
        <f t="shared" si="1"/>
        <v>657.54387263169838</v>
      </c>
      <c r="G64" s="332"/>
      <c r="H64" s="332">
        <v>0</v>
      </c>
      <c r="I64" s="332">
        <v>0</v>
      </c>
      <c r="J64" s="332">
        <f t="shared" si="2"/>
        <v>0</v>
      </c>
      <c r="K64" s="332"/>
      <c r="L64" s="332">
        <f t="shared" si="3"/>
        <v>0</v>
      </c>
      <c r="M64" s="332">
        <f t="shared" si="4"/>
        <v>0</v>
      </c>
      <c r="N64" s="218"/>
    </row>
    <row r="65" spans="1:14" s="61" customFormat="1" ht="17.649999999999999" customHeight="1">
      <c r="A65" s="330">
        <v>52</v>
      </c>
      <c r="B65" s="331" t="s">
        <v>527</v>
      </c>
      <c r="C65" s="332">
        <v>632.0866284023441</v>
      </c>
      <c r="D65" s="332">
        <v>632.0866284023441</v>
      </c>
      <c r="E65" s="332">
        <v>0</v>
      </c>
      <c r="F65" s="332">
        <f t="shared" si="1"/>
        <v>632.0866284023441</v>
      </c>
      <c r="G65" s="332"/>
      <c r="H65" s="332">
        <v>0</v>
      </c>
      <c r="I65" s="332">
        <v>0</v>
      </c>
      <c r="J65" s="332">
        <f t="shared" si="2"/>
        <v>0</v>
      </c>
      <c r="K65" s="332"/>
      <c r="L65" s="332">
        <f t="shared" si="3"/>
        <v>0</v>
      </c>
      <c r="M65" s="332">
        <f t="shared" si="4"/>
        <v>0</v>
      </c>
      <c r="N65" s="218"/>
    </row>
    <row r="66" spans="1:14" s="61" customFormat="1" ht="17.649999999999999" customHeight="1">
      <c r="A66" s="330">
        <v>53</v>
      </c>
      <c r="B66" s="331" t="s">
        <v>528</v>
      </c>
      <c r="C66" s="332">
        <v>382.92003391927159</v>
      </c>
      <c r="D66" s="332">
        <v>382.92003391927165</v>
      </c>
      <c r="E66" s="332">
        <v>0</v>
      </c>
      <c r="F66" s="332">
        <f t="shared" si="1"/>
        <v>382.92003391927165</v>
      </c>
      <c r="G66" s="332"/>
      <c r="H66" s="332">
        <v>0</v>
      </c>
      <c r="I66" s="332">
        <v>0</v>
      </c>
      <c r="J66" s="332">
        <f t="shared" si="2"/>
        <v>0</v>
      </c>
      <c r="K66" s="332"/>
      <c r="L66" s="332">
        <f t="shared" si="3"/>
        <v>-5.6843418860808015E-14</v>
      </c>
      <c r="M66" s="332">
        <f t="shared" si="4"/>
        <v>-5.6843418860808015E-14</v>
      </c>
      <c r="N66" s="218"/>
    </row>
    <row r="67" spans="1:14" s="61" customFormat="1" ht="17.649999999999999" customHeight="1">
      <c r="A67" s="330">
        <v>54</v>
      </c>
      <c r="B67" s="331" t="s">
        <v>529</v>
      </c>
      <c r="C67" s="332">
        <v>596.99757219470951</v>
      </c>
      <c r="D67" s="332">
        <v>596.99757219470962</v>
      </c>
      <c r="E67" s="332">
        <v>0</v>
      </c>
      <c r="F67" s="332">
        <f t="shared" si="1"/>
        <v>596.99757219470962</v>
      </c>
      <c r="G67" s="332"/>
      <c r="H67" s="332">
        <v>0</v>
      </c>
      <c r="I67" s="332">
        <v>0</v>
      </c>
      <c r="J67" s="332">
        <f t="shared" si="2"/>
        <v>0</v>
      </c>
      <c r="K67" s="332"/>
      <c r="L67" s="332">
        <f t="shared" si="3"/>
        <v>-1.1368683772161603E-13</v>
      </c>
      <c r="M67" s="332">
        <f t="shared" si="4"/>
        <v>-1.1368683772161603E-13</v>
      </c>
      <c r="N67" s="218"/>
    </row>
    <row r="68" spans="1:14" s="61" customFormat="1" ht="17.649999999999999" customHeight="1">
      <c r="A68" s="330">
        <v>55</v>
      </c>
      <c r="B68" s="331" t="s">
        <v>530</v>
      </c>
      <c r="C68" s="332">
        <v>486.50932427475999</v>
      </c>
      <c r="D68" s="332">
        <v>486.50932427475999</v>
      </c>
      <c r="E68" s="332">
        <v>0</v>
      </c>
      <c r="F68" s="332">
        <f t="shared" si="1"/>
        <v>486.50932427475999</v>
      </c>
      <c r="G68" s="332"/>
      <c r="H68" s="332">
        <v>0</v>
      </c>
      <c r="I68" s="332">
        <v>0</v>
      </c>
      <c r="J68" s="332">
        <f t="shared" si="2"/>
        <v>0</v>
      </c>
      <c r="K68" s="332"/>
      <c r="L68" s="332">
        <f t="shared" si="3"/>
        <v>0</v>
      </c>
      <c r="M68" s="332">
        <f t="shared" si="4"/>
        <v>0</v>
      </c>
      <c r="N68" s="218"/>
    </row>
    <row r="69" spans="1:14" s="61" customFormat="1" ht="17.649999999999999" customHeight="1">
      <c r="A69" s="330">
        <v>57</v>
      </c>
      <c r="B69" s="331" t="s">
        <v>531</v>
      </c>
      <c r="C69" s="332">
        <v>316.05584877402265</v>
      </c>
      <c r="D69" s="332">
        <v>316.05584877402276</v>
      </c>
      <c r="E69" s="332">
        <v>0</v>
      </c>
      <c r="F69" s="332">
        <f t="shared" si="1"/>
        <v>316.05584877402276</v>
      </c>
      <c r="G69" s="332"/>
      <c r="H69" s="332">
        <v>0</v>
      </c>
      <c r="I69" s="332">
        <v>0</v>
      </c>
      <c r="J69" s="332">
        <f t="shared" si="2"/>
        <v>0</v>
      </c>
      <c r="K69" s="332"/>
      <c r="L69" s="332">
        <f t="shared" si="3"/>
        <v>-1.1368683772161603E-13</v>
      </c>
      <c r="M69" s="332">
        <f t="shared" si="4"/>
        <v>-1.1368683772161603E-13</v>
      </c>
      <c r="N69" s="218"/>
    </row>
    <row r="70" spans="1:14" s="61" customFormat="1" ht="17.649999999999999" customHeight="1">
      <c r="A70" s="330">
        <v>58</v>
      </c>
      <c r="B70" s="331" t="s">
        <v>532</v>
      </c>
      <c r="C70" s="332">
        <v>1791.3257883166732</v>
      </c>
      <c r="D70" s="332">
        <v>1791.3257883166732</v>
      </c>
      <c r="E70" s="332">
        <v>0</v>
      </c>
      <c r="F70" s="332">
        <f t="shared" si="1"/>
        <v>1791.3257883166732</v>
      </c>
      <c r="G70" s="332"/>
      <c r="H70" s="332">
        <v>0</v>
      </c>
      <c r="I70" s="332">
        <v>0</v>
      </c>
      <c r="J70" s="332">
        <f t="shared" si="2"/>
        <v>0</v>
      </c>
      <c r="K70" s="332"/>
      <c r="L70" s="332">
        <f t="shared" si="3"/>
        <v>0</v>
      </c>
      <c r="M70" s="332">
        <f t="shared" si="4"/>
        <v>0</v>
      </c>
      <c r="N70" s="218"/>
    </row>
    <row r="71" spans="1:14" s="61" customFormat="1" ht="17.649999999999999" customHeight="1">
      <c r="A71" s="330">
        <v>59</v>
      </c>
      <c r="B71" s="331" t="s">
        <v>533</v>
      </c>
      <c r="C71" s="332">
        <v>695.86700009953654</v>
      </c>
      <c r="D71" s="332">
        <v>695.86700009953643</v>
      </c>
      <c r="E71" s="332">
        <v>0</v>
      </c>
      <c r="F71" s="332">
        <f t="shared" si="1"/>
        <v>695.86700009953643</v>
      </c>
      <c r="G71" s="332"/>
      <c r="H71" s="332">
        <v>0</v>
      </c>
      <c r="I71" s="332">
        <v>0</v>
      </c>
      <c r="J71" s="332">
        <f t="shared" si="2"/>
        <v>0</v>
      </c>
      <c r="K71" s="332"/>
      <c r="L71" s="332">
        <f t="shared" si="3"/>
        <v>1.1368683772161603E-13</v>
      </c>
      <c r="M71" s="332">
        <f t="shared" si="4"/>
        <v>1.1368683772161603E-13</v>
      </c>
      <c r="N71" s="218"/>
    </row>
    <row r="72" spans="1:14" s="61" customFormat="1" ht="17.649999999999999" customHeight="1">
      <c r="A72" s="330">
        <v>60</v>
      </c>
      <c r="B72" s="331" t="s">
        <v>534</v>
      </c>
      <c r="C72" s="332">
        <v>2604.0587895051035</v>
      </c>
      <c r="D72" s="332">
        <v>2604.0587895051044</v>
      </c>
      <c r="E72" s="332">
        <v>0</v>
      </c>
      <c r="F72" s="332">
        <f t="shared" si="1"/>
        <v>2604.0587895051044</v>
      </c>
      <c r="G72" s="332"/>
      <c r="H72" s="332">
        <v>0</v>
      </c>
      <c r="I72" s="332">
        <v>0</v>
      </c>
      <c r="J72" s="332">
        <f t="shared" si="2"/>
        <v>0</v>
      </c>
      <c r="K72" s="332"/>
      <c r="L72" s="332">
        <f t="shared" si="3"/>
        <v>-9.0949470177292824E-13</v>
      </c>
      <c r="M72" s="332">
        <f t="shared" si="4"/>
        <v>-9.0949470177292824E-13</v>
      </c>
      <c r="N72" s="218"/>
    </row>
    <row r="73" spans="1:14" s="61" customFormat="1" ht="17.649999999999999" customHeight="1">
      <c r="A73" s="330">
        <v>61</v>
      </c>
      <c r="B73" s="331" t="s">
        <v>535</v>
      </c>
      <c r="C73" s="332">
        <v>1768.522468158495</v>
      </c>
      <c r="D73" s="332">
        <v>1768.5224681584943</v>
      </c>
      <c r="E73" s="332">
        <v>0</v>
      </c>
      <c r="F73" s="332">
        <f t="shared" si="1"/>
        <v>1768.5224681584943</v>
      </c>
      <c r="G73" s="332"/>
      <c r="H73" s="332">
        <v>0</v>
      </c>
      <c r="I73" s="332">
        <v>0</v>
      </c>
      <c r="J73" s="332">
        <f t="shared" si="2"/>
        <v>0</v>
      </c>
      <c r="K73" s="332"/>
      <c r="L73" s="332">
        <f t="shared" si="3"/>
        <v>6.8212102632969618E-13</v>
      </c>
      <c r="M73" s="332">
        <f t="shared" si="4"/>
        <v>6.8212102632969618E-13</v>
      </c>
      <c r="N73" s="218"/>
    </row>
    <row r="74" spans="1:14" s="61" customFormat="1" ht="17.649999999999999" customHeight="1">
      <c r="A74" s="330">
        <v>62</v>
      </c>
      <c r="B74" s="331" t="s">
        <v>536</v>
      </c>
      <c r="C74" s="332">
        <v>14564.528470123416</v>
      </c>
      <c r="D74" s="332">
        <v>14097.340729864702</v>
      </c>
      <c r="E74" s="332">
        <v>344.29827325256588</v>
      </c>
      <c r="F74" s="332">
        <f t="shared" si="1"/>
        <v>14441.639003117267</v>
      </c>
      <c r="G74" s="332"/>
      <c r="H74" s="332">
        <v>30.722366777565924</v>
      </c>
      <c r="I74" s="332">
        <v>61.444733555131847</v>
      </c>
      <c r="J74" s="332">
        <f t="shared" si="2"/>
        <v>92.167100332697771</v>
      </c>
      <c r="K74" s="332"/>
      <c r="L74" s="332">
        <f t="shared" si="3"/>
        <v>30.72236667345129</v>
      </c>
      <c r="M74" s="332">
        <f t="shared" si="4"/>
        <v>122.88946700614906</v>
      </c>
      <c r="N74" s="218"/>
    </row>
    <row r="75" spans="1:14" s="61" customFormat="1" ht="17.649999999999999" customHeight="1">
      <c r="A75" s="330">
        <v>63</v>
      </c>
      <c r="B75" s="331" t="s">
        <v>537</v>
      </c>
      <c r="C75" s="332">
        <v>19146.384786480219</v>
      </c>
      <c r="D75" s="332">
        <v>8228.9121649813969</v>
      </c>
      <c r="E75" s="332">
        <v>321.10213605058073</v>
      </c>
      <c r="F75" s="332">
        <f t="shared" si="1"/>
        <v>8550.0143010319771</v>
      </c>
      <c r="G75" s="332"/>
      <c r="H75" s="332">
        <v>321.10213605058073</v>
      </c>
      <c r="I75" s="332">
        <v>642.20427210116145</v>
      </c>
      <c r="J75" s="332">
        <f t="shared" si="2"/>
        <v>963.30640815174218</v>
      </c>
      <c r="K75" s="332"/>
      <c r="L75" s="332">
        <f t="shared" si="3"/>
        <v>9633.0640772964998</v>
      </c>
      <c r="M75" s="332">
        <f t="shared" si="4"/>
        <v>10596.370485448242</v>
      </c>
      <c r="N75" s="218"/>
    </row>
    <row r="76" spans="1:14" s="61" customFormat="1" ht="17.649999999999999" customHeight="1">
      <c r="A76" s="330">
        <v>64</v>
      </c>
      <c r="B76" s="331" t="s">
        <v>538</v>
      </c>
      <c r="C76" s="332">
        <v>153.75799382584918</v>
      </c>
      <c r="D76" s="332">
        <v>153.75799382584916</v>
      </c>
      <c r="E76" s="332">
        <v>0</v>
      </c>
      <c r="F76" s="332">
        <f t="shared" si="1"/>
        <v>153.75799382584916</v>
      </c>
      <c r="G76" s="332"/>
      <c r="H76" s="332">
        <v>0</v>
      </c>
      <c r="I76" s="332">
        <v>0</v>
      </c>
      <c r="J76" s="332">
        <f t="shared" si="2"/>
        <v>0</v>
      </c>
      <c r="K76" s="332"/>
      <c r="L76" s="332">
        <f t="shared" si="3"/>
        <v>2.8421709430404007E-14</v>
      </c>
      <c r="M76" s="332">
        <f t="shared" si="4"/>
        <v>2.8421709430404007E-14</v>
      </c>
      <c r="N76" s="218"/>
    </row>
    <row r="77" spans="1:14" s="61" customFormat="1" ht="17.649999999999999" customHeight="1">
      <c r="A77" s="330">
        <v>65</v>
      </c>
      <c r="B77" s="331" t="s">
        <v>539</v>
      </c>
      <c r="C77" s="332">
        <v>1569.3099540315923</v>
      </c>
      <c r="D77" s="332">
        <v>1569.3099540315925</v>
      </c>
      <c r="E77" s="332">
        <v>0</v>
      </c>
      <c r="F77" s="332">
        <f t="shared" si="1"/>
        <v>1569.3099540315925</v>
      </c>
      <c r="G77" s="332"/>
      <c r="H77" s="332">
        <v>0</v>
      </c>
      <c r="I77" s="332">
        <v>0</v>
      </c>
      <c r="J77" s="332">
        <f t="shared" si="2"/>
        <v>0</v>
      </c>
      <c r="K77" s="332"/>
      <c r="L77" s="332">
        <f t="shared" si="3"/>
        <v>-2.2737367544323206E-13</v>
      </c>
      <c r="M77" s="332">
        <f t="shared" si="4"/>
        <v>-2.2737367544323206E-13</v>
      </c>
      <c r="N77" s="218"/>
    </row>
    <row r="78" spans="1:14" s="61" customFormat="1" ht="17.649999999999999" customHeight="1">
      <c r="A78" s="330">
        <v>66</v>
      </c>
      <c r="B78" s="331" t="s">
        <v>540</v>
      </c>
      <c r="C78" s="332">
        <v>1722.2328196098194</v>
      </c>
      <c r="D78" s="332">
        <v>1722.2328196098194</v>
      </c>
      <c r="E78" s="332">
        <v>0</v>
      </c>
      <c r="F78" s="332">
        <f t="shared" si="1"/>
        <v>1722.2328196098194</v>
      </c>
      <c r="G78" s="332"/>
      <c r="H78" s="332">
        <v>0</v>
      </c>
      <c r="I78" s="332">
        <v>0</v>
      </c>
      <c r="J78" s="332">
        <f t="shared" si="2"/>
        <v>0</v>
      </c>
      <c r="K78" s="332"/>
      <c r="L78" s="332">
        <f t="shared" si="3"/>
        <v>0</v>
      </c>
      <c r="M78" s="332">
        <f t="shared" si="4"/>
        <v>0</v>
      </c>
      <c r="N78" s="218"/>
    </row>
    <row r="79" spans="1:14" s="62" customFormat="1" ht="17.649999999999999" customHeight="1">
      <c r="A79" s="330">
        <v>67</v>
      </c>
      <c r="B79" s="331" t="s">
        <v>541</v>
      </c>
      <c r="C79" s="332">
        <v>469.82430055379007</v>
      </c>
      <c r="D79" s="332">
        <v>469.82430055379018</v>
      </c>
      <c r="E79" s="332">
        <v>0</v>
      </c>
      <c r="F79" s="332">
        <f t="shared" si="1"/>
        <v>469.82430055379018</v>
      </c>
      <c r="G79" s="332"/>
      <c r="H79" s="332">
        <v>0</v>
      </c>
      <c r="I79" s="332">
        <v>0</v>
      </c>
      <c r="J79" s="332">
        <f t="shared" si="2"/>
        <v>0</v>
      </c>
      <c r="K79" s="332"/>
      <c r="L79" s="332">
        <f t="shared" si="3"/>
        <v>-1.1368683772161603E-13</v>
      </c>
      <c r="M79" s="332">
        <f t="shared" si="4"/>
        <v>-1.1368683772161603E-13</v>
      </c>
      <c r="N79" s="219"/>
    </row>
    <row r="80" spans="1:14" s="61" customFormat="1" ht="17.649999999999999" customHeight="1">
      <c r="A80" s="330">
        <v>68</v>
      </c>
      <c r="B80" s="331" t="s">
        <v>542</v>
      </c>
      <c r="C80" s="332">
        <v>2132.5571954003171</v>
      </c>
      <c r="D80" s="332">
        <v>1832.0195746315737</v>
      </c>
      <c r="E80" s="332">
        <v>22.833344723658286</v>
      </c>
      <c r="F80" s="332">
        <f t="shared" ref="F80:F143" si="5">+D80+E80</f>
        <v>1854.852919355232</v>
      </c>
      <c r="G80" s="332"/>
      <c r="H80" s="332">
        <v>28.558829929658422</v>
      </c>
      <c r="I80" s="332">
        <v>49.72330975591786</v>
      </c>
      <c r="J80" s="332">
        <f t="shared" ref="J80:J143" si="6">+H80+I80</f>
        <v>78.282139685576283</v>
      </c>
      <c r="K80" s="332"/>
      <c r="L80" s="332">
        <f t="shared" ref="L80:L143" si="7">SUM(C80-F80-J80)</f>
        <v>199.4221363595089</v>
      </c>
      <c r="M80" s="332">
        <f t="shared" ref="M80:M143" si="8">J80+L80</f>
        <v>277.70427604508518</v>
      </c>
      <c r="N80" s="218"/>
    </row>
    <row r="81" spans="1:14" s="61" customFormat="1" ht="17.649999999999999" customHeight="1">
      <c r="A81" s="330">
        <v>69</v>
      </c>
      <c r="B81" s="331" t="s">
        <v>543</v>
      </c>
      <c r="C81" s="332">
        <v>762.89598922186019</v>
      </c>
      <c r="D81" s="332">
        <v>762.89598922186019</v>
      </c>
      <c r="E81" s="332">
        <v>0</v>
      </c>
      <c r="F81" s="332">
        <f t="shared" si="5"/>
        <v>762.89598922186019</v>
      </c>
      <c r="G81" s="332"/>
      <c r="H81" s="332">
        <v>0</v>
      </c>
      <c r="I81" s="332">
        <v>0</v>
      </c>
      <c r="J81" s="332">
        <f t="shared" si="6"/>
        <v>0</v>
      </c>
      <c r="K81" s="332"/>
      <c r="L81" s="332">
        <f t="shared" si="7"/>
        <v>0</v>
      </c>
      <c r="M81" s="332">
        <f t="shared" si="8"/>
        <v>0</v>
      </c>
      <c r="N81" s="218"/>
    </row>
    <row r="82" spans="1:14" s="61" customFormat="1" ht="17.649999999999999" customHeight="1">
      <c r="A82" s="330">
        <v>70</v>
      </c>
      <c r="B82" s="331" t="s">
        <v>544</v>
      </c>
      <c r="C82" s="332">
        <v>852.51905938796767</v>
      </c>
      <c r="D82" s="332">
        <v>852.51905938796756</v>
      </c>
      <c r="E82" s="332">
        <v>0</v>
      </c>
      <c r="F82" s="332">
        <f t="shared" si="5"/>
        <v>852.51905938796756</v>
      </c>
      <c r="G82" s="332"/>
      <c r="H82" s="332">
        <v>0</v>
      </c>
      <c r="I82" s="332">
        <v>0</v>
      </c>
      <c r="J82" s="332">
        <f t="shared" si="6"/>
        <v>0</v>
      </c>
      <c r="K82" s="332"/>
      <c r="L82" s="332">
        <f t="shared" si="7"/>
        <v>1.1368683772161603E-13</v>
      </c>
      <c r="M82" s="332">
        <f t="shared" si="8"/>
        <v>1.1368683772161603E-13</v>
      </c>
      <c r="N82" s="218"/>
    </row>
    <row r="83" spans="1:14" s="61" customFormat="1" ht="17.649999999999999" customHeight="1">
      <c r="A83" s="330">
        <v>71</v>
      </c>
      <c r="B83" s="331" t="s">
        <v>545</v>
      </c>
      <c r="C83" s="332">
        <v>311.84507056503963</v>
      </c>
      <c r="D83" s="332">
        <v>311.84507056503969</v>
      </c>
      <c r="E83" s="332">
        <v>0</v>
      </c>
      <c r="F83" s="332">
        <f t="shared" si="5"/>
        <v>311.84507056503969</v>
      </c>
      <c r="G83" s="332"/>
      <c r="H83" s="332">
        <v>0</v>
      </c>
      <c r="I83" s="332">
        <v>0</v>
      </c>
      <c r="J83" s="332">
        <f t="shared" si="6"/>
        <v>0</v>
      </c>
      <c r="K83" s="332"/>
      <c r="L83" s="332">
        <f t="shared" si="7"/>
        <v>-5.6843418860808015E-14</v>
      </c>
      <c r="M83" s="332">
        <f t="shared" si="8"/>
        <v>-5.6843418860808015E-14</v>
      </c>
      <c r="N83" s="218"/>
    </row>
    <row r="84" spans="1:14" s="61" customFormat="1" ht="17.649999999999999" customHeight="1">
      <c r="A84" s="330">
        <v>72</v>
      </c>
      <c r="B84" s="331" t="s">
        <v>546</v>
      </c>
      <c r="C84" s="332">
        <v>710.00871326323397</v>
      </c>
      <c r="D84" s="332">
        <v>710.00871326323397</v>
      </c>
      <c r="E84" s="332">
        <v>0</v>
      </c>
      <c r="F84" s="332">
        <f t="shared" si="5"/>
        <v>710.00871326323397</v>
      </c>
      <c r="G84" s="332"/>
      <c r="H84" s="332">
        <v>0</v>
      </c>
      <c r="I84" s="332">
        <v>0</v>
      </c>
      <c r="J84" s="332">
        <f t="shared" si="6"/>
        <v>0</v>
      </c>
      <c r="K84" s="332"/>
      <c r="L84" s="332">
        <f t="shared" si="7"/>
        <v>0</v>
      </c>
      <c r="M84" s="332">
        <f t="shared" si="8"/>
        <v>0</v>
      </c>
      <c r="N84" s="218"/>
    </row>
    <row r="85" spans="1:14" s="61" customFormat="1" ht="17.649999999999999" customHeight="1">
      <c r="A85" s="330">
        <v>73</v>
      </c>
      <c r="B85" s="331" t="s">
        <v>547</v>
      </c>
      <c r="C85" s="332">
        <v>972.66262981049988</v>
      </c>
      <c r="D85" s="332">
        <v>972.66262981049977</v>
      </c>
      <c r="E85" s="332">
        <v>0</v>
      </c>
      <c r="F85" s="332">
        <f t="shared" si="5"/>
        <v>972.66262981049977</v>
      </c>
      <c r="G85" s="332"/>
      <c r="H85" s="332">
        <v>0</v>
      </c>
      <c r="I85" s="332">
        <v>0</v>
      </c>
      <c r="J85" s="332">
        <f t="shared" si="6"/>
        <v>0</v>
      </c>
      <c r="K85" s="332"/>
      <c r="L85" s="332">
        <f t="shared" si="7"/>
        <v>1.1368683772161603E-13</v>
      </c>
      <c r="M85" s="332">
        <f t="shared" si="8"/>
        <v>1.1368683772161603E-13</v>
      </c>
      <c r="N85" s="218"/>
    </row>
    <row r="86" spans="1:14" s="61" customFormat="1" ht="17.649999999999999" customHeight="1">
      <c r="A86" s="330">
        <v>74</v>
      </c>
      <c r="B86" s="331" t="s">
        <v>548</v>
      </c>
      <c r="C86" s="332">
        <v>145.82386325554191</v>
      </c>
      <c r="D86" s="332">
        <v>145.82386325554188</v>
      </c>
      <c r="E86" s="332">
        <v>0</v>
      </c>
      <c r="F86" s="332">
        <f t="shared" si="5"/>
        <v>145.82386325554188</v>
      </c>
      <c r="G86" s="332"/>
      <c r="H86" s="332">
        <v>0</v>
      </c>
      <c r="I86" s="332">
        <v>0</v>
      </c>
      <c r="J86" s="332">
        <f t="shared" si="6"/>
        <v>0</v>
      </c>
      <c r="K86" s="332"/>
      <c r="L86" s="332">
        <f t="shared" si="7"/>
        <v>2.8421709430404007E-14</v>
      </c>
      <c r="M86" s="332">
        <f t="shared" si="8"/>
        <v>2.8421709430404007E-14</v>
      </c>
      <c r="N86" s="218"/>
    </row>
    <row r="87" spans="1:14" s="61" customFormat="1" ht="17.649999999999999" customHeight="1">
      <c r="A87" s="330">
        <v>75</v>
      </c>
      <c r="B87" s="331" t="s">
        <v>549</v>
      </c>
      <c r="C87" s="332">
        <v>265.4373902135635</v>
      </c>
      <c r="D87" s="332">
        <v>265.4373902135635</v>
      </c>
      <c r="E87" s="332">
        <v>0</v>
      </c>
      <c r="F87" s="332">
        <f t="shared" si="5"/>
        <v>265.4373902135635</v>
      </c>
      <c r="G87" s="332"/>
      <c r="H87" s="332">
        <v>0</v>
      </c>
      <c r="I87" s="332">
        <v>0</v>
      </c>
      <c r="J87" s="332">
        <f t="shared" si="6"/>
        <v>0</v>
      </c>
      <c r="K87" s="332"/>
      <c r="L87" s="332">
        <f t="shared" si="7"/>
        <v>0</v>
      </c>
      <c r="M87" s="332">
        <f t="shared" si="8"/>
        <v>0</v>
      </c>
      <c r="N87" s="218"/>
    </row>
    <row r="88" spans="1:14" s="61" customFormat="1" ht="17.649999999999999" customHeight="1">
      <c r="A88" s="330">
        <v>76</v>
      </c>
      <c r="B88" s="331" t="s">
        <v>550</v>
      </c>
      <c r="C88" s="332">
        <v>431.08316899616432</v>
      </c>
      <c r="D88" s="332">
        <v>431.08316899616432</v>
      </c>
      <c r="E88" s="332">
        <v>0</v>
      </c>
      <c r="F88" s="332">
        <f t="shared" si="5"/>
        <v>431.08316899616432</v>
      </c>
      <c r="G88" s="332"/>
      <c r="H88" s="332">
        <v>0</v>
      </c>
      <c r="I88" s="332">
        <v>0</v>
      </c>
      <c r="J88" s="332">
        <f t="shared" si="6"/>
        <v>0</v>
      </c>
      <c r="K88" s="332"/>
      <c r="L88" s="332">
        <f t="shared" si="7"/>
        <v>0</v>
      </c>
      <c r="M88" s="332">
        <f t="shared" si="8"/>
        <v>0</v>
      </c>
      <c r="N88" s="218"/>
    </row>
    <row r="89" spans="1:14" s="61" customFormat="1" ht="17.649999999999999" customHeight="1">
      <c r="A89" s="330">
        <v>77</v>
      </c>
      <c r="B89" s="331" t="s">
        <v>551</v>
      </c>
      <c r="C89" s="332">
        <v>330.87284871628913</v>
      </c>
      <c r="D89" s="332">
        <v>330.87284871628913</v>
      </c>
      <c r="E89" s="332">
        <v>0</v>
      </c>
      <c r="F89" s="332">
        <f t="shared" si="5"/>
        <v>330.87284871628913</v>
      </c>
      <c r="G89" s="332"/>
      <c r="H89" s="332">
        <v>0</v>
      </c>
      <c r="I89" s="332">
        <v>0</v>
      </c>
      <c r="J89" s="332">
        <f t="shared" si="6"/>
        <v>0</v>
      </c>
      <c r="K89" s="332"/>
      <c r="L89" s="332">
        <f t="shared" si="7"/>
        <v>0</v>
      </c>
      <c r="M89" s="332">
        <f t="shared" si="8"/>
        <v>0</v>
      </c>
      <c r="N89" s="218"/>
    </row>
    <row r="90" spans="1:14" s="61" customFormat="1" ht="17.649999999999999" customHeight="1">
      <c r="A90" s="330">
        <v>78</v>
      </c>
      <c r="B90" s="331" t="s">
        <v>552</v>
      </c>
      <c r="C90" s="332">
        <v>5.6657826524824282</v>
      </c>
      <c r="D90" s="332">
        <v>5.6657826524824282</v>
      </c>
      <c r="E90" s="332">
        <v>0</v>
      </c>
      <c r="F90" s="332">
        <f t="shared" si="5"/>
        <v>5.6657826524824282</v>
      </c>
      <c r="G90" s="332"/>
      <c r="H90" s="332">
        <v>0</v>
      </c>
      <c r="I90" s="332">
        <v>0</v>
      </c>
      <c r="J90" s="332">
        <f t="shared" si="6"/>
        <v>0</v>
      </c>
      <c r="K90" s="332"/>
      <c r="L90" s="332">
        <f t="shared" si="7"/>
        <v>0</v>
      </c>
      <c r="M90" s="332">
        <f t="shared" si="8"/>
        <v>0</v>
      </c>
      <c r="N90" s="218"/>
    </row>
    <row r="91" spans="1:14" s="61" customFormat="1" ht="17.649999999999999" customHeight="1">
      <c r="A91" s="330">
        <v>79</v>
      </c>
      <c r="B91" s="331" t="s">
        <v>553</v>
      </c>
      <c r="C91" s="332">
        <v>2926.2841843171627</v>
      </c>
      <c r="D91" s="332">
        <v>2926.2841843171623</v>
      </c>
      <c r="E91" s="332">
        <v>0</v>
      </c>
      <c r="F91" s="332">
        <f t="shared" si="5"/>
        <v>2926.2841843171623</v>
      </c>
      <c r="G91" s="332"/>
      <c r="H91" s="332">
        <v>0</v>
      </c>
      <c r="I91" s="332">
        <v>0</v>
      </c>
      <c r="J91" s="332">
        <f t="shared" si="6"/>
        <v>0</v>
      </c>
      <c r="K91" s="332"/>
      <c r="L91" s="332">
        <f t="shared" si="7"/>
        <v>4.5474735088646412E-13</v>
      </c>
      <c r="M91" s="332">
        <f t="shared" si="8"/>
        <v>4.5474735088646412E-13</v>
      </c>
      <c r="N91" s="218"/>
    </row>
    <row r="92" spans="1:14" s="61" customFormat="1" ht="17.649999999999999" customHeight="1">
      <c r="A92" s="330">
        <v>80</v>
      </c>
      <c r="B92" s="331" t="s">
        <v>554</v>
      </c>
      <c r="C92" s="332">
        <v>677.42953499479108</v>
      </c>
      <c r="D92" s="332">
        <v>677.4295349947912</v>
      </c>
      <c r="E92" s="332">
        <v>0</v>
      </c>
      <c r="F92" s="332">
        <f t="shared" si="5"/>
        <v>677.4295349947912</v>
      </c>
      <c r="G92" s="332"/>
      <c r="H92" s="332">
        <v>0</v>
      </c>
      <c r="I92" s="332">
        <v>0</v>
      </c>
      <c r="J92" s="332">
        <f t="shared" si="6"/>
        <v>0</v>
      </c>
      <c r="K92" s="332"/>
      <c r="L92" s="332">
        <f t="shared" si="7"/>
        <v>-1.1368683772161603E-13</v>
      </c>
      <c r="M92" s="332">
        <f t="shared" si="8"/>
        <v>-1.1368683772161603E-13</v>
      </c>
      <c r="N92" s="218"/>
    </row>
    <row r="93" spans="1:14" s="61" customFormat="1" ht="17.649999999999999" customHeight="1">
      <c r="A93" s="330">
        <v>82</v>
      </c>
      <c r="B93" s="331" t="s">
        <v>555</v>
      </c>
      <c r="C93" s="332">
        <v>13.782854035436921</v>
      </c>
      <c r="D93" s="332">
        <v>13.782854035436918</v>
      </c>
      <c r="E93" s="332">
        <v>0</v>
      </c>
      <c r="F93" s="332">
        <f t="shared" si="5"/>
        <v>13.782854035436918</v>
      </c>
      <c r="G93" s="332"/>
      <c r="H93" s="332">
        <v>0</v>
      </c>
      <c r="I93" s="332">
        <v>0</v>
      </c>
      <c r="J93" s="332">
        <f t="shared" si="6"/>
        <v>0</v>
      </c>
      <c r="K93" s="332"/>
      <c r="L93" s="332">
        <f t="shared" si="7"/>
        <v>3.5527136788005009E-15</v>
      </c>
      <c r="M93" s="332">
        <f t="shared" si="8"/>
        <v>3.5527136788005009E-15</v>
      </c>
      <c r="N93" s="218"/>
    </row>
    <row r="94" spans="1:14" s="61" customFormat="1" ht="17.649999999999999" customHeight="1">
      <c r="A94" s="330">
        <v>83</v>
      </c>
      <c r="B94" s="331" t="s">
        <v>556</v>
      </c>
      <c r="C94" s="332">
        <v>21.025675202947539</v>
      </c>
      <c r="D94" s="332">
        <v>21.025675202947532</v>
      </c>
      <c r="E94" s="332">
        <v>0</v>
      </c>
      <c r="F94" s="332">
        <f t="shared" si="5"/>
        <v>21.025675202947532</v>
      </c>
      <c r="G94" s="332"/>
      <c r="H94" s="332">
        <v>0</v>
      </c>
      <c r="I94" s="332">
        <v>0</v>
      </c>
      <c r="J94" s="332">
        <f t="shared" si="6"/>
        <v>0</v>
      </c>
      <c r="K94" s="332"/>
      <c r="L94" s="332">
        <f t="shared" si="7"/>
        <v>7.1054273576010019E-15</v>
      </c>
      <c r="M94" s="332">
        <f t="shared" si="8"/>
        <v>7.1054273576010019E-15</v>
      </c>
      <c r="N94" s="218"/>
    </row>
    <row r="95" spans="1:14" s="61" customFormat="1" ht="17.649999999999999" customHeight="1">
      <c r="A95" s="330">
        <v>84</v>
      </c>
      <c r="B95" s="331" t="s">
        <v>557</v>
      </c>
      <c r="C95" s="332">
        <v>310.32199350000002</v>
      </c>
      <c r="D95" s="332">
        <v>310.32199350000002</v>
      </c>
      <c r="E95" s="332">
        <v>0</v>
      </c>
      <c r="F95" s="332">
        <f t="shared" si="5"/>
        <v>310.32199350000002</v>
      </c>
      <c r="G95" s="332"/>
      <c r="H95" s="332">
        <v>0</v>
      </c>
      <c r="I95" s="332">
        <v>0</v>
      </c>
      <c r="J95" s="332">
        <f t="shared" si="6"/>
        <v>0</v>
      </c>
      <c r="K95" s="332"/>
      <c r="L95" s="332">
        <f t="shared" si="7"/>
        <v>0</v>
      </c>
      <c r="M95" s="332">
        <f t="shared" si="8"/>
        <v>0</v>
      </c>
      <c r="N95" s="218"/>
    </row>
    <row r="96" spans="1:14" s="61" customFormat="1" ht="17.649999999999999" customHeight="1">
      <c r="A96" s="330">
        <v>87</v>
      </c>
      <c r="B96" s="331" t="s">
        <v>558</v>
      </c>
      <c r="C96" s="332">
        <v>1130.1984990645765</v>
      </c>
      <c r="D96" s="332">
        <v>1130.1984990645769</v>
      </c>
      <c r="E96" s="332">
        <v>0</v>
      </c>
      <c r="F96" s="332">
        <f t="shared" si="5"/>
        <v>1130.1984990645769</v>
      </c>
      <c r="G96" s="332"/>
      <c r="H96" s="332">
        <v>0</v>
      </c>
      <c r="I96" s="332">
        <v>0</v>
      </c>
      <c r="J96" s="332">
        <f t="shared" si="6"/>
        <v>0</v>
      </c>
      <c r="K96" s="332"/>
      <c r="L96" s="332">
        <f t="shared" si="7"/>
        <v>-4.5474735088646412E-13</v>
      </c>
      <c r="M96" s="332">
        <f t="shared" si="8"/>
        <v>-4.5474735088646412E-13</v>
      </c>
      <c r="N96" s="218"/>
    </row>
    <row r="97" spans="1:19" s="61" customFormat="1" ht="17.649999999999999" customHeight="1">
      <c r="A97" s="330">
        <v>90</v>
      </c>
      <c r="B97" s="331" t="s">
        <v>559</v>
      </c>
      <c r="C97" s="332">
        <v>308.7369599999999</v>
      </c>
      <c r="D97" s="332">
        <v>308.73695999999995</v>
      </c>
      <c r="E97" s="332">
        <v>0</v>
      </c>
      <c r="F97" s="332">
        <f t="shared" si="5"/>
        <v>308.73695999999995</v>
      </c>
      <c r="G97" s="332"/>
      <c r="H97" s="332">
        <v>0</v>
      </c>
      <c r="I97" s="332">
        <v>0</v>
      </c>
      <c r="J97" s="332">
        <f t="shared" si="6"/>
        <v>0</v>
      </c>
      <c r="K97" s="332"/>
      <c r="L97" s="332">
        <f t="shared" si="7"/>
        <v>-5.6843418860808015E-14</v>
      </c>
      <c r="M97" s="332">
        <f t="shared" si="8"/>
        <v>-5.6843418860808015E-14</v>
      </c>
      <c r="N97" s="218"/>
    </row>
    <row r="98" spans="1:19" s="61" customFormat="1" ht="17.649999999999999" customHeight="1">
      <c r="A98" s="330">
        <v>91</v>
      </c>
      <c r="B98" s="331" t="s">
        <v>560</v>
      </c>
      <c r="C98" s="332">
        <v>264.52920414050953</v>
      </c>
      <c r="D98" s="332">
        <v>264.52920414050959</v>
      </c>
      <c r="E98" s="332">
        <v>0</v>
      </c>
      <c r="F98" s="332">
        <f t="shared" si="5"/>
        <v>264.52920414050959</v>
      </c>
      <c r="G98" s="332"/>
      <c r="H98" s="332">
        <v>0</v>
      </c>
      <c r="I98" s="332">
        <v>0</v>
      </c>
      <c r="J98" s="332">
        <f t="shared" si="6"/>
        <v>0</v>
      </c>
      <c r="K98" s="332"/>
      <c r="L98" s="332">
        <f t="shared" si="7"/>
        <v>-5.6843418860808015E-14</v>
      </c>
      <c r="M98" s="332">
        <f t="shared" si="8"/>
        <v>-5.6843418860808015E-14</v>
      </c>
      <c r="N98" s="218"/>
    </row>
    <row r="99" spans="1:19" s="61" customFormat="1" ht="17.649999999999999" customHeight="1">
      <c r="A99" s="330">
        <v>92</v>
      </c>
      <c r="B99" s="331" t="s">
        <v>561</v>
      </c>
      <c r="C99" s="332">
        <v>743.13931757000933</v>
      </c>
      <c r="D99" s="332">
        <v>743.13931757000921</v>
      </c>
      <c r="E99" s="332">
        <v>0</v>
      </c>
      <c r="F99" s="332">
        <f t="shared" si="5"/>
        <v>743.13931757000921</v>
      </c>
      <c r="G99" s="332"/>
      <c r="H99" s="332">
        <v>0</v>
      </c>
      <c r="I99" s="332">
        <v>0</v>
      </c>
      <c r="J99" s="332">
        <f t="shared" si="6"/>
        <v>0</v>
      </c>
      <c r="K99" s="332"/>
      <c r="L99" s="332">
        <f t="shared" si="7"/>
        <v>1.1368683772161603E-13</v>
      </c>
      <c r="M99" s="332">
        <f t="shared" si="8"/>
        <v>1.1368683772161603E-13</v>
      </c>
      <c r="N99" s="218"/>
    </row>
    <row r="100" spans="1:19" s="61" customFormat="1" ht="17.649999999999999" customHeight="1">
      <c r="A100" s="330">
        <v>93</v>
      </c>
      <c r="B100" s="331" t="s">
        <v>562</v>
      </c>
      <c r="C100" s="332">
        <v>398.98915017999508</v>
      </c>
      <c r="D100" s="332">
        <v>398.98915017999508</v>
      </c>
      <c r="E100" s="332">
        <v>0</v>
      </c>
      <c r="F100" s="332">
        <f t="shared" si="5"/>
        <v>398.98915017999508</v>
      </c>
      <c r="G100" s="332"/>
      <c r="H100" s="332">
        <v>0</v>
      </c>
      <c r="I100" s="332">
        <v>0</v>
      </c>
      <c r="J100" s="332">
        <f t="shared" si="6"/>
        <v>0</v>
      </c>
      <c r="K100" s="332"/>
      <c r="L100" s="332">
        <f t="shared" si="7"/>
        <v>0</v>
      </c>
      <c r="M100" s="332">
        <f t="shared" si="8"/>
        <v>0</v>
      </c>
      <c r="N100" s="218"/>
    </row>
    <row r="101" spans="1:19" s="61" customFormat="1" ht="17.649999999999999" customHeight="1">
      <c r="A101" s="330">
        <v>94</v>
      </c>
      <c r="B101" s="331" t="s">
        <v>563</v>
      </c>
      <c r="C101" s="332">
        <v>133.004985</v>
      </c>
      <c r="D101" s="332">
        <v>133.004985</v>
      </c>
      <c r="E101" s="332">
        <v>0</v>
      </c>
      <c r="F101" s="332">
        <f t="shared" si="5"/>
        <v>133.004985</v>
      </c>
      <c r="G101" s="332"/>
      <c r="H101" s="332">
        <v>0</v>
      </c>
      <c r="I101" s="332">
        <v>0</v>
      </c>
      <c r="J101" s="332">
        <f t="shared" si="6"/>
        <v>0</v>
      </c>
      <c r="K101" s="332"/>
      <c r="L101" s="332">
        <f t="shared" si="7"/>
        <v>0</v>
      </c>
      <c r="M101" s="332">
        <f t="shared" si="8"/>
        <v>0</v>
      </c>
      <c r="N101" s="218"/>
    </row>
    <row r="102" spans="1:19" s="61" customFormat="1" ht="17.649999999999999" customHeight="1">
      <c r="A102" s="330">
        <v>95</v>
      </c>
      <c r="B102" s="331" t="s">
        <v>564</v>
      </c>
      <c r="C102" s="332">
        <v>176.96990683995182</v>
      </c>
      <c r="D102" s="332">
        <v>176.96990683995179</v>
      </c>
      <c r="E102" s="332">
        <v>0</v>
      </c>
      <c r="F102" s="332">
        <f t="shared" si="5"/>
        <v>176.96990683995179</v>
      </c>
      <c r="G102" s="332"/>
      <c r="H102" s="332">
        <v>0</v>
      </c>
      <c r="I102" s="332">
        <v>0</v>
      </c>
      <c r="J102" s="332">
        <f t="shared" si="6"/>
        <v>0</v>
      </c>
      <c r="K102" s="332"/>
      <c r="L102" s="332">
        <f t="shared" si="7"/>
        <v>2.8421709430404007E-14</v>
      </c>
      <c r="M102" s="332">
        <f t="shared" si="8"/>
        <v>2.8421709430404007E-14</v>
      </c>
      <c r="N102" s="218"/>
    </row>
    <row r="103" spans="1:19" s="61" customFormat="1" ht="17.649999999999999" customHeight="1">
      <c r="A103" s="330">
        <v>98</v>
      </c>
      <c r="B103" s="331" t="s">
        <v>565</v>
      </c>
      <c r="C103" s="332">
        <v>79.926672759262686</v>
      </c>
      <c r="D103" s="332">
        <v>79.926672759262686</v>
      </c>
      <c r="E103" s="332">
        <v>0</v>
      </c>
      <c r="F103" s="332">
        <f t="shared" si="5"/>
        <v>79.926672759262686</v>
      </c>
      <c r="G103" s="332"/>
      <c r="H103" s="332">
        <v>0</v>
      </c>
      <c r="I103" s="332">
        <v>0</v>
      </c>
      <c r="J103" s="332">
        <f t="shared" si="6"/>
        <v>0</v>
      </c>
      <c r="K103" s="332"/>
      <c r="L103" s="332">
        <f t="shared" si="7"/>
        <v>0</v>
      </c>
      <c r="M103" s="332">
        <f t="shared" si="8"/>
        <v>0</v>
      </c>
      <c r="N103" s="218"/>
    </row>
    <row r="104" spans="1:19" s="61" customFormat="1" ht="17.649999999999999" customHeight="1">
      <c r="A104" s="330">
        <v>99</v>
      </c>
      <c r="B104" s="331" t="s">
        <v>566</v>
      </c>
      <c r="C104" s="332">
        <v>1029.4673836045733</v>
      </c>
      <c r="D104" s="332">
        <v>1029.4673836045736</v>
      </c>
      <c r="E104" s="332">
        <v>0</v>
      </c>
      <c r="F104" s="332">
        <f t="shared" si="5"/>
        <v>1029.4673836045736</v>
      </c>
      <c r="G104" s="332"/>
      <c r="H104" s="332">
        <v>0</v>
      </c>
      <c r="I104" s="332">
        <v>0</v>
      </c>
      <c r="J104" s="332">
        <f t="shared" si="6"/>
        <v>0</v>
      </c>
      <c r="K104" s="332"/>
      <c r="L104" s="332">
        <f t="shared" si="7"/>
        <v>-2.2737367544323206E-13</v>
      </c>
      <c r="M104" s="332">
        <f t="shared" si="8"/>
        <v>-2.2737367544323206E-13</v>
      </c>
      <c r="N104" s="218"/>
    </row>
    <row r="105" spans="1:19" s="61" customFormat="1" ht="17.649999999999999" customHeight="1">
      <c r="A105" s="330">
        <v>100</v>
      </c>
      <c r="B105" s="331" t="s">
        <v>567</v>
      </c>
      <c r="C105" s="332">
        <v>1828.9700336825963</v>
      </c>
      <c r="D105" s="332">
        <v>1828.9700336825963</v>
      </c>
      <c r="E105" s="332">
        <v>0</v>
      </c>
      <c r="F105" s="332">
        <f t="shared" si="5"/>
        <v>1828.9700336825963</v>
      </c>
      <c r="G105" s="332"/>
      <c r="H105" s="332">
        <v>0</v>
      </c>
      <c r="I105" s="332">
        <v>0</v>
      </c>
      <c r="J105" s="332">
        <f t="shared" si="6"/>
        <v>0</v>
      </c>
      <c r="K105" s="332"/>
      <c r="L105" s="332">
        <f t="shared" si="7"/>
        <v>0</v>
      </c>
      <c r="M105" s="332">
        <f t="shared" si="8"/>
        <v>0</v>
      </c>
      <c r="N105" s="218"/>
    </row>
    <row r="106" spans="1:19" s="63" customFormat="1" ht="17.649999999999999" customHeight="1">
      <c r="A106" s="330">
        <v>101</v>
      </c>
      <c r="B106" s="331" t="s">
        <v>568</v>
      </c>
      <c r="C106" s="332">
        <v>640.52961449946383</v>
      </c>
      <c r="D106" s="332">
        <v>640.52961449946406</v>
      </c>
      <c r="E106" s="332">
        <v>0</v>
      </c>
      <c r="F106" s="332">
        <f t="shared" si="5"/>
        <v>640.52961449946406</v>
      </c>
      <c r="G106" s="332"/>
      <c r="H106" s="332">
        <v>0</v>
      </c>
      <c r="I106" s="332">
        <v>0</v>
      </c>
      <c r="J106" s="332">
        <f t="shared" si="6"/>
        <v>0</v>
      </c>
      <c r="K106" s="332"/>
      <c r="L106" s="332">
        <f t="shared" si="7"/>
        <v>-2.2737367544323206E-13</v>
      </c>
      <c r="M106" s="332">
        <f t="shared" si="8"/>
        <v>-2.2737367544323206E-13</v>
      </c>
      <c r="N106" s="218"/>
      <c r="O106" s="61"/>
      <c r="P106" s="61"/>
      <c r="Q106" s="61"/>
      <c r="R106" s="61"/>
      <c r="S106" s="61"/>
    </row>
    <row r="107" spans="1:19" s="61" customFormat="1" ht="17.649999999999999" customHeight="1">
      <c r="A107" s="330">
        <v>102</v>
      </c>
      <c r="B107" s="331" t="s">
        <v>569</v>
      </c>
      <c r="C107" s="332">
        <v>443.1081066681212</v>
      </c>
      <c r="D107" s="332">
        <v>443.1081066681212</v>
      </c>
      <c r="E107" s="332">
        <v>0</v>
      </c>
      <c r="F107" s="332">
        <f t="shared" si="5"/>
        <v>443.1081066681212</v>
      </c>
      <c r="G107" s="332"/>
      <c r="H107" s="332">
        <v>0</v>
      </c>
      <c r="I107" s="332">
        <v>0</v>
      </c>
      <c r="J107" s="332">
        <f t="shared" si="6"/>
        <v>0</v>
      </c>
      <c r="K107" s="332"/>
      <c r="L107" s="332">
        <f t="shared" si="7"/>
        <v>0</v>
      </c>
      <c r="M107" s="332">
        <f t="shared" si="8"/>
        <v>0</v>
      </c>
      <c r="N107" s="218"/>
    </row>
    <row r="108" spans="1:19" s="61" customFormat="1" ht="17.649999999999999" customHeight="1">
      <c r="A108" s="330">
        <v>103</v>
      </c>
      <c r="B108" s="331" t="s">
        <v>570</v>
      </c>
      <c r="C108" s="332">
        <v>153.70579747539196</v>
      </c>
      <c r="D108" s="332">
        <v>153.70579747539193</v>
      </c>
      <c r="E108" s="332">
        <v>0</v>
      </c>
      <c r="F108" s="332">
        <f t="shared" si="5"/>
        <v>153.70579747539193</v>
      </c>
      <c r="G108" s="332"/>
      <c r="H108" s="332">
        <v>0</v>
      </c>
      <c r="I108" s="332">
        <v>0</v>
      </c>
      <c r="J108" s="332">
        <f t="shared" si="6"/>
        <v>0</v>
      </c>
      <c r="K108" s="332"/>
      <c r="L108" s="332">
        <f t="shared" si="7"/>
        <v>2.8421709430404007E-14</v>
      </c>
      <c r="M108" s="332">
        <f t="shared" si="8"/>
        <v>2.8421709430404007E-14</v>
      </c>
      <c r="N108" s="218"/>
    </row>
    <row r="109" spans="1:19" s="61" customFormat="1" ht="17.649999999999999" customHeight="1">
      <c r="A109" s="330">
        <v>104</v>
      </c>
      <c r="B109" s="333" t="s">
        <v>571</v>
      </c>
      <c r="C109" s="332">
        <v>4279.2161528280185</v>
      </c>
      <c r="D109" s="332">
        <v>4037.8640242091751</v>
      </c>
      <c r="E109" s="332">
        <v>0.90329985739706642</v>
      </c>
      <c r="F109" s="332">
        <f t="shared" si="5"/>
        <v>4038.7673240665722</v>
      </c>
      <c r="G109" s="332"/>
      <c r="H109" s="332">
        <v>11.937143712792066</v>
      </c>
      <c r="I109" s="332">
        <v>12.840443570189132</v>
      </c>
      <c r="J109" s="332">
        <f t="shared" si="6"/>
        <v>24.777587282981198</v>
      </c>
      <c r="K109" s="332"/>
      <c r="L109" s="332">
        <f t="shared" si="7"/>
        <v>215.67124147846511</v>
      </c>
      <c r="M109" s="332">
        <f t="shared" si="8"/>
        <v>240.44882876144629</v>
      </c>
      <c r="N109" s="218"/>
    </row>
    <row r="110" spans="1:19" s="61" customFormat="1" ht="17.649999999999999" customHeight="1">
      <c r="A110" s="330">
        <v>105</v>
      </c>
      <c r="B110" s="331" t="s">
        <v>572</v>
      </c>
      <c r="C110" s="332">
        <v>2330.6790515551006</v>
      </c>
      <c r="D110" s="332">
        <v>2330.6790515551006</v>
      </c>
      <c r="E110" s="332">
        <v>0</v>
      </c>
      <c r="F110" s="332">
        <f t="shared" si="5"/>
        <v>2330.6790515551006</v>
      </c>
      <c r="G110" s="332"/>
      <c r="H110" s="332">
        <v>0</v>
      </c>
      <c r="I110" s="332">
        <v>0</v>
      </c>
      <c r="J110" s="332">
        <f t="shared" si="6"/>
        <v>0</v>
      </c>
      <c r="K110" s="332"/>
      <c r="L110" s="332">
        <f t="shared" si="7"/>
        <v>0</v>
      </c>
      <c r="M110" s="332">
        <f t="shared" si="8"/>
        <v>0</v>
      </c>
      <c r="N110" s="218"/>
    </row>
    <row r="111" spans="1:19" s="61" customFormat="1" ht="17.649999999999999" customHeight="1">
      <c r="A111" s="330">
        <v>106</v>
      </c>
      <c r="B111" s="331" t="s">
        <v>573</v>
      </c>
      <c r="C111" s="332">
        <v>1711.2908310114185</v>
      </c>
      <c r="D111" s="332">
        <v>1711.2908310114185</v>
      </c>
      <c r="E111" s="332">
        <v>0</v>
      </c>
      <c r="F111" s="332">
        <f t="shared" si="5"/>
        <v>1711.2908310114185</v>
      </c>
      <c r="G111" s="332"/>
      <c r="H111" s="332">
        <v>0</v>
      </c>
      <c r="I111" s="332">
        <v>0</v>
      </c>
      <c r="J111" s="332">
        <f t="shared" si="6"/>
        <v>0</v>
      </c>
      <c r="K111" s="332"/>
      <c r="L111" s="332">
        <f t="shared" si="7"/>
        <v>0</v>
      </c>
      <c r="M111" s="332">
        <f t="shared" si="8"/>
        <v>0</v>
      </c>
      <c r="N111" s="218"/>
    </row>
    <row r="112" spans="1:19" s="61" customFormat="1" ht="17.649999999999999" customHeight="1">
      <c r="A112" s="330">
        <v>107</v>
      </c>
      <c r="B112" s="331" t="s">
        <v>574</v>
      </c>
      <c r="C112" s="332">
        <v>1389.5627352805</v>
      </c>
      <c r="D112" s="332">
        <v>1389.5627352805</v>
      </c>
      <c r="E112" s="332">
        <v>0</v>
      </c>
      <c r="F112" s="332">
        <f t="shared" si="5"/>
        <v>1389.5627352805</v>
      </c>
      <c r="G112" s="332"/>
      <c r="H112" s="332">
        <v>0</v>
      </c>
      <c r="I112" s="332">
        <v>0</v>
      </c>
      <c r="J112" s="332">
        <f t="shared" si="6"/>
        <v>0</v>
      </c>
      <c r="K112" s="332"/>
      <c r="L112" s="332">
        <f t="shared" si="7"/>
        <v>0</v>
      </c>
      <c r="M112" s="332">
        <f t="shared" si="8"/>
        <v>0</v>
      </c>
      <c r="N112" s="218"/>
    </row>
    <row r="113" spans="1:14" s="61" customFormat="1" ht="17.649999999999999" customHeight="1">
      <c r="A113" s="330">
        <v>108</v>
      </c>
      <c r="B113" s="331" t="s">
        <v>575</v>
      </c>
      <c r="C113" s="332">
        <v>787.03936335133403</v>
      </c>
      <c r="D113" s="332">
        <v>787.03936335133403</v>
      </c>
      <c r="E113" s="332">
        <v>0</v>
      </c>
      <c r="F113" s="332">
        <f t="shared" si="5"/>
        <v>787.03936335133403</v>
      </c>
      <c r="G113" s="332"/>
      <c r="H113" s="332">
        <v>0</v>
      </c>
      <c r="I113" s="332">
        <v>0</v>
      </c>
      <c r="J113" s="332">
        <f t="shared" si="6"/>
        <v>0</v>
      </c>
      <c r="K113" s="332"/>
      <c r="L113" s="332">
        <f t="shared" si="7"/>
        <v>0</v>
      </c>
      <c r="M113" s="332">
        <f t="shared" si="8"/>
        <v>0</v>
      </c>
      <c r="N113" s="218"/>
    </row>
    <row r="114" spans="1:14" s="62" customFormat="1" ht="17.649999999999999" customHeight="1">
      <c r="A114" s="330">
        <v>110</v>
      </c>
      <c r="B114" s="331" t="s">
        <v>576</v>
      </c>
      <c r="C114" s="332">
        <v>120.62615750328658</v>
      </c>
      <c r="D114" s="332">
        <v>120.62615750328655</v>
      </c>
      <c r="E114" s="332">
        <v>0</v>
      </c>
      <c r="F114" s="332">
        <f t="shared" si="5"/>
        <v>120.62615750328655</v>
      </c>
      <c r="G114" s="332"/>
      <c r="H114" s="332">
        <v>0</v>
      </c>
      <c r="I114" s="332">
        <v>0</v>
      </c>
      <c r="J114" s="332">
        <f t="shared" si="6"/>
        <v>0</v>
      </c>
      <c r="K114" s="332"/>
      <c r="L114" s="332">
        <f t="shared" si="7"/>
        <v>2.8421709430404007E-14</v>
      </c>
      <c r="M114" s="332">
        <f t="shared" si="8"/>
        <v>2.8421709430404007E-14</v>
      </c>
      <c r="N114" s="219"/>
    </row>
    <row r="115" spans="1:14" s="61" customFormat="1" ht="17.649999999999999" customHeight="1">
      <c r="A115" s="330">
        <v>111</v>
      </c>
      <c r="B115" s="331" t="s">
        <v>577</v>
      </c>
      <c r="C115" s="332">
        <v>722.99550377049979</v>
      </c>
      <c r="D115" s="332">
        <v>722.99550377050002</v>
      </c>
      <c r="E115" s="332">
        <v>0</v>
      </c>
      <c r="F115" s="332">
        <f t="shared" si="5"/>
        <v>722.99550377050002</v>
      </c>
      <c r="G115" s="332"/>
      <c r="H115" s="332">
        <v>0</v>
      </c>
      <c r="I115" s="332">
        <v>0</v>
      </c>
      <c r="J115" s="332">
        <f t="shared" si="6"/>
        <v>0</v>
      </c>
      <c r="K115" s="332"/>
      <c r="L115" s="332">
        <f t="shared" si="7"/>
        <v>-2.2737367544323206E-13</v>
      </c>
      <c r="M115" s="332">
        <f t="shared" si="8"/>
        <v>-2.2737367544323206E-13</v>
      </c>
      <c r="N115" s="218"/>
    </row>
    <row r="116" spans="1:14" s="61" customFormat="1" ht="17.649999999999999" customHeight="1">
      <c r="A116" s="330">
        <v>112</v>
      </c>
      <c r="B116" s="331" t="s">
        <v>578</v>
      </c>
      <c r="C116" s="332">
        <v>314.47443529957377</v>
      </c>
      <c r="D116" s="332">
        <v>314.47443529957377</v>
      </c>
      <c r="E116" s="332">
        <v>0</v>
      </c>
      <c r="F116" s="332">
        <f t="shared" si="5"/>
        <v>314.47443529957377</v>
      </c>
      <c r="G116" s="332"/>
      <c r="H116" s="332">
        <v>0</v>
      </c>
      <c r="I116" s="332">
        <v>0</v>
      </c>
      <c r="J116" s="332">
        <f t="shared" si="6"/>
        <v>0</v>
      </c>
      <c r="K116" s="332"/>
      <c r="L116" s="332">
        <f t="shared" si="7"/>
        <v>0</v>
      </c>
      <c r="M116" s="332">
        <f t="shared" si="8"/>
        <v>0</v>
      </c>
      <c r="N116" s="218"/>
    </row>
    <row r="117" spans="1:14" s="61" customFormat="1" ht="17.649999999999999" customHeight="1">
      <c r="A117" s="330">
        <v>113</v>
      </c>
      <c r="B117" s="331" t="s">
        <v>579</v>
      </c>
      <c r="C117" s="332">
        <v>823.50112843051272</v>
      </c>
      <c r="D117" s="332">
        <v>823.50112843051272</v>
      </c>
      <c r="E117" s="332">
        <v>0</v>
      </c>
      <c r="F117" s="332">
        <f t="shared" si="5"/>
        <v>823.50112843051272</v>
      </c>
      <c r="G117" s="332"/>
      <c r="H117" s="332">
        <v>0</v>
      </c>
      <c r="I117" s="332">
        <v>0</v>
      </c>
      <c r="J117" s="332">
        <f t="shared" si="6"/>
        <v>0</v>
      </c>
      <c r="K117" s="332"/>
      <c r="L117" s="332">
        <f t="shared" si="7"/>
        <v>0</v>
      </c>
      <c r="M117" s="332">
        <f t="shared" si="8"/>
        <v>0</v>
      </c>
      <c r="N117" s="218"/>
    </row>
    <row r="118" spans="1:14" s="61" customFormat="1" ht="17.649999999999999" customHeight="1">
      <c r="A118" s="330">
        <v>114</v>
      </c>
      <c r="B118" s="331" t="s">
        <v>580</v>
      </c>
      <c r="C118" s="332">
        <v>701.7793317221674</v>
      </c>
      <c r="D118" s="332">
        <v>701.7793317221674</v>
      </c>
      <c r="E118" s="332">
        <v>0</v>
      </c>
      <c r="F118" s="332">
        <f t="shared" si="5"/>
        <v>701.7793317221674</v>
      </c>
      <c r="G118" s="332"/>
      <c r="H118" s="332">
        <v>0</v>
      </c>
      <c r="I118" s="332">
        <v>0</v>
      </c>
      <c r="J118" s="332">
        <f t="shared" si="6"/>
        <v>0</v>
      </c>
      <c r="K118" s="332"/>
      <c r="L118" s="332">
        <f t="shared" si="7"/>
        <v>0</v>
      </c>
      <c r="M118" s="332">
        <f t="shared" si="8"/>
        <v>0</v>
      </c>
      <c r="N118" s="218"/>
    </row>
    <row r="119" spans="1:14" s="61" customFormat="1" ht="17.649999999999999" customHeight="1">
      <c r="A119" s="330">
        <v>117</v>
      </c>
      <c r="B119" s="331" t="s">
        <v>581</v>
      </c>
      <c r="C119" s="332">
        <v>1015.3403000000001</v>
      </c>
      <c r="D119" s="332">
        <v>1015.3402999999998</v>
      </c>
      <c r="E119" s="332">
        <v>0</v>
      </c>
      <c r="F119" s="332">
        <f t="shared" si="5"/>
        <v>1015.3402999999998</v>
      </c>
      <c r="G119" s="332"/>
      <c r="H119" s="332">
        <v>0</v>
      </c>
      <c r="I119" s="332">
        <v>0</v>
      </c>
      <c r="J119" s="332">
        <f t="shared" si="6"/>
        <v>0</v>
      </c>
      <c r="K119" s="332"/>
      <c r="L119" s="332">
        <f t="shared" si="7"/>
        <v>2.2737367544323206E-13</v>
      </c>
      <c r="M119" s="332">
        <f t="shared" si="8"/>
        <v>2.2737367544323206E-13</v>
      </c>
      <c r="N119" s="218"/>
    </row>
    <row r="120" spans="1:14" s="61" customFormat="1" ht="17.649999999999999" customHeight="1">
      <c r="A120" s="330">
        <v>118</v>
      </c>
      <c r="B120" s="331" t="s">
        <v>582</v>
      </c>
      <c r="C120" s="332">
        <v>473.76271137525788</v>
      </c>
      <c r="D120" s="332">
        <v>473.76271137525794</v>
      </c>
      <c r="E120" s="332">
        <v>0</v>
      </c>
      <c r="F120" s="332">
        <f t="shared" si="5"/>
        <v>473.76271137525794</v>
      </c>
      <c r="G120" s="332"/>
      <c r="H120" s="332">
        <v>0</v>
      </c>
      <c r="I120" s="332">
        <v>0</v>
      </c>
      <c r="J120" s="332">
        <f t="shared" si="6"/>
        <v>0</v>
      </c>
      <c r="K120" s="332"/>
      <c r="L120" s="332">
        <f t="shared" si="7"/>
        <v>-5.6843418860808015E-14</v>
      </c>
      <c r="M120" s="332">
        <f t="shared" si="8"/>
        <v>-5.6843418860808015E-14</v>
      </c>
      <c r="N120" s="218"/>
    </row>
    <row r="121" spans="1:14" s="61" customFormat="1" ht="17.649999999999999" customHeight="1">
      <c r="A121" s="330">
        <v>122</v>
      </c>
      <c r="B121" s="331" t="s">
        <v>583</v>
      </c>
      <c r="C121" s="332">
        <v>248.19948904585769</v>
      </c>
      <c r="D121" s="332">
        <v>248.19948904585777</v>
      </c>
      <c r="E121" s="332">
        <v>0</v>
      </c>
      <c r="F121" s="332">
        <f t="shared" si="5"/>
        <v>248.19948904585777</v>
      </c>
      <c r="G121" s="332"/>
      <c r="H121" s="332">
        <v>0</v>
      </c>
      <c r="I121" s="332">
        <v>0</v>
      </c>
      <c r="J121" s="332">
        <f t="shared" si="6"/>
        <v>0</v>
      </c>
      <c r="K121" s="332"/>
      <c r="L121" s="332">
        <f t="shared" si="7"/>
        <v>-8.5265128291212022E-14</v>
      </c>
      <c r="M121" s="332">
        <f t="shared" si="8"/>
        <v>-8.5265128291212022E-14</v>
      </c>
      <c r="N121" s="218"/>
    </row>
    <row r="122" spans="1:14" s="61" customFormat="1" ht="17.649999999999999" customHeight="1">
      <c r="A122" s="330">
        <v>123</v>
      </c>
      <c r="B122" s="331" t="s">
        <v>584</v>
      </c>
      <c r="C122" s="332">
        <v>121.70710363009918</v>
      </c>
      <c r="D122" s="332">
        <v>121.7071036300992</v>
      </c>
      <c r="E122" s="332">
        <v>0</v>
      </c>
      <c r="F122" s="332">
        <f t="shared" si="5"/>
        <v>121.7071036300992</v>
      </c>
      <c r="G122" s="332"/>
      <c r="H122" s="332">
        <v>0</v>
      </c>
      <c r="I122" s="332">
        <v>0</v>
      </c>
      <c r="J122" s="332">
        <f t="shared" si="6"/>
        <v>0</v>
      </c>
      <c r="K122" s="332"/>
      <c r="L122" s="332">
        <f t="shared" si="7"/>
        <v>-1.4210854715202004E-14</v>
      </c>
      <c r="M122" s="332">
        <f t="shared" si="8"/>
        <v>-1.4210854715202004E-14</v>
      </c>
      <c r="N122" s="218"/>
    </row>
    <row r="123" spans="1:14" s="61" customFormat="1" ht="17.649999999999999" customHeight="1">
      <c r="A123" s="330">
        <v>124</v>
      </c>
      <c r="B123" s="331" t="s">
        <v>585</v>
      </c>
      <c r="C123" s="332">
        <v>1235.9277014451627</v>
      </c>
      <c r="D123" s="332">
        <v>1235.9277014451632</v>
      </c>
      <c r="E123" s="332">
        <v>0</v>
      </c>
      <c r="F123" s="332">
        <f t="shared" si="5"/>
        <v>1235.9277014451632</v>
      </c>
      <c r="G123" s="332"/>
      <c r="H123" s="332">
        <v>0</v>
      </c>
      <c r="I123" s="332">
        <v>0</v>
      </c>
      <c r="J123" s="332">
        <f t="shared" si="6"/>
        <v>0</v>
      </c>
      <c r="K123" s="332"/>
      <c r="L123" s="332">
        <f t="shared" si="7"/>
        <v>-4.5474735088646412E-13</v>
      </c>
      <c r="M123" s="332">
        <f t="shared" si="8"/>
        <v>-4.5474735088646412E-13</v>
      </c>
      <c r="N123" s="218"/>
    </row>
    <row r="124" spans="1:14" s="61" customFormat="1" ht="17.649999999999999" customHeight="1">
      <c r="A124" s="330">
        <v>126</v>
      </c>
      <c r="B124" s="331" t="s">
        <v>586</v>
      </c>
      <c r="C124" s="332">
        <v>1940.739175276778</v>
      </c>
      <c r="D124" s="332">
        <v>1940.7391752767785</v>
      </c>
      <c r="E124" s="332">
        <v>0</v>
      </c>
      <c r="F124" s="332">
        <f t="shared" si="5"/>
        <v>1940.7391752767785</v>
      </c>
      <c r="G124" s="332"/>
      <c r="H124" s="332">
        <v>0</v>
      </c>
      <c r="I124" s="332">
        <v>0</v>
      </c>
      <c r="J124" s="332">
        <f t="shared" si="6"/>
        <v>0</v>
      </c>
      <c r="K124" s="332"/>
      <c r="L124" s="332">
        <f t="shared" si="7"/>
        <v>-4.5474735088646412E-13</v>
      </c>
      <c r="M124" s="332">
        <f t="shared" si="8"/>
        <v>-4.5474735088646412E-13</v>
      </c>
      <c r="N124" s="218"/>
    </row>
    <row r="125" spans="1:14" s="61" customFormat="1" ht="17.649999999999999" customHeight="1">
      <c r="A125" s="330">
        <v>127</v>
      </c>
      <c r="B125" s="331" t="s">
        <v>587</v>
      </c>
      <c r="C125" s="332">
        <v>1636.8588778416713</v>
      </c>
      <c r="D125" s="332">
        <v>1636.858877841672</v>
      </c>
      <c r="E125" s="332">
        <v>0</v>
      </c>
      <c r="F125" s="332">
        <f t="shared" si="5"/>
        <v>1636.858877841672</v>
      </c>
      <c r="G125" s="332"/>
      <c r="H125" s="332">
        <v>0</v>
      </c>
      <c r="I125" s="332">
        <v>0</v>
      </c>
      <c r="J125" s="332">
        <f t="shared" si="6"/>
        <v>0</v>
      </c>
      <c r="K125" s="332"/>
      <c r="L125" s="332">
        <f t="shared" si="7"/>
        <v>-6.8212102632969618E-13</v>
      </c>
      <c r="M125" s="332">
        <f t="shared" si="8"/>
        <v>-6.8212102632969618E-13</v>
      </c>
      <c r="N125" s="218"/>
    </row>
    <row r="126" spans="1:14" s="61" customFormat="1" ht="17.649999999999999" customHeight="1">
      <c r="A126" s="330">
        <v>128</v>
      </c>
      <c r="B126" s="331" t="s">
        <v>588</v>
      </c>
      <c r="C126" s="332">
        <v>1526.4836523550234</v>
      </c>
      <c r="D126" s="332">
        <v>1526.4836523550239</v>
      </c>
      <c r="E126" s="332">
        <v>0</v>
      </c>
      <c r="F126" s="332">
        <f t="shared" si="5"/>
        <v>1526.4836523550239</v>
      </c>
      <c r="G126" s="332"/>
      <c r="H126" s="332">
        <v>0</v>
      </c>
      <c r="I126" s="332">
        <v>0</v>
      </c>
      <c r="J126" s="332">
        <f t="shared" si="6"/>
        <v>0</v>
      </c>
      <c r="K126" s="332"/>
      <c r="L126" s="332">
        <f t="shared" si="7"/>
        <v>-4.5474735088646412E-13</v>
      </c>
      <c r="M126" s="332">
        <f t="shared" si="8"/>
        <v>-4.5474735088646412E-13</v>
      </c>
      <c r="N126" s="218"/>
    </row>
    <row r="127" spans="1:14" s="61" customFormat="1" ht="17.649999999999999" customHeight="1">
      <c r="A127" s="330">
        <v>130</v>
      </c>
      <c r="B127" s="331" t="s">
        <v>589</v>
      </c>
      <c r="C127" s="332">
        <v>2107.5000436746845</v>
      </c>
      <c r="D127" s="332">
        <v>2044.7426258013666</v>
      </c>
      <c r="E127" s="332">
        <v>1.0047759780517926</v>
      </c>
      <c r="F127" s="332">
        <f t="shared" si="5"/>
        <v>2045.7474017794184</v>
      </c>
      <c r="G127" s="332"/>
      <c r="H127" s="332">
        <v>1.2322722909538026</v>
      </c>
      <c r="I127" s="332">
        <v>3.3113369437860136</v>
      </c>
      <c r="J127" s="332">
        <f t="shared" si="6"/>
        <v>4.543609234739816</v>
      </c>
      <c r="K127" s="332"/>
      <c r="L127" s="332">
        <f t="shared" si="7"/>
        <v>57.209032660526333</v>
      </c>
      <c r="M127" s="332">
        <f t="shared" si="8"/>
        <v>61.752641895266152</v>
      </c>
      <c r="N127" s="218"/>
    </row>
    <row r="128" spans="1:14" s="61" customFormat="1" ht="17.649999999999999" customHeight="1">
      <c r="A128" s="330">
        <v>132</v>
      </c>
      <c r="B128" s="331" t="s">
        <v>590</v>
      </c>
      <c r="C128" s="332">
        <v>2507.752712</v>
      </c>
      <c r="D128" s="332">
        <v>2089.7939268440364</v>
      </c>
      <c r="E128" s="332">
        <v>83.591757073761471</v>
      </c>
      <c r="F128" s="332">
        <f t="shared" si="5"/>
        <v>2173.3856839177979</v>
      </c>
      <c r="G128" s="332"/>
      <c r="H128" s="332">
        <v>83.591757073761471</v>
      </c>
      <c r="I128" s="332">
        <v>167.18351414752294</v>
      </c>
      <c r="J128" s="332">
        <f t="shared" si="6"/>
        <v>250.77527122128441</v>
      </c>
      <c r="K128" s="332"/>
      <c r="L128" s="332">
        <f t="shared" si="7"/>
        <v>83.591756860917656</v>
      </c>
      <c r="M128" s="332">
        <f t="shared" si="8"/>
        <v>334.36702808220207</v>
      </c>
      <c r="N128" s="218"/>
    </row>
    <row r="129" spans="1:14" s="61" customFormat="1" ht="17.649999999999999" customHeight="1">
      <c r="A129" s="330">
        <v>136</v>
      </c>
      <c r="B129" s="331" t="s">
        <v>591</v>
      </c>
      <c r="C129" s="332">
        <v>156.2455360318335</v>
      </c>
      <c r="D129" s="332">
        <v>156.24553603183355</v>
      </c>
      <c r="E129" s="332">
        <v>0</v>
      </c>
      <c r="F129" s="332">
        <f t="shared" si="5"/>
        <v>156.24553603183355</v>
      </c>
      <c r="G129" s="332"/>
      <c r="H129" s="332">
        <v>0</v>
      </c>
      <c r="I129" s="332">
        <v>0</v>
      </c>
      <c r="J129" s="332">
        <f t="shared" si="6"/>
        <v>0</v>
      </c>
      <c r="K129" s="332"/>
      <c r="L129" s="332">
        <f t="shared" si="7"/>
        <v>-5.6843418860808015E-14</v>
      </c>
      <c r="M129" s="332">
        <f t="shared" si="8"/>
        <v>-5.6843418860808015E-14</v>
      </c>
      <c r="N129" s="218"/>
    </row>
    <row r="130" spans="1:14" s="61" customFormat="1" ht="17.649999999999999" customHeight="1">
      <c r="A130" s="330">
        <v>138</v>
      </c>
      <c r="B130" s="331" t="s">
        <v>592</v>
      </c>
      <c r="C130" s="332">
        <v>205.77065357545649</v>
      </c>
      <c r="D130" s="332">
        <v>205.77065357545658</v>
      </c>
      <c r="E130" s="332">
        <v>0</v>
      </c>
      <c r="F130" s="332">
        <f t="shared" si="5"/>
        <v>205.77065357545658</v>
      </c>
      <c r="G130" s="332"/>
      <c r="H130" s="332">
        <v>0</v>
      </c>
      <c r="I130" s="332">
        <v>0</v>
      </c>
      <c r="J130" s="332">
        <f t="shared" si="6"/>
        <v>0</v>
      </c>
      <c r="K130" s="332"/>
      <c r="L130" s="332">
        <f t="shared" si="7"/>
        <v>-8.5265128291212022E-14</v>
      </c>
      <c r="M130" s="332">
        <f t="shared" si="8"/>
        <v>-8.5265128291212022E-14</v>
      </c>
      <c r="N130" s="218"/>
    </row>
    <row r="131" spans="1:14" s="62" customFormat="1" ht="17.649999999999999" customHeight="1">
      <c r="A131" s="330">
        <v>139</v>
      </c>
      <c r="B131" s="331" t="s">
        <v>593</v>
      </c>
      <c r="C131" s="332">
        <v>274.99709647262779</v>
      </c>
      <c r="D131" s="332">
        <v>274.99709647262773</v>
      </c>
      <c r="E131" s="332">
        <v>0</v>
      </c>
      <c r="F131" s="332">
        <f t="shared" si="5"/>
        <v>274.99709647262773</v>
      </c>
      <c r="G131" s="332"/>
      <c r="H131" s="332">
        <v>0</v>
      </c>
      <c r="I131" s="332">
        <v>0</v>
      </c>
      <c r="J131" s="332">
        <f t="shared" si="6"/>
        <v>0</v>
      </c>
      <c r="K131" s="332"/>
      <c r="L131" s="332">
        <f t="shared" si="7"/>
        <v>5.6843418860808015E-14</v>
      </c>
      <c r="M131" s="332">
        <f t="shared" si="8"/>
        <v>5.6843418860808015E-14</v>
      </c>
      <c r="N131" s="219"/>
    </row>
    <row r="132" spans="1:14" s="61" customFormat="1" ht="17.649999999999999" customHeight="1">
      <c r="A132" s="330">
        <v>140</v>
      </c>
      <c r="B132" s="334" t="s">
        <v>594</v>
      </c>
      <c r="C132" s="332">
        <v>300.40034996349999</v>
      </c>
      <c r="D132" s="332">
        <v>212.40930310215796</v>
      </c>
      <c r="E132" s="332">
        <v>8.5787585357022138</v>
      </c>
      <c r="F132" s="332">
        <f t="shared" si="5"/>
        <v>220.98806163786017</v>
      </c>
      <c r="G132" s="332"/>
      <c r="H132" s="332">
        <v>8.5882687555390316</v>
      </c>
      <c r="I132" s="332">
        <v>17.21193656432283</v>
      </c>
      <c r="J132" s="332">
        <f t="shared" si="6"/>
        <v>25.80020531986186</v>
      </c>
      <c r="K132" s="332"/>
      <c r="L132" s="332">
        <f t="shared" si="7"/>
        <v>53.612083005777961</v>
      </c>
      <c r="M132" s="332">
        <f t="shared" si="8"/>
        <v>79.412288325639821</v>
      </c>
      <c r="N132" s="218"/>
    </row>
    <row r="133" spans="1:14" s="61" customFormat="1" ht="17.649999999999999" customHeight="1">
      <c r="A133" s="330">
        <v>141</v>
      </c>
      <c r="B133" s="331" t="s">
        <v>595</v>
      </c>
      <c r="C133" s="332">
        <v>267.03405003923871</v>
      </c>
      <c r="D133" s="332">
        <v>267.03405003923871</v>
      </c>
      <c r="E133" s="332">
        <v>0</v>
      </c>
      <c r="F133" s="332">
        <f t="shared" si="5"/>
        <v>267.03405003923871</v>
      </c>
      <c r="G133" s="332"/>
      <c r="H133" s="332">
        <v>0</v>
      </c>
      <c r="I133" s="332">
        <v>0</v>
      </c>
      <c r="J133" s="332">
        <f t="shared" si="6"/>
        <v>0</v>
      </c>
      <c r="K133" s="332"/>
      <c r="L133" s="332">
        <f t="shared" si="7"/>
        <v>0</v>
      </c>
      <c r="M133" s="332">
        <f t="shared" si="8"/>
        <v>0</v>
      </c>
      <c r="N133" s="218"/>
    </row>
    <row r="134" spans="1:14" s="61" customFormat="1" ht="17.649999999999999" customHeight="1">
      <c r="A134" s="330">
        <v>142</v>
      </c>
      <c r="B134" s="331" t="s">
        <v>596</v>
      </c>
      <c r="C134" s="332">
        <v>957.53795798760996</v>
      </c>
      <c r="D134" s="332">
        <v>957.5379579876103</v>
      </c>
      <c r="E134" s="332">
        <v>0</v>
      </c>
      <c r="F134" s="332">
        <f t="shared" si="5"/>
        <v>957.5379579876103</v>
      </c>
      <c r="G134" s="332"/>
      <c r="H134" s="332">
        <v>0</v>
      </c>
      <c r="I134" s="332">
        <v>0</v>
      </c>
      <c r="J134" s="332">
        <f t="shared" si="6"/>
        <v>0</v>
      </c>
      <c r="K134" s="332"/>
      <c r="L134" s="332">
        <f t="shared" si="7"/>
        <v>-3.4106051316484809E-13</v>
      </c>
      <c r="M134" s="332">
        <f t="shared" si="8"/>
        <v>-3.4106051316484809E-13</v>
      </c>
      <c r="N134" s="218"/>
    </row>
    <row r="135" spans="1:14" s="61" customFormat="1" ht="17.649999999999999" customHeight="1">
      <c r="A135" s="330">
        <v>143</v>
      </c>
      <c r="B135" s="331" t="s">
        <v>597</v>
      </c>
      <c r="C135" s="332">
        <v>1850.0906369514519</v>
      </c>
      <c r="D135" s="332">
        <v>1850.0906369514526</v>
      </c>
      <c r="E135" s="332">
        <v>0</v>
      </c>
      <c r="F135" s="332">
        <f t="shared" si="5"/>
        <v>1850.0906369514526</v>
      </c>
      <c r="G135" s="332"/>
      <c r="H135" s="332">
        <v>0</v>
      </c>
      <c r="I135" s="332">
        <v>0</v>
      </c>
      <c r="J135" s="332">
        <f t="shared" si="6"/>
        <v>0</v>
      </c>
      <c r="K135" s="332"/>
      <c r="L135" s="332">
        <f t="shared" si="7"/>
        <v>-6.8212102632969618E-13</v>
      </c>
      <c r="M135" s="332">
        <f t="shared" si="8"/>
        <v>-6.8212102632969618E-13</v>
      </c>
      <c r="N135" s="218"/>
    </row>
    <row r="136" spans="1:14" s="62" customFormat="1" ht="17.649999999999999" customHeight="1">
      <c r="A136" s="330">
        <v>144</v>
      </c>
      <c r="B136" s="331" t="s">
        <v>598</v>
      </c>
      <c r="C136" s="332">
        <v>1270.5050680738909</v>
      </c>
      <c r="D136" s="332">
        <v>1270.5050680738909</v>
      </c>
      <c r="E136" s="332">
        <v>0</v>
      </c>
      <c r="F136" s="332">
        <f t="shared" si="5"/>
        <v>1270.5050680738909</v>
      </c>
      <c r="G136" s="332"/>
      <c r="H136" s="332">
        <v>0</v>
      </c>
      <c r="I136" s="332">
        <v>0</v>
      </c>
      <c r="J136" s="332">
        <f t="shared" si="6"/>
        <v>0</v>
      </c>
      <c r="K136" s="332"/>
      <c r="L136" s="332">
        <f t="shared" si="7"/>
        <v>0</v>
      </c>
      <c r="M136" s="332">
        <f t="shared" si="8"/>
        <v>0</v>
      </c>
      <c r="N136" s="219"/>
    </row>
    <row r="137" spans="1:14" s="62" customFormat="1" ht="17.649999999999999" customHeight="1">
      <c r="A137" s="330">
        <v>146</v>
      </c>
      <c r="B137" s="331" t="s">
        <v>599</v>
      </c>
      <c r="C137" s="332">
        <v>28714.374946253087</v>
      </c>
      <c r="D137" s="332">
        <v>8464.4053062459534</v>
      </c>
      <c r="E137" s="332">
        <v>608.49432051761778</v>
      </c>
      <c r="F137" s="332">
        <f t="shared" si="5"/>
        <v>9072.8996267635703</v>
      </c>
      <c r="G137" s="332"/>
      <c r="H137" s="332">
        <v>610.03323424412247</v>
      </c>
      <c r="I137" s="332">
        <v>1225.7946472673962</v>
      </c>
      <c r="J137" s="332">
        <f t="shared" si="6"/>
        <v>1835.8278815115186</v>
      </c>
      <c r="K137" s="332"/>
      <c r="L137" s="332">
        <f t="shared" si="7"/>
        <v>17805.647437977997</v>
      </c>
      <c r="M137" s="332">
        <f t="shared" si="8"/>
        <v>19641.475319489517</v>
      </c>
      <c r="N137" s="219"/>
    </row>
    <row r="138" spans="1:14" s="61" customFormat="1" ht="17.649999999999999" customHeight="1">
      <c r="A138" s="330">
        <v>147</v>
      </c>
      <c r="B138" s="331" t="s">
        <v>600</v>
      </c>
      <c r="C138" s="332">
        <v>4003.9324498048945</v>
      </c>
      <c r="D138" s="332">
        <v>4003.9324498048932</v>
      </c>
      <c r="E138" s="332">
        <v>0</v>
      </c>
      <c r="F138" s="332">
        <f t="shared" si="5"/>
        <v>4003.9324498048932</v>
      </c>
      <c r="G138" s="332"/>
      <c r="H138" s="332">
        <v>0</v>
      </c>
      <c r="I138" s="332">
        <v>0</v>
      </c>
      <c r="J138" s="332">
        <f t="shared" si="6"/>
        <v>0</v>
      </c>
      <c r="K138" s="332"/>
      <c r="L138" s="332">
        <f t="shared" si="7"/>
        <v>1.3642420526593924E-12</v>
      </c>
      <c r="M138" s="332">
        <f t="shared" si="8"/>
        <v>1.3642420526593924E-12</v>
      </c>
      <c r="N138" s="218"/>
    </row>
    <row r="139" spans="1:14" s="62" customFormat="1" ht="17.649999999999999" customHeight="1">
      <c r="A139" s="330">
        <v>148</v>
      </c>
      <c r="B139" s="331" t="s">
        <v>601</v>
      </c>
      <c r="C139" s="332">
        <v>634.54729583035146</v>
      </c>
      <c r="D139" s="332">
        <v>634.54729583035135</v>
      </c>
      <c r="E139" s="332">
        <v>0</v>
      </c>
      <c r="F139" s="332">
        <f t="shared" si="5"/>
        <v>634.54729583035135</v>
      </c>
      <c r="G139" s="332"/>
      <c r="H139" s="332">
        <v>0</v>
      </c>
      <c r="I139" s="332">
        <v>0</v>
      </c>
      <c r="J139" s="332">
        <f t="shared" si="6"/>
        <v>0</v>
      </c>
      <c r="K139" s="332"/>
      <c r="L139" s="332">
        <f t="shared" si="7"/>
        <v>1.1368683772161603E-13</v>
      </c>
      <c r="M139" s="332">
        <f t="shared" si="8"/>
        <v>1.1368683772161603E-13</v>
      </c>
      <c r="N139" s="219"/>
    </row>
    <row r="140" spans="1:14" s="61" customFormat="1" ht="17.649999999999999" customHeight="1">
      <c r="A140" s="330">
        <v>149</v>
      </c>
      <c r="B140" s="331" t="s">
        <v>602</v>
      </c>
      <c r="C140" s="332">
        <v>1028.4861564362516</v>
      </c>
      <c r="D140" s="332">
        <v>1028.4861564362516</v>
      </c>
      <c r="E140" s="332">
        <v>0</v>
      </c>
      <c r="F140" s="332">
        <f t="shared" si="5"/>
        <v>1028.4861564362516</v>
      </c>
      <c r="G140" s="332"/>
      <c r="H140" s="332">
        <v>0</v>
      </c>
      <c r="I140" s="332">
        <v>0</v>
      </c>
      <c r="J140" s="332">
        <f t="shared" si="6"/>
        <v>0</v>
      </c>
      <c r="K140" s="332"/>
      <c r="L140" s="332">
        <f t="shared" si="7"/>
        <v>0</v>
      </c>
      <c r="M140" s="332">
        <f t="shared" si="8"/>
        <v>0</v>
      </c>
      <c r="N140" s="218"/>
    </row>
    <row r="141" spans="1:14" s="61" customFormat="1" ht="17.649999999999999" customHeight="1">
      <c r="A141" s="330">
        <v>150</v>
      </c>
      <c r="B141" s="331" t="s">
        <v>603</v>
      </c>
      <c r="C141" s="332">
        <v>1089.0176595835549</v>
      </c>
      <c r="D141" s="332">
        <v>1083.4535665549008</v>
      </c>
      <c r="E141" s="332">
        <v>8.9083751664279925E-2</v>
      </c>
      <c r="F141" s="332">
        <f t="shared" si="5"/>
        <v>1083.5426503065651</v>
      </c>
      <c r="G141" s="332"/>
      <c r="H141" s="332">
        <v>0.10925367603480234</v>
      </c>
      <c r="I141" s="332">
        <v>0.29358423464822186</v>
      </c>
      <c r="J141" s="332">
        <f t="shared" si="6"/>
        <v>0.40283791068302421</v>
      </c>
      <c r="K141" s="332"/>
      <c r="L141" s="332">
        <f t="shared" si="7"/>
        <v>5.0721713663067707</v>
      </c>
      <c r="M141" s="332">
        <f t="shared" si="8"/>
        <v>5.4750092769897947</v>
      </c>
      <c r="N141" s="218"/>
    </row>
    <row r="142" spans="1:14" s="61" customFormat="1" ht="17.649999999999999" customHeight="1">
      <c r="A142" s="330">
        <v>151</v>
      </c>
      <c r="B142" s="331" t="s">
        <v>604</v>
      </c>
      <c r="C142" s="332">
        <v>356.18001759436117</v>
      </c>
      <c r="D142" s="332">
        <v>275.0031010714211</v>
      </c>
      <c r="E142" s="332">
        <v>17.809000886678771</v>
      </c>
      <c r="F142" s="332">
        <f t="shared" si="5"/>
        <v>292.81210195809984</v>
      </c>
      <c r="G142" s="332"/>
      <c r="H142" s="332">
        <v>17.809000886678771</v>
      </c>
      <c r="I142" s="332">
        <v>31.683957973473653</v>
      </c>
      <c r="J142" s="332">
        <f t="shared" si="6"/>
        <v>49.492958860152427</v>
      </c>
      <c r="K142" s="332"/>
      <c r="L142" s="332">
        <f t="shared" si="7"/>
        <v>13.874956776108903</v>
      </c>
      <c r="M142" s="332">
        <f t="shared" si="8"/>
        <v>63.36791563626133</v>
      </c>
      <c r="N142" s="218"/>
    </row>
    <row r="143" spans="1:14" s="61" customFormat="1" ht="17.649999999999999" customHeight="1">
      <c r="A143" s="330">
        <v>152</v>
      </c>
      <c r="B143" s="331" t="s">
        <v>605</v>
      </c>
      <c r="C143" s="332">
        <v>1394.16215451578</v>
      </c>
      <c r="D143" s="332">
        <v>1244.0237597419007</v>
      </c>
      <c r="E143" s="332">
        <v>13.082039070422427</v>
      </c>
      <c r="F143" s="332">
        <f t="shared" si="5"/>
        <v>1257.1057988123232</v>
      </c>
      <c r="G143" s="332"/>
      <c r="H143" s="332">
        <v>13.165416132823792</v>
      </c>
      <c r="I143" s="332">
        <v>26.641180315348343</v>
      </c>
      <c r="J143" s="332">
        <f t="shared" si="6"/>
        <v>39.806596448172137</v>
      </c>
      <c r="K143" s="332"/>
      <c r="L143" s="332">
        <f t="shared" si="7"/>
        <v>97.249759255284658</v>
      </c>
      <c r="M143" s="332">
        <f t="shared" si="8"/>
        <v>137.0563557034568</v>
      </c>
      <c r="N143" s="218"/>
    </row>
    <row r="144" spans="1:14" s="61" customFormat="1" ht="17.649999999999999" customHeight="1">
      <c r="A144" s="330">
        <v>156</v>
      </c>
      <c r="B144" s="331" t="s">
        <v>606</v>
      </c>
      <c r="C144" s="332">
        <v>388.19599506045984</v>
      </c>
      <c r="D144" s="332">
        <v>378.91966016606597</v>
      </c>
      <c r="E144" s="332">
        <v>7.400215510988109E-2</v>
      </c>
      <c r="F144" s="332">
        <f t="shared" ref="F144:F207" si="9">+D144+E144</f>
        <v>378.99366232117586</v>
      </c>
      <c r="G144" s="332"/>
      <c r="H144" s="332">
        <v>4.7449818903348531</v>
      </c>
      <c r="I144" s="332">
        <v>0.24388134227470276</v>
      </c>
      <c r="J144" s="332">
        <f t="shared" ref="J144:J207" si="10">+H144+I144</f>
        <v>4.9888632326095559</v>
      </c>
      <c r="K144" s="332"/>
      <c r="L144" s="332">
        <f t="shared" ref="L144:L207" si="11">SUM(C144-F144-J144)</f>
        <v>4.2134695066744188</v>
      </c>
      <c r="M144" s="332">
        <f t="shared" ref="M144:M207" si="12">J144+L144</f>
        <v>9.2023327392839747</v>
      </c>
      <c r="N144" s="218"/>
    </row>
    <row r="145" spans="1:14" s="61" customFormat="1" ht="17.649999999999999" customHeight="1">
      <c r="A145" s="330">
        <v>157</v>
      </c>
      <c r="B145" s="331" t="s">
        <v>607</v>
      </c>
      <c r="C145" s="332">
        <v>3495.4428896013728</v>
      </c>
      <c r="D145" s="332">
        <v>3410.3703460345077</v>
      </c>
      <c r="E145" s="332">
        <v>1.3620515882698889</v>
      </c>
      <c r="F145" s="332">
        <f t="shared" si="9"/>
        <v>3411.7323976227776</v>
      </c>
      <c r="G145" s="332"/>
      <c r="H145" s="332">
        <v>1.6704406193279371</v>
      </c>
      <c r="I145" s="332">
        <v>4.4887738290129651</v>
      </c>
      <c r="J145" s="332">
        <f t="shared" si="10"/>
        <v>6.1592144483409026</v>
      </c>
      <c r="K145" s="332"/>
      <c r="L145" s="332">
        <f t="shared" si="11"/>
        <v>77.551277530254296</v>
      </c>
      <c r="M145" s="332">
        <f t="shared" si="12"/>
        <v>83.710491978595201</v>
      </c>
      <c r="N145" s="218"/>
    </row>
    <row r="146" spans="1:14" s="62" customFormat="1" ht="17.649999999999999" customHeight="1">
      <c r="A146" s="330">
        <v>158</v>
      </c>
      <c r="B146" s="331" t="s">
        <v>608</v>
      </c>
      <c r="C146" s="332">
        <v>302.87922962207847</v>
      </c>
      <c r="D146" s="332">
        <v>302.87922962207841</v>
      </c>
      <c r="E146" s="332">
        <v>0</v>
      </c>
      <c r="F146" s="332">
        <f t="shared" si="9"/>
        <v>302.87922962207841</v>
      </c>
      <c r="G146" s="332"/>
      <c r="H146" s="332">
        <v>0</v>
      </c>
      <c r="I146" s="332">
        <v>0</v>
      </c>
      <c r="J146" s="332">
        <f t="shared" si="10"/>
        <v>0</v>
      </c>
      <c r="K146" s="332"/>
      <c r="L146" s="332">
        <f t="shared" si="11"/>
        <v>5.6843418860808015E-14</v>
      </c>
      <c r="M146" s="332">
        <f t="shared" si="12"/>
        <v>5.6843418860808015E-14</v>
      </c>
      <c r="N146" s="218"/>
    </row>
    <row r="147" spans="1:14" s="61" customFormat="1" ht="17.649999999999999" customHeight="1">
      <c r="A147" s="330">
        <v>159</v>
      </c>
      <c r="B147" s="331" t="s">
        <v>609</v>
      </c>
      <c r="C147" s="332">
        <v>103.28562226677622</v>
      </c>
      <c r="D147" s="332">
        <v>103.28562226677622</v>
      </c>
      <c r="E147" s="332">
        <v>0</v>
      </c>
      <c r="F147" s="332">
        <f t="shared" si="9"/>
        <v>103.28562226677622</v>
      </c>
      <c r="G147" s="332"/>
      <c r="H147" s="332">
        <v>0</v>
      </c>
      <c r="I147" s="332">
        <v>0</v>
      </c>
      <c r="J147" s="332">
        <f t="shared" si="10"/>
        <v>0</v>
      </c>
      <c r="K147" s="332"/>
      <c r="L147" s="332">
        <f t="shared" si="11"/>
        <v>0</v>
      </c>
      <c r="M147" s="332">
        <f t="shared" si="12"/>
        <v>0</v>
      </c>
      <c r="N147" s="219"/>
    </row>
    <row r="148" spans="1:14" s="61" customFormat="1" ht="17.649999999999999" customHeight="1">
      <c r="A148" s="330">
        <v>160</v>
      </c>
      <c r="B148" s="331" t="s">
        <v>610</v>
      </c>
      <c r="C148" s="332">
        <v>24.924077755238887</v>
      </c>
      <c r="D148" s="332">
        <v>24.924077755238887</v>
      </c>
      <c r="E148" s="332">
        <v>0</v>
      </c>
      <c r="F148" s="332">
        <f t="shared" si="9"/>
        <v>24.924077755238887</v>
      </c>
      <c r="G148" s="332"/>
      <c r="H148" s="332">
        <v>0</v>
      </c>
      <c r="I148" s="332">
        <v>0</v>
      </c>
      <c r="J148" s="332">
        <f t="shared" si="10"/>
        <v>0</v>
      </c>
      <c r="K148" s="332"/>
      <c r="L148" s="332">
        <f t="shared" si="11"/>
        <v>0</v>
      </c>
      <c r="M148" s="332">
        <f t="shared" si="12"/>
        <v>0</v>
      </c>
      <c r="N148" s="218"/>
    </row>
    <row r="149" spans="1:14" s="61" customFormat="1" ht="17.649999999999999" customHeight="1">
      <c r="A149" s="330">
        <v>161</v>
      </c>
      <c r="B149" s="331" t="s">
        <v>611</v>
      </c>
      <c r="C149" s="332">
        <v>97.054587499999968</v>
      </c>
      <c r="D149" s="332">
        <v>97.054587499999982</v>
      </c>
      <c r="E149" s="332">
        <v>0</v>
      </c>
      <c r="F149" s="332">
        <f t="shared" si="9"/>
        <v>97.054587499999982</v>
      </c>
      <c r="G149" s="332"/>
      <c r="H149" s="332">
        <v>0</v>
      </c>
      <c r="I149" s="332">
        <v>0</v>
      </c>
      <c r="J149" s="332">
        <f t="shared" si="10"/>
        <v>0</v>
      </c>
      <c r="K149" s="332"/>
      <c r="L149" s="332">
        <f t="shared" si="11"/>
        <v>-1.4210854715202004E-14</v>
      </c>
      <c r="M149" s="332">
        <f t="shared" si="12"/>
        <v>-1.4210854715202004E-14</v>
      </c>
      <c r="N149" s="218"/>
    </row>
    <row r="150" spans="1:14" s="61" customFormat="1" ht="17.649999999999999" customHeight="1">
      <c r="A150" s="330">
        <v>162</v>
      </c>
      <c r="B150" s="331" t="s">
        <v>612</v>
      </c>
      <c r="C150" s="332">
        <v>43.530992499999996</v>
      </c>
      <c r="D150" s="332">
        <v>43.530992499999996</v>
      </c>
      <c r="E150" s="332">
        <v>0</v>
      </c>
      <c r="F150" s="332">
        <f t="shared" si="9"/>
        <v>43.530992499999996</v>
      </c>
      <c r="G150" s="332"/>
      <c r="H150" s="332">
        <v>0</v>
      </c>
      <c r="I150" s="332">
        <v>0</v>
      </c>
      <c r="J150" s="332">
        <f t="shared" si="10"/>
        <v>0</v>
      </c>
      <c r="K150" s="332"/>
      <c r="L150" s="332">
        <f t="shared" si="11"/>
        <v>0</v>
      </c>
      <c r="M150" s="332">
        <f t="shared" si="12"/>
        <v>0</v>
      </c>
      <c r="N150" s="218"/>
    </row>
    <row r="151" spans="1:14" s="61" customFormat="1" ht="17.649999999999999" customHeight="1">
      <c r="A151" s="330">
        <v>163</v>
      </c>
      <c r="B151" s="331" t="s">
        <v>613</v>
      </c>
      <c r="C151" s="332">
        <v>359.3450992630236</v>
      </c>
      <c r="D151" s="332">
        <v>359.3450992630236</v>
      </c>
      <c r="E151" s="332">
        <v>0</v>
      </c>
      <c r="F151" s="332">
        <f t="shared" si="9"/>
        <v>359.3450992630236</v>
      </c>
      <c r="G151" s="332"/>
      <c r="H151" s="332">
        <v>0</v>
      </c>
      <c r="I151" s="332">
        <v>0</v>
      </c>
      <c r="J151" s="332">
        <f t="shared" si="10"/>
        <v>0</v>
      </c>
      <c r="K151" s="332"/>
      <c r="L151" s="332">
        <f t="shared" si="11"/>
        <v>0</v>
      </c>
      <c r="M151" s="332">
        <f t="shared" si="12"/>
        <v>0</v>
      </c>
      <c r="N151" s="218"/>
    </row>
    <row r="152" spans="1:14" s="61" customFormat="1" ht="17.649999999999999" customHeight="1">
      <c r="A152" s="330">
        <v>164</v>
      </c>
      <c r="B152" s="331" t="s">
        <v>614</v>
      </c>
      <c r="C152" s="332">
        <v>896.8189265325808</v>
      </c>
      <c r="D152" s="332">
        <v>790.71295306261595</v>
      </c>
      <c r="E152" s="332">
        <v>14.26825003336833</v>
      </c>
      <c r="F152" s="332">
        <f t="shared" si="9"/>
        <v>804.98120309598426</v>
      </c>
      <c r="G152" s="332"/>
      <c r="H152" s="332">
        <v>49.032973194667768</v>
      </c>
      <c r="I152" s="332">
        <v>28.536500030227597</v>
      </c>
      <c r="J152" s="332">
        <f t="shared" si="10"/>
        <v>77.569473224895361</v>
      </c>
      <c r="K152" s="332"/>
      <c r="L152" s="332">
        <f t="shared" si="11"/>
        <v>14.268250211701186</v>
      </c>
      <c r="M152" s="332">
        <f t="shared" si="12"/>
        <v>91.837723436596548</v>
      </c>
      <c r="N152" s="218"/>
    </row>
    <row r="153" spans="1:14" s="61" customFormat="1" ht="17.649999999999999" customHeight="1">
      <c r="A153" s="330">
        <v>165</v>
      </c>
      <c r="B153" s="331" t="s">
        <v>615</v>
      </c>
      <c r="C153" s="332">
        <v>133.90882294170919</v>
      </c>
      <c r="D153" s="332">
        <v>133.90882294170925</v>
      </c>
      <c r="E153" s="332">
        <v>0</v>
      </c>
      <c r="F153" s="332">
        <f t="shared" si="9"/>
        <v>133.90882294170925</v>
      </c>
      <c r="G153" s="332"/>
      <c r="H153" s="332">
        <v>0</v>
      </c>
      <c r="I153" s="332">
        <v>0</v>
      </c>
      <c r="J153" s="332">
        <f t="shared" si="10"/>
        <v>0</v>
      </c>
      <c r="K153" s="332"/>
      <c r="L153" s="332">
        <f t="shared" si="11"/>
        <v>-5.6843418860808015E-14</v>
      </c>
      <c r="M153" s="332">
        <f t="shared" si="12"/>
        <v>-5.6843418860808015E-14</v>
      </c>
      <c r="N153" s="218"/>
    </row>
    <row r="154" spans="1:14" s="61" customFormat="1" ht="17.649999999999999" customHeight="1">
      <c r="A154" s="330">
        <v>166</v>
      </c>
      <c r="B154" s="331" t="s">
        <v>616</v>
      </c>
      <c r="C154" s="332">
        <v>1393.5508123516754</v>
      </c>
      <c r="D154" s="332">
        <v>1368.947108160437</v>
      </c>
      <c r="E154" s="332">
        <v>0.39391691779594173</v>
      </c>
      <c r="F154" s="332">
        <f t="shared" si="9"/>
        <v>1369.3410250782329</v>
      </c>
      <c r="G154" s="332"/>
      <c r="H154" s="332">
        <v>0.48310566617993872</v>
      </c>
      <c r="I154" s="332">
        <v>1.2981915983242724</v>
      </c>
      <c r="J154" s="332">
        <f t="shared" si="10"/>
        <v>1.7812972645042111</v>
      </c>
      <c r="K154" s="332"/>
      <c r="L154" s="332">
        <f t="shared" si="11"/>
        <v>22.428490008938333</v>
      </c>
      <c r="M154" s="332">
        <f t="shared" si="12"/>
        <v>24.209787273442544</v>
      </c>
      <c r="N154" s="218"/>
    </row>
    <row r="155" spans="1:14" s="61" customFormat="1" ht="17.649999999999999" customHeight="1">
      <c r="A155" s="330">
        <v>167</v>
      </c>
      <c r="B155" s="335" t="s">
        <v>617</v>
      </c>
      <c r="C155" s="332">
        <v>3311.3416101424964</v>
      </c>
      <c r="D155" s="332">
        <v>2207.5610737422462</v>
      </c>
      <c r="E155" s="332">
        <v>110.37805368711248</v>
      </c>
      <c r="F155" s="332">
        <f t="shared" si="9"/>
        <v>2317.9391274293589</v>
      </c>
      <c r="G155" s="332"/>
      <c r="H155" s="332">
        <v>110.37805368711248</v>
      </c>
      <c r="I155" s="332">
        <v>220.75610737422497</v>
      </c>
      <c r="J155" s="332">
        <f t="shared" si="10"/>
        <v>331.13416106133747</v>
      </c>
      <c r="K155" s="332"/>
      <c r="L155" s="332">
        <f t="shared" si="11"/>
        <v>662.26832165180008</v>
      </c>
      <c r="M155" s="332">
        <f t="shared" si="12"/>
        <v>993.40248271313749</v>
      </c>
      <c r="N155" s="218"/>
    </row>
    <row r="156" spans="1:14" s="61" customFormat="1" ht="17.649999999999999" customHeight="1">
      <c r="A156" s="330">
        <v>168</v>
      </c>
      <c r="B156" s="331" t="s">
        <v>618</v>
      </c>
      <c r="C156" s="332">
        <v>752.59796780697377</v>
      </c>
      <c r="D156" s="332">
        <v>752.59796780697411</v>
      </c>
      <c r="E156" s="332">
        <v>0</v>
      </c>
      <c r="F156" s="332">
        <f t="shared" si="9"/>
        <v>752.59796780697411</v>
      </c>
      <c r="G156" s="332"/>
      <c r="H156" s="332">
        <v>0</v>
      </c>
      <c r="I156" s="332">
        <v>0</v>
      </c>
      <c r="J156" s="332">
        <f t="shared" si="10"/>
        <v>0</v>
      </c>
      <c r="K156" s="332"/>
      <c r="L156" s="332">
        <f t="shared" si="11"/>
        <v>-3.4106051316484809E-13</v>
      </c>
      <c r="M156" s="332">
        <f t="shared" si="12"/>
        <v>-3.4106051316484809E-13</v>
      </c>
      <c r="N156" s="218"/>
    </row>
    <row r="157" spans="1:14" s="62" customFormat="1" ht="17.649999999999999" customHeight="1">
      <c r="A157" s="330">
        <v>170</v>
      </c>
      <c r="B157" s="331" t="s">
        <v>619</v>
      </c>
      <c r="C157" s="332">
        <v>1834.7406279129284</v>
      </c>
      <c r="D157" s="332">
        <v>1378.6106346814215</v>
      </c>
      <c r="E157" s="332">
        <v>23.562299934207417</v>
      </c>
      <c r="F157" s="332">
        <f t="shared" si="9"/>
        <v>1402.1729346156289</v>
      </c>
      <c r="G157" s="332"/>
      <c r="H157" s="332">
        <v>24.895428788965482</v>
      </c>
      <c r="I157" s="332">
        <v>54.753059741530123</v>
      </c>
      <c r="J157" s="332">
        <f t="shared" si="10"/>
        <v>79.648488530495598</v>
      </c>
      <c r="K157" s="332"/>
      <c r="L157" s="332">
        <f t="shared" si="11"/>
        <v>352.91920476680389</v>
      </c>
      <c r="M157" s="332">
        <f t="shared" si="12"/>
        <v>432.56769329729946</v>
      </c>
      <c r="N157" s="219"/>
    </row>
    <row r="158" spans="1:14" s="61" customFormat="1" ht="17.649999999999999" customHeight="1">
      <c r="A158" s="330">
        <v>176</v>
      </c>
      <c r="B158" s="331" t="s">
        <v>620</v>
      </c>
      <c r="C158" s="332">
        <v>826.65449335297103</v>
      </c>
      <c r="D158" s="332">
        <v>610.68879406902033</v>
      </c>
      <c r="E158" s="332">
        <v>43.193139877839698</v>
      </c>
      <c r="F158" s="332">
        <f t="shared" si="9"/>
        <v>653.88193394686004</v>
      </c>
      <c r="G158" s="332"/>
      <c r="H158" s="332">
        <v>43.193139877839698</v>
      </c>
      <c r="I158" s="332">
        <v>86.386279755679396</v>
      </c>
      <c r="J158" s="332">
        <f t="shared" si="10"/>
        <v>129.57941963351908</v>
      </c>
      <c r="K158" s="332"/>
      <c r="L158" s="332">
        <f t="shared" si="11"/>
        <v>43.193139772591906</v>
      </c>
      <c r="M158" s="332">
        <f t="shared" si="12"/>
        <v>172.77255940611099</v>
      </c>
      <c r="N158" s="218"/>
    </row>
    <row r="159" spans="1:14" s="61" customFormat="1" ht="17.649999999999999" customHeight="1">
      <c r="A159" s="330">
        <v>177</v>
      </c>
      <c r="B159" s="331" t="s">
        <v>621</v>
      </c>
      <c r="C159" s="332">
        <v>28.376905113370341</v>
      </c>
      <c r="D159" s="332">
        <v>26.967850099616726</v>
      </c>
      <c r="E159" s="332">
        <v>2.2559631648166018E-2</v>
      </c>
      <c r="F159" s="332">
        <f t="shared" si="9"/>
        <v>26.990409731264894</v>
      </c>
      <c r="G159" s="332"/>
      <c r="H159" s="332">
        <v>2.7667519841940158E-2</v>
      </c>
      <c r="I159" s="332">
        <v>7.4347466700450449E-2</v>
      </c>
      <c r="J159" s="332">
        <f t="shared" si="10"/>
        <v>0.10201498654239061</v>
      </c>
      <c r="K159" s="332"/>
      <c r="L159" s="332">
        <f t="shared" si="11"/>
        <v>1.2844803955630573</v>
      </c>
      <c r="M159" s="332">
        <f t="shared" si="12"/>
        <v>1.3864953821054478</v>
      </c>
      <c r="N159" s="218"/>
    </row>
    <row r="160" spans="1:14" s="61" customFormat="1" ht="17.649999999999999" customHeight="1">
      <c r="A160" s="330">
        <v>181</v>
      </c>
      <c r="B160" s="331" t="s">
        <v>622</v>
      </c>
      <c r="C160" s="332">
        <v>14806.452754821874</v>
      </c>
      <c r="D160" s="332">
        <v>8700.0994433930446</v>
      </c>
      <c r="E160" s="332">
        <v>313.71236407645</v>
      </c>
      <c r="F160" s="332">
        <f t="shared" si="9"/>
        <v>9013.8118074694939</v>
      </c>
      <c r="G160" s="332"/>
      <c r="H160" s="332">
        <v>313.71236407645</v>
      </c>
      <c r="I160" s="332">
        <v>627.4247281529</v>
      </c>
      <c r="J160" s="332">
        <f t="shared" si="10"/>
        <v>941.13709222934995</v>
      </c>
      <c r="K160" s="332"/>
      <c r="L160" s="332">
        <f t="shared" si="11"/>
        <v>4851.50385512303</v>
      </c>
      <c r="M160" s="332">
        <f t="shared" si="12"/>
        <v>5792.64094735238</v>
      </c>
      <c r="N160" s="218"/>
    </row>
    <row r="161" spans="1:14" s="61" customFormat="1" ht="17.649999999999999" customHeight="1">
      <c r="A161" s="330">
        <v>182</v>
      </c>
      <c r="B161" s="331" t="s">
        <v>623</v>
      </c>
      <c r="C161" s="332">
        <v>733.9394249999998</v>
      </c>
      <c r="D161" s="332">
        <v>733.93942500000003</v>
      </c>
      <c r="E161" s="332">
        <v>0</v>
      </c>
      <c r="F161" s="332">
        <f t="shared" si="9"/>
        <v>733.93942500000003</v>
      </c>
      <c r="G161" s="332"/>
      <c r="H161" s="332">
        <v>0</v>
      </c>
      <c r="I161" s="332">
        <v>0</v>
      </c>
      <c r="J161" s="332">
        <f t="shared" si="10"/>
        <v>0</v>
      </c>
      <c r="K161" s="332"/>
      <c r="L161" s="332">
        <f t="shared" si="11"/>
        <v>-2.2737367544323206E-13</v>
      </c>
      <c r="M161" s="332">
        <f t="shared" si="12"/>
        <v>-2.2737367544323206E-13</v>
      </c>
      <c r="N161" s="218"/>
    </row>
    <row r="162" spans="1:14" s="61" customFormat="1" ht="17.649999999999999" customHeight="1">
      <c r="A162" s="330">
        <v>183</v>
      </c>
      <c r="B162" s="331" t="s">
        <v>624</v>
      </c>
      <c r="C162" s="332">
        <v>132.20098249999998</v>
      </c>
      <c r="D162" s="332">
        <v>132.20098249999998</v>
      </c>
      <c r="E162" s="332">
        <v>0</v>
      </c>
      <c r="F162" s="332">
        <f t="shared" si="9"/>
        <v>132.20098249999998</v>
      </c>
      <c r="G162" s="332"/>
      <c r="H162" s="332">
        <v>0</v>
      </c>
      <c r="I162" s="332">
        <v>0</v>
      </c>
      <c r="J162" s="332">
        <f t="shared" si="10"/>
        <v>0</v>
      </c>
      <c r="K162" s="332"/>
      <c r="L162" s="332">
        <f t="shared" si="11"/>
        <v>0</v>
      </c>
      <c r="M162" s="332">
        <f t="shared" si="12"/>
        <v>0</v>
      </c>
      <c r="N162" s="218"/>
    </row>
    <row r="163" spans="1:14" s="61" customFormat="1" ht="17.649999999999999" customHeight="1">
      <c r="A163" s="330">
        <v>185</v>
      </c>
      <c r="B163" s="331" t="s">
        <v>625</v>
      </c>
      <c r="C163" s="332">
        <v>532.9522686378665</v>
      </c>
      <c r="D163" s="332">
        <v>419.8636230706374</v>
      </c>
      <c r="E163" s="332">
        <v>21.384309490499376</v>
      </c>
      <c r="F163" s="332">
        <f t="shared" si="9"/>
        <v>441.24793256113679</v>
      </c>
      <c r="G163" s="332"/>
      <c r="H163" s="332">
        <v>29.73184162225828</v>
      </c>
      <c r="I163" s="332">
        <v>41.678401913331811</v>
      </c>
      <c r="J163" s="332">
        <f t="shared" si="10"/>
        <v>71.410243535590098</v>
      </c>
      <c r="K163" s="332"/>
      <c r="L163" s="332">
        <f t="shared" si="11"/>
        <v>20.294092541139605</v>
      </c>
      <c r="M163" s="332">
        <f t="shared" si="12"/>
        <v>91.704336076729703</v>
      </c>
      <c r="N163" s="218"/>
    </row>
    <row r="164" spans="1:14" s="61" customFormat="1" ht="17.649999999999999" customHeight="1">
      <c r="A164" s="330">
        <v>189</v>
      </c>
      <c r="B164" s="331" t="s">
        <v>626</v>
      </c>
      <c r="C164" s="332">
        <v>368.57756491887886</v>
      </c>
      <c r="D164" s="332">
        <v>290.56176577890989</v>
      </c>
      <c r="E164" s="332">
        <v>1.1851381172795896</v>
      </c>
      <c r="F164" s="332">
        <f t="shared" si="9"/>
        <v>291.74690389618945</v>
      </c>
      <c r="G164" s="332"/>
      <c r="H164" s="332">
        <v>5.44658690997686</v>
      </c>
      <c r="I164" s="332">
        <v>3.9057381908346471</v>
      </c>
      <c r="J164" s="332">
        <f t="shared" si="10"/>
        <v>9.3523251008115071</v>
      </c>
      <c r="K164" s="332"/>
      <c r="L164" s="332">
        <f t="shared" si="11"/>
        <v>67.4783359218779</v>
      </c>
      <c r="M164" s="332">
        <f t="shared" si="12"/>
        <v>76.830661022689412</v>
      </c>
      <c r="N164" s="218"/>
    </row>
    <row r="165" spans="1:14" s="61" customFormat="1" ht="17.649999999999999" customHeight="1">
      <c r="A165" s="330">
        <v>190</v>
      </c>
      <c r="B165" s="331" t="s">
        <v>627</v>
      </c>
      <c r="C165" s="332">
        <v>1132.0755868106394</v>
      </c>
      <c r="D165" s="332">
        <v>860.30617897231616</v>
      </c>
      <c r="E165" s="332">
        <v>9.7581409971616022</v>
      </c>
      <c r="F165" s="332">
        <f t="shared" si="9"/>
        <v>870.06431996947776</v>
      </c>
      <c r="G165" s="332"/>
      <c r="H165" s="332">
        <v>40.334680094673388</v>
      </c>
      <c r="I165" s="332">
        <v>27.204227561480153</v>
      </c>
      <c r="J165" s="332">
        <f t="shared" si="10"/>
        <v>67.53890765615354</v>
      </c>
      <c r="K165" s="332"/>
      <c r="L165" s="332">
        <f t="shared" si="11"/>
        <v>194.47235918500809</v>
      </c>
      <c r="M165" s="332">
        <f t="shared" si="12"/>
        <v>262.01126684116161</v>
      </c>
      <c r="N165" s="218"/>
    </row>
    <row r="166" spans="1:14" s="61" customFormat="1" ht="17.649999999999999" customHeight="1">
      <c r="A166" s="330">
        <v>191</v>
      </c>
      <c r="B166" s="331" t="s">
        <v>628</v>
      </c>
      <c r="C166" s="332">
        <v>125.74595148901999</v>
      </c>
      <c r="D166" s="332">
        <v>99.789373300708263</v>
      </c>
      <c r="E166" s="332">
        <v>2.2810683637196245</v>
      </c>
      <c r="F166" s="332">
        <f t="shared" si="9"/>
        <v>102.07044166442789</v>
      </c>
      <c r="G166" s="332"/>
      <c r="H166" s="332">
        <v>5.4269548374038346</v>
      </c>
      <c r="I166" s="332">
        <v>4.562136727439249</v>
      </c>
      <c r="J166" s="332">
        <f t="shared" si="10"/>
        <v>9.9890915648430827</v>
      </c>
      <c r="K166" s="332"/>
      <c r="L166" s="332">
        <f t="shared" si="11"/>
        <v>13.686418259749015</v>
      </c>
      <c r="M166" s="332">
        <f t="shared" si="12"/>
        <v>23.675509824592098</v>
      </c>
      <c r="N166" s="218"/>
    </row>
    <row r="167" spans="1:14" s="61" customFormat="1" ht="17.649999999999999" customHeight="1">
      <c r="A167" s="330">
        <v>192</v>
      </c>
      <c r="B167" s="331" t="s">
        <v>629</v>
      </c>
      <c r="C167" s="332">
        <v>888.01562897498616</v>
      </c>
      <c r="D167" s="332">
        <v>764.37748655330552</v>
      </c>
      <c r="E167" s="332">
        <v>12.289373043081367</v>
      </c>
      <c r="F167" s="332">
        <f t="shared" si="9"/>
        <v>776.66685959638687</v>
      </c>
      <c r="G167" s="332"/>
      <c r="H167" s="332">
        <v>12.292585926127028</v>
      </c>
      <c r="I167" s="332">
        <v>24.597130987404576</v>
      </c>
      <c r="J167" s="332">
        <f t="shared" si="10"/>
        <v>36.889716913531601</v>
      </c>
      <c r="K167" s="332"/>
      <c r="L167" s="332">
        <f t="shared" si="11"/>
        <v>74.459052465067685</v>
      </c>
      <c r="M167" s="332">
        <f t="shared" si="12"/>
        <v>111.34876937859929</v>
      </c>
      <c r="N167" s="218"/>
    </row>
    <row r="168" spans="1:14" s="61" customFormat="1" ht="17.649999999999999" customHeight="1">
      <c r="A168" s="330">
        <v>193</v>
      </c>
      <c r="B168" s="331" t="s">
        <v>630</v>
      </c>
      <c r="C168" s="332">
        <v>87.443584216305553</v>
      </c>
      <c r="D168" s="332">
        <v>83.07140491541287</v>
      </c>
      <c r="E168" s="332">
        <v>0</v>
      </c>
      <c r="F168" s="332">
        <f t="shared" si="9"/>
        <v>83.07140491541287</v>
      </c>
      <c r="G168" s="332"/>
      <c r="H168" s="332">
        <v>4.3721793008926655</v>
      </c>
      <c r="I168" s="332">
        <v>0</v>
      </c>
      <c r="J168" s="332">
        <f t="shared" si="10"/>
        <v>4.3721793008926655</v>
      </c>
      <c r="K168" s="332"/>
      <c r="L168" s="332">
        <f t="shared" si="11"/>
        <v>1.6875389974302379E-14</v>
      </c>
      <c r="M168" s="332">
        <f t="shared" si="12"/>
        <v>4.3721793008926824</v>
      </c>
      <c r="N168" s="218"/>
    </row>
    <row r="169" spans="1:14" s="61" customFormat="1" ht="17.649999999999999" customHeight="1">
      <c r="A169" s="330">
        <v>194</v>
      </c>
      <c r="B169" s="331" t="s">
        <v>631</v>
      </c>
      <c r="C169" s="332">
        <v>900.80175209611866</v>
      </c>
      <c r="D169" s="332">
        <v>789.19846336809417</v>
      </c>
      <c r="E169" s="332">
        <v>11.437752481221873</v>
      </c>
      <c r="F169" s="332">
        <f t="shared" si="9"/>
        <v>800.63621584931605</v>
      </c>
      <c r="G169" s="332"/>
      <c r="H169" s="332">
        <v>42.552425293608273</v>
      </c>
      <c r="I169" s="332">
        <v>23.402952414445942</v>
      </c>
      <c r="J169" s="332">
        <f t="shared" si="10"/>
        <v>65.955377708054215</v>
      </c>
      <c r="K169" s="332"/>
      <c r="L169" s="332">
        <f t="shared" si="11"/>
        <v>34.210158538748402</v>
      </c>
      <c r="M169" s="332">
        <f t="shared" si="12"/>
        <v>100.16553624680262</v>
      </c>
      <c r="N169" s="218"/>
    </row>
    <row r="170" spans="1:14" s="62" customFormat="1" ht="17.649999999999999" customHeight="1">
      <c r="A170" s="330">
        <v>195</v>
      </c>
      <c r="B170" s="331" t="s">
        <v>632</v>
      </c>
      <c r="C170" s="332">
        <v>2222.5273839440897</v>
      </c>
      <c r="D170" s="332">
        <v>1956.4629535579516</v>
      </c>
      <c r="E170" s="332">
        <v>22.618511099603833</v>
      </c>
      <c r="F170" s="332">
        <f t="shared" si="9"/>
        <v>1979.0814646575554</v>
      </c>
      <c r="G170" s="332"/>
      <c r="H170" s="332">
        <v>27.407985204580033</v>
      </c>
      <c r="I170" s="332">
        <v>48.591480540191732</v>
      </c>
      <c r="J170" s="332">
        <f t="shared" si="10"/>
        <v>75.999465744771769</v>
      </c>
      <c r="K170" s="332"/>
      <c r="L170" s="332">
        <f t="shared" si="11"/>
        <v>167.44645354176248</v>
      </c>
      <c r="M170" s="332">
        <f t="shared" si="12"/>
        <v>243.44591928653426</v>
      </c>
      <c r="N170" s="219"/>
    </row>
    <row r="171" spans="1:14" s="61" customFormat="1" ht="17.649999999999999" customHeight="1">
      <c r="A171" s="330">
        <v>197</v>
      </c>
      <c r="B171" s="331" t="s">
        <v>633</v>
      </c>
      <c r="C171" s="332">
        <v>365.60278019859624</v>
      </c>
      <c r="D171" s="332">
        <v>324.85554439653799</v>
      </c>
      <c r="E171" s="332">
        <v>0.64982107770416397</v>
      </c>
      <c r="F171" s="332">
        <f t="shared" si="9"/>
        <v>325.50536547424218</v>
      </c>
      <c r="G171" s="332"/>
      <c r="H171" s="332">
        <v>0.95693400967277542</v>
      </c>
      <c r="I171" s="332">
        <v>2.1415487177698136</v>
      </c>
      <c r="J171" s="332">
        <f t="shared" si="10"/>
        <v>3.098482727442589</v>
      </c>
      <c r="K171" s="332"/>
      <c r="L171" s="332">
        <f t="shared" si="11"/>
        <v>36.998931996911466</v>
      </c>
      <c r="M171" s="332">
        <f t="shared" si="12"/>
        <v>40.097414724354053</v>
      </c>
      <c r="N171" s="218"/>
    </row>
    <row r="172" spans="1:14" s="62" customFormat="1" ht="17.649999999999999" customHeight="1">
      <c r="A172" s="330">
        <v>198</v>
      </c>
      <c r="B172" s="331" t="s">
        <v>634</v>
      </c>
      <c r="C172" s="332">
        <v>461.21911869312368</v>
      </c>
      <c r="D172" s="332">
        <v>325.05358343659589</v>
      </c>
      <c r="E172" s="332">
        <v>16.648288578288049</v>
      </c>
      <c r="F172" s="332">
        <f t="shared" si="9"/>
        <v>341.70187201488392</v>
      </c>
      <c r="G172" s="332"/>
      <c r="H172" s="332">
        <v>21.243457806136405</v>
      </c>
      <c r="I172" s="332">
        <v>33.649191979520872</v>
      </c>
      <c r="J172" s="332">
        <f t="shared" si="10"/>
        <v>54.892649785657277</v>
      </c>
      <c r="K172" s="332"/>
      <c r="L172" s="332">
        <f t="shared" si="11"/>
        <v>64.624596892582474</v>
      </c>
      <c r="M172" s="332">
        <f t="shared" si="12"/>
        <v>119.51724667823976</v>
      </c>
      <c r="N172" s="218"/>
    </row>
    <row r="173" spans="1:14" s="62" customFormat="1" ht="17.649999999999999" customHeight="1">
      <c r="A173" s="330">
        <v>199</v>
      </c>
      <c r="B173" s="331" t="s">
        <v>635</v>
      </c>
      <c r="C173" s="332">
        <v>356.01463500800236</v>
      </c>
      <c r="D173" s="332">
        <v>303.94798000232203</v>
      </c>
      <c r="E173" s="332">
        <v>3.9329572484449771</v>
      </c>
      <c r="F173" s="332">
        <f t="shared" si="9"/>
        <v>307.88093725076698</v>
      </c>
      <c r="G173" s="332"/>
      <c r="H173" s="332">
        <v>3.9879308577791441</v>
      </c>
      <c r="I173" s="332">
        <v>8.1804858268233431</v>
      </c>
      <c r="J173" s="332">
        <f t="shared" si="10"/>
        <v>12.168416684602487</v>
      </c>
      <c r="K173" s="332"/>
      <c r="L173" s="332">
        <f t="shared" si="11"/>
        <v>35.965281072632891</v>
      </c>
      <c r="M173" s="332">
        <f t="shared" si="12"/>
        <v>48.133697757235382</v>
      </c>
      <c r="N173" s="219"/>
    </row>
    <row r="174" spans="1:14" s="61" customFormat="1" ht="17.649999999999999" customHeight="1">
      <c r="A174" s="330">
        <v>200</v>
      </c>
      <c r="B174" s="331" t="s">
        <v>636</v>
      </c>
      <c r="C174" s="332">
        <v>1603.249867954494</v>
      </c>
      <c r="D174" s="332">
        <v>1120.5900208505209</v>
      </c>
      <c r="E174" s="332">
        <v>73.889668741380774</v>
      </c>
      <c r="F174" s="332">
        <f t="shared" si="9"/>
        <v>1194.4796895919017</v>
      </c>
      <c r="G174" s="332"/>
      <c r="H174" s="332">
        <v>74.137569823352436</v>
      </c>
      <c r="I174" s="332">
        <v>149.19788241909225</v>
      </c>
      <c r="J174" s="332">
        <f t="shared" si="10"/>
        <v>223.33545224244469</v>
      </c>
      <c r="K174" s="332"/>
      <c r="L174" s="332">
        <f t="shared" si="11"/>
        <v>185.43472612014764</v>
      </c>
      <c r="M174" s="332">
        <f t="shared" si="12"/>
        <v>408.77017836259233</v>
      </c>
      <c r="N174" s="219"/>
    </row>
    <row r="175" spans="1:14" s="61" customFormat="1" ht="17.649999999999999" customHeight="1">
      <c r="A175" s="330">
        <v>201</v>
      </c>
      <c r="B175" s="331" t="s">
        <v>637</v>
      </c>
      <c r="C175" s="332">
        <v>2031.4595892739248</v>
      </c>
      <c r="D175" s="332">
        <v>1420.8035422033468</v>
      </c>
      <c r="E175" s="332">
        <v>9.7768916993894184</v>
      </c>
      <c r="F175" s="332">
        <f t="shared" si="9"/>
        <v>1430.5804339027361</v>
      </c>
      <c r="G175" s="332"/>
      <c r="H175" s="332">
        <v>11.990527514086976</v>
      </c>
      <c r="I175" s="332">
        <v>32.220699798821222</v>
      </c>
      <c r="J175" s="332">
        <f t="shared" si="10"/>
        <v>44.2112273129082</v>
      </c>
      <c r="K175" s="332"/>
      <c r="L175" s="332">
        <f t="shared" si="11"/>
        <v>556.66792805828049</v>
      </c>
      <c r="M175" s="332">
        <f t="shared" si="12"/>
        <v>600.87915537118874</v>
      </c>
      <c r="N175" s="218"/>
    </row>
    <row r="176" spans="1:14" s="61" customFormat="1" ht="17.649999999999999" customHeight="1">
      <c r="A176" s="330">
        <v>202</v>
      </c>
      <c r="B176" s="331" t="s">
        <v>638</v>
      </c>
      <c r="C176" s="332">
        <v>3010.8092806526265</v>
      </c>
      <c r="D176" s="332">
        <v>1972.8566886238432</v>
      </c>
      <c r="E176" s="332">
        <v>163.64282841577054</v>
      </c>
      <c r="F176" s="332">
        <f t="shared" si="9"/>
        <v>2136.4995170396137</v>
      </c>
      <c r="G176" s="332"/>
      <c r="H176" s="332">
        <v>163.64282841577054</v>
      </c>
      <c r="I176" s="332">
        <v>327.28565683154108</v>
      </c>
      <c r="J176" s="332">
        <f t="shared" si="10"/>
        <v>490.92848524731164</v>
      </c>
      <c r="K176" s="332"/>
      <c r="L176" s="332">
        <f t="shared" si="11"/>
        <v>383.38127836570118</v>
      </c>
      <c r="M176" s="332">
        <f t="shared" si="12"/>
        <v>874.30976361301282</v>
      </c>
      <c r="N176" s="218"/>
    </row>
    <row r="177" spans="1:14" s="62" customFormat="1" ht="17.649999999999999" customHeight="1">
      <c r="A177" s="330">
        <v>203</v>
      </c>
      <c r="B177" s="331" t="s">
        <v>639</v>
      </c>
      <c r="C177" s="332">
        <v>846.95732734148226</v>
      </c>
      <c r="D177" s="332">
        <v>742.86805326947228</v>
      </c>
      <c r="E177" s="332">
        <v>10.408927360607269</v>
      </c>
      <c r="F177" s="332">
        <f t="shared" si="9"/>
        <v>753.27698063007961</v>
      </c>
      <c r="G177" s="332"/>
      <c r="H177" s="332">
        <v>10.408927360607269</v>
      </c>
      <c r="I177" s="332">
        <v>20.817854721214541</v>
      </c>
      <c r="J177" s="332">
        <f t="shared" si="10"/>
        <v>31.22678208182181</v>
      </c>
      <c r="K177" s="332"/>
      <c r="L177" s="332">
        <f t="shared" si="11"/>
        <v>62.453564629580839</v>
      </c>
      <c r="M177" s="332">
        <f t="shared" si="12"/>
        <v>93.680346711402649</v>
      </c>
      <c r="N177" s="219"/>
    </row>
    <row r="178" spans="1:14" s="62" customFormat="1" ht="17.649999999999999" customHeight="1">
      <c r="A178" s="330">
        <v>204</v>
      </c>
      <c r="B178" s="331" t="s">
        <v>640</v>
      </c>
      <c r="C178" s="332">
        <v>2445.970059264454</v>
      </c>
      <c r="D178" s="332">
        <v>2382.2628544838021</v>
      </c>
      <c r="E178" s="332">
        <v>0.7917532135004044</v>
      </c>
      <c r="F178" s="332">
        <f t="shared" si="9"/>
        <v>2383.0546076973023</v>
      </c>
      <c r="G178" s="332"/>
      <c r="H178" s="332">
        <v>15.226014281837026</v>
      </c>
      <c r="I178" s="332">
        <v>2.609299911484122</v>
      </c>
      <c r="J178" s="332">
        <f t="shared" si="10"/>
        <v>17.835314193321146</v>
      </c>
      <c r="K178" s="332"/>
      <c r="L178" s="332">
        <f t="shared" si="11"/>
        <v>45.080137373830503</v>
      </c>
      <c r="M178" s="332">
        <f t="shared" si="12"/>
        <v>62.915451567151649</v>
      </c>
      <c r="N178" s="218"/>
    </row>
    <row r="179" spans="1:14" s="61" customFormat="1" ht="17.649999999999999" customHeight="1">
      <c r="A179" s="330">
        <v>205</v>
      </c>
      <c r="B179" s="331" t="s">
        <v>641</v>
      </c>
      <c r="C179" s="332">
        <v>2676.2724602167177</v>
      </c>
      <c r="D179" s="332">
        <v>2575.7283092344105</v>
      </c>
      <c r="E179" s="332">
        <v>1.3282375212157569</v>
      </c>
      <c r="F179" s="332">
        <f t="shared" si="9"/>
        <v>2577.0565467556262</v>
      </c>
      <c r="G179" s="332"/>
      <c r="H179" s="332">
        <v>19.212574636092949</v>
      </c>
      <c r="I179" s="332">
        <v>4.3773362845429036</v>
      </c>
      <c r="J179" s="332">
        <f t="shared" si="10"/>
        <v>23.589910920635852</v>
      </c>
      <c r="K179" s="332"/>
      <c r="L179" s="332">
        <f t="shared" si="11"/>
        <v>75.626002540455687</v>
      </c>
      <c r="M179" s="332">
        <f t="shared" si="12"/>
        <v>99.215913461091532</v>
      </c>
      <c r="N179" s="219"/>
    </row>
    <row r="180" spans="1:14" s="61" customFormat="1" ht="17.649999999999999" customHeight="1">
      <c r="A180" s="330">
        <v>206</v>
      </c>
      <c r="B180" s="331" t="s">
        <v>642</v>
      </c>
      <c r="C180" s="332">
        <v>967.97235058449758</v>
      </c>
      <c r="D180" s="332">
        <v>967.9723505844978</v>
      </c>
      <c r="E180" s="332">
        <v>0</v>
      </c>
      <c r="F180" s="332">
        <f t="shared" si="9"/>
        <v>967.9723505844978</v>
      </c>
      <c r="G180" s="332"/>
      <c r="H180" s="332">
        <v>0</v>
      </c>
      <c r="I180" s="332">
        <v>0</v>
      </c>
      <c r="J180" s="332">
        <f t="shared" si="10"/>
        <v>0</v>
      </c>
      <c r="K180" s="332"/>
      <c r="L180" s="332">
        <f t="shared" si="11"/>
        <v>-2.2737367544323206E-13</v>
      </c>
      <c r="M180" s="332">
        <f t="shared" si="12"/>
        <v>-2.2737367544323206E-13</v>
      </c>
      <c r="N180" s="218"/>
    </row>
    <row r="181" spans="1:14" s="62" customFormat="1" ht="17.649999999999999" customHeight="1">
      <c r="A181" s="330">
        <v>207</v>
      </c>
      <c r="B181" s="331" t="s">
        <v>643</v>
      </c>
      <c r="C181" s="332">
        <v>1101.1906252478223</v>
      </c>
      <c r="D181" s="332">
        <v>1037.3483945817795</v>
      </c>
      <c r="E181" s="332">
        <v>2.2895418510965024</v>
      </c>
      <c r="F181" s="332">
        <f t="shared" si="9"/>
        <v>1039.6379364328761</v>
      </c>
      <c r="G181" s="332"/>
      <c r="H181" s="332">
        <v>13.830685675664625</v>
      </c>
      <c r="I181" s="332">
        <v>5.3084719471631683</v>
      </c>
      <c r="J181" s="332">
        <f t="shared" si="10"/>
        <v>19.139157622827796</v>
      </c>
      <c r="K181" s="332"/>
      <c r="L181" s="332">
        <f t="shared" si="11"/>
        <v>42.413531192118327</v>
      </c>
      <c r="M181" s="332">
        <f t="shared" si="12"/>
        <v>61.552688814946123</v>
      </c>
      <c r="N181" s="219"/>
    </row>
    <row r="182" spans="1:14" s="61" customFormat="1" ht="17.649999999999999" customHeight="1">
      <c r="A182" s="330">
        <v>208</v>
      </c>
      <c r="B182" s="331" t="s">
        <v>644</v>
      </c>
      <c r="C182" s="332">
        <v>215.72042842410502</v>
      </c>
      <c r="D182" s="332">
        <v>143.81362165879426</v>
      </c>
      <c r="E182" s="332">
        <v>7.1906810292631116</v>
      </c>
      <c r="F182" s="332">
        <f t="shared" si="9"/>
        <v>151.00430268805738</v>
      </c>
      <c r="G182" s="332"/>
      <c r="H182" s="332">
        <v>7.1906810292631116</v>
      </c>
      <c r="I182" s="332">
        <v>14.381362058526218</v>
      </c>
      <c r="J182" s="332">
        <f t="shared" si="10"/>
        <v>21.572043087789329</v>
      </c>
      <c r="K182" s="332"/>
      <c r="L182" s="332">
        <f t="shared" si="11"/>
        <v>43.144082648258319</v>
      </c>
      <c r="M182" s="332">
        <f t="shared" si="12"/>
        <v>64.716125736047644</v>
      </c>
      <c r="N182" s="218"/>
    </row>
    <row r="183" spans="1:14" s="61" customFormat="1" ht="17.649999999999999" customHeight="1">
      <c r="A183" s="330">
        <v>210</v>
      </c>
      <c r="B183" s="331" t="s">
        <v>645</v>
      </c>
      <c r="C183" s="332">
        <v>3174.9250890259559</v>
      </c>
      <c r="D183" s="332">
        <v>2940.446576837056</v>
      </c>
      <c r="E183" s="332">
        <v>2.0394271008579907</v>
      </c>
      <c r="F183" s="332">
        <f t="shared" si="9"/>
        <v>2942.4860039379141</v>
      </c>
      <c r="G183" s="332"/>
      <c r="H183" s="332">
        <v>109.59887348105897</v>
      </c>
      <c r="I183" s="332">
        <v>6.7211309316424961</v>
      </c>
      <c r="J183" s="332">
        <f t="shared" si="10"/>
        <v>116.32000441270146</v>
      </c>
      <c r="K183" s="332"/>
      <c r="L183" s="332">
        <f t="shared" si="11"/>
        <v>116.11908067534033</v>
      </c>
      <c r="M183" s="332">
        <f t="shared" si="12"/>
        <v>232.43908508804179</v>
      </c>
      <c r="N183" s="218"/>
    </row>
    <row r="184" spans="1:14" s="61" customFormat="1" ht="17.649999999999999" customHeight="1">
      <c r="A184" s="330">
        <v>211</v>
      </c>
      <c r="B184" s="331" t="s">
        <v>646</v>
      </c>
      <c r="C184" s="332">
        <v>4189.5810906839315</v>
      </c>
      <c r="D184" s="332">
        <v>3674.3240979075922</v>
      </c>
      <c r="E184" s="332">
        <v>37.45380483172201</v>
      </c>
      <c r="F184" s="332">
        <f t="shared" si="9"/>
        <v>3711.7779027393144</v>
      </c>
      <c r="G184" s="332"/>
      <c r="H184" s="332">
        <v>148.68579766944586</v>
      </c>
      <c r="I184" s="332">
        <v>78.618500698589969</v>
      </c>
      <c r="J184" s="332">
        <f t="shared" si="10"/>
        <v>227.30429836803583</v>
      </c>
      <c r="K184" s="332"/>
      <c r="L184" s="332">
        <f t="shared" si="11"/>
        <v>250.49888957658126</v>
      </c>
      <c r="M184" s="332">
        <f t="shared" si="12"/>
        <v>477.80318794461709</v>
      </c>
      <c r="N184" s="218"/>
    </row>
    <row r="185" spans="1:14" s="61" customFormat="1" ht="17.649999999999999" customHeight="1">
      <c r="A185" s="330">
        <v>213</v>
      </c>
      <c r="B185" s="336" t="s">
        <v>647</v>
      </c>
      <c r="C185" s="332">
        <v>1395.4121665694659</v>
      </c>
      <c r="D185" s="332">
        <v>607.22963591473956</v>
      </c>
      <c r="E185" s="332">
        <v>46.279459251882876</v>
      </c>
      <c r="F185" s="332">
        <f t="shared" si="9"/>
        <v>653.50909516662239</v>
      </c>
      <c r="G185" s="332"/>
      <c r="H185" s="332">
        <v>57.947023765734912</v>
      </c>
      <c r="I185" s="332">
        <v>103.8886531574361</v>
      </c>
      <c r="J185" s="332">
        <f t="shared" si="10"/>
        <v>161.83567692317101</v>
      </c>
      <c r="K185" s="332"/>
      <c r="L185" s="332">
        <f t="shared" si="11"/>
        <v>580.06739447967243</v>
      </c>
      <c r="M185" s="332">
        <f t="shared" si="12"/>
        <v>741.90307140284347</v>
      </c>
      <c r="N185" s="218"/>
    </row>
    <row r="186" spans="1:14" s="61" customFormat="1" ht="17.649999999999999" customHeight="1">
      <c r="A186" s="330">
        <v>215</v>
      </c>
      <c r="B186" s="331" t="s">
        <v>648</v>
      </c>
      <c r="C186" s="332">
        <v>1426.7634212959408</v>
      </c>
      <c r="D186" s="332">
        <v>927.52830578858755</v>
      </c>
      <c r="E186" s="332">
        <v>38.754270034494837</v>
      </c>
      <c r="F186" s="332">
        <f t="shared" si="9"/>
        <v>966.28257582308242</v>
      </c>
      <c r="G186" s="332"/>
      <c r="H186" s="332">
        <v>46.065038528916865</v>
      </c>
      <c r="I186" s="332">
        <v>73.413376455019829</v>
      </c>
      <c r="J186" s="332">
        <f t="shared" si="10"/>
        <v>119.47841498393669</v>
      </c>
      <c r="K186" s="332"/>
      <c r="L186" s="332">
        <f t="shared" si="11"/>
        <v>341.00243048892173</v>
      </c>
      <c r="M186" s="332">
        <f t="shared" si="12"/>
        <v>460.48084547285839</v>
      </c>
      <c r="N186" s="218"/>
    </row>
    <row r="187" spans="1:14" s="61" customFormat="1" ht="17.649999999999999" customHeight="1">
      <c r="A187" s="330">
        <v>216</v>
      </c>
      <c r="B187" s="337" t="s">
        <v>649</v>
      </c>
      <c r="C187" s="332">
        <v>3458.5861455926197</v>
      </c>
      <c r="D187" s="332">
        <v>1332.5719720347749</v>
      </c>
      <c r="E187" s="332">
        <v>173.75969382603495</v>
      </c>
      <c r="F187" s="332">
        <f t="shared" si="9"/>
        <v>1506.3316658608098</v>
      </c>
      <c r="G187" s="332"/>
      <c r="H187" s="332">
        <v>173.75969382603495</v>
      </c>
      <c r="I187" s="332">
        <v>347.5193876520699</v>
      </c>
      <c r="J187" s="332">
        <f t="shared" si="10"/>
        <v>521.2790814781049</v>
      </c>
      <c r="K187" s="332"/>
      <c r="L187" s="332">
        <f t="shared" si="11"/>
        <v>1430.975398253705</v>
      </c>
      <c r="M187" s="332">
        <f t="shared" si="12"/>
        <v>1952.2544797318099</v>
      </c>
      <c r="N187" s="218"/>
    </row>
    <row r="188" spans="1:14" s="61" customFormat="1" ht="17.649999999999999" customHeight="1">
      <c r="A188" s="330">
        <v>217</v>
      </c>
      <c r="B188" s="331" t="s">
        <v>650</v>
      </c>
      <c r="C188" s="332">
        <v>3644.3071556057039</v>
      </c>
      <c r="D188" s="332">
        <v>1691.2014955896866</v>
      </c>
      <c r="E188" s="332">
        <v>108.44403203676106</v>
      </c>
      <c r="F188" s="332">
        <f t="shared" si="9"/>
        <v>1799.6455276264476</v>
      </c>
      <c r="G188" s="332"/>
      <c r="H188" s="332">
        <v>109.97309034183779</v>
      </c>
      <c r="I188" s="332">
        <v>225.6376754033854</v>
      </c>
      <c r="J188" s="332">
        <f t="shared" si="10"/>
        <v>335.6107657452232</v>
      </c>
      <c r="K188" s="332"/>
      <c r="L188" s="332">
        <f t="shared" si="11"/>
        <v>1509.050862234033</v>
      </c>
      <c r="M188" s="332">
        <f t="shared" si="12"/>
        <v>1844.6616279792563</v>
      </c>
      <c r="N188" s="218"/>
    </row>
    <row r="189" spans="1:14" s="61" customFormat="1" ht="17.649999999999999" customHeight="1">
      <c r="A189" s="338">
        <v>218</v>
      </c>
      <c r="B189" s="331" t="s">
        <v>651</v>
      </c>
      <c r="C189" s="332">
        <v>899.7277027885084</v>
      </c>
      <c r="D189" s="332">
        <v>881.81047959825275</v>
      </c>
      <c r="E189" s="332">
        <v>0.17568212591497973</v>
      </c>
      <c r="F189" s="332">
        <f t="shared" si="9"/>
        <v>881.98616172416769</v>
      </c>
      <c r="G189" s="332"/>
      <c r="H189" s="332">
        <v>7.159732925831146</v>
      </c>
      <c r="I189" s="332">
        <v>0.57897749908299589</v>
      </c>
      <c r="J189" s="332">
        <f t="shared" si="10"/>
        <v>7.7387104249141423</v>
      </c>
      <c r="K189" s="332"/>
      <c r="L189" s="332">
        <f t="shared" si="11"/>
        <v>10.002830639426566</v>
      </c>
      <c r="M189" s="332">
        <f t="shared" si="12"/>
        <v>17.741541064340709</v>
      </c>
      <c r="N189" s="218"/>
    </row>
    <row r="190" spans="1:14" s="62" customFormat="1" ht="17.649999999999999" customHeight="1">
      <c r="A190" s="330">
        <v>219</v>
      </c>
      <c r="B190" s="331" t="s">
        <v>652</v>
      </c>
      <c r="C190" s="332">
        <v>977.25008005495715</v>
      </c>
      <c r="D190" s="332">
        <v>734.623316433632</v>
      </c>
      <c r="E190" s="332">
        <v>3.8845690783689819</v>
      </c>
      <c r="F190" s="332">
        <f t="shared" si="9"/>
        <v>738.50788551200094</v>
      </c>
      <c r="G190" s="332"/>
      <c r="H190" s="332">
        <v>4.7640941038958342</v>
      </c>
      <c r="I190" s="332">
        <v>12.801976002852346</v>
      </c>
      <c r="J190" s="332">
        <f t="shared" si="10"/>
        <v>17.566070106748178</v>
      </c>
      <c r="K190" s="332"/>
      <c r="L190" s="339">
        <f t="shared" si="11"/>
        <v>221.17612443620803</v>
      </c>
      <c r="M190" s="339">
        <f t="shared" si="12"/>
        <v>238.74219454295621</v>
      </c>
      <c r="N190" s="219"/>
    </row>
    <row r="191" spans="1:14" s="61" customFormat="1" ht="17.649999999999999" customHeight="1">
      <c r="A191" s="330">
        <v>222</v>
      </c>
      <c r="B191" s="337" t="s">
        <v>653</v>
      </c>
      <c r="C191" s="332">
        <v>24103.259119247832</v>
      </c>
      <c r="D191" s="332">
        <v>14605.160450689238</v>
      </c>
      <c r="E191" s="332">
        <v>686.94882746531027</v>
      </c>
      <c r="F191" s="332">
        <f t="shared" si="9"/>
        <v>15292.109278154549</v>
      </c>
      <c r="G191" s="332"/>
      <c r="H191" s="332">
        <v>701.53751946615864</v>
      </c>
      <c r="I191" s="332">
        <v>1418.0872267499415</v>
      </c>
      <c r="J191" s="332">
        <f t="shared" si="10"/>
        <v>2119.6247462161</v>
      </c>
      <c r="K191" s="332"/>
      <c r="L191" s="332">
        <f t="shared" si="11"/>
        <v>6691.5250948771836</v>
      </c>
      <c r="M191" s="332">
        <f t="shared" si="12"/>
        <v>8811.1498410932836</v>
      </c>
      <c r="N191" s="218"/>
    </row>
    <row r="192" spans="1:14" s="61" customFormat="1" ht="17.649999999999999" customHeight="1">
      <c r="A192" s="338">
        <v>223</v>
      </c>
      <c r="B192" s="331" t="s">
        <v>654</v>
      </c>
      <c r="C192" s="332">
        <v>99.488580678147727</v>
      </c>
      <c r="D192" s="332">
        <v>93.689337514674364</v>
      </c>
      <c r="E192" s="332">
        <v>0</v>
      </c>
      <c r="F192" s="332">
        <f t="shared" si="9"/>
        <v>93.689337514674364</v>
      </c>
      <c r="G192" s="332"/>
      <c r="H192" s="332">
        <v>5.7992431634733874</v>
      </c>
      <c r="I192" s="332">
        <v>0</v>
      </c>
      <c r="J192" s="332">
        <f t="shared" si="10"/>
        <v>5.7992431634733874</v>
      </c>
      <c r="K192" s="332"/>
      <c r="L192" s="332">
        <f t="shared" si="11"/>
        <v>-2.3980817331903381E-14</v>
      </c>
      <c r="M192" s="332">
        <f t="shared" si="12"/>
        <v>5.7992431634733634</v>
      </c>
      <c r="N192" s="218"/>
    </row>
    <row r="193" spans="1:15" s="61" customFormat="1" ht="17.649999999999999" customHeight="1">
      <c r="A193" s="338">
        <v>225</v>
      </c>
      <c r="B193" s="331" t="s">
        <v>655</v>
      </c>
      <c r="C193" s="332">
        <v>28.460796068236768</v>
      </c>
      <c r="D193" s="332">
        <v>24.191676332436021</v>
      </c>
      <c r="E193" s="332">
        <v>1.4230397842609424</v>
      </c>
      <c r="F193" s="332">
        <f t="shared" si="9"/>
        <v>25.614716116696965</v>
      </c>
      <c r="G193" s="332"/>
      <c r="H193" s="332">
        <v>1.4230397842609424</v>
      </c>
      <c r="I193" s="332">
        <v>1.4230401672788662</v>
      </c>
      <c r="J193" s="332">
        <f t="shared" si="10"/>
        <v>2.8460799515398083</v>
      </c>
      <c r="K193" s="332"/>
      <c r="L193" s="332">
        <f t="shared" si="11"/>
        <v>-5.3290705182007514E-15</v>
      </c>
      <c r="M193" s="332">
        <f t="shared" si="12"/>
        <v>2.846079951539803</v>
      </c>
      <c r="N193" s="218"/>
    </row>
    <row r="194" spans="1:15" s="61" customFormat="1" ht="17.649999999999999" customHeight="1">
      <c r="A194" s="338">
        <v>226</v>
      </c>
      <c r="B194" s="331" t="s">
        <v>656</v>
      </c>
      <c r="C194" s="332">
        <v>580.94923499999993</v>
      </c>
      <c r="D194" s="332">
        <v>203.33223224999998</v>
      </c>
      <c r="E194" s="332">
        <v>29.047461749999997</v>
      </c>
      <c r="F194" s="332">
        <f t="shared" si="9"/>
        <v>232.37969399999997</v>
      </c>
      <c r="G194" s="332"/>
      <c r="H194" s="332">
        <v>29.047461749999997</v>
      </c>
      <c r="I194" s="332">
        <v>58.094923499999993</v>
      </c>
      <c r="J194" s="332">
        <f t="shared" si="10"/>
        <v>87.14238524999999</v>
      </c>
      <c r="K194" s="332"/>
      <c r="L194" s="332">
        <f t="shared" si="11"/>
        <v>261.42715575</v>
      </c>
      <c r="M194" s="332">
        <f t="shared" si="12"/>
        <v>348.56954099999996</v>
      </c>
      <c r="N194" s="218"/>
    </row>
    <row r="195" spans="1:15" s="61" customFormat="1" ht="17.649999999999999" customHeight="1">
      <c r="A195" s="338">
        <v>227</v>
      </c>
      <c r="B195" s="331" t="s">
        <v>657</v>
      </c>
      <c r="C195" s="332">
        <v>2436.3709242743921</v>
      </c>
      <c r="D195" s="332">
        <v>1795.2206807457667</v>
      </c>
      <c r="E195" s="332">
        <v>128.23004862067913</v>
      </c>
      <c r="F195" s="332">
        <f t="shared" si="9"/>
        <v>1923.4507293664458</v>
      </c>
      <c r="G195" s="332"/>
      <c r="H195" s="332">
        <v>128.23004862067913</v>
      </c>
      <c r="I195" s="332">
        <v>256.46009724135826</v>
      </c>
      <c r="J195" s="332">
        <f t="shared" si="10"/>
        <v>384.69014586203741</v>
      </c>
      <c r="K195" s="332"/>
      <c r="L195" s="332">
        <f t="shared" si="11"/>
        <v>128.23004904590891</v>
      </c>
      <c r="M195" s="332">
        <f t="shared" si="12"/>
        <v>512.92019490794632</v>
      </c>
      <c r="N195" s="218"/>
    </row>
    <row r="196" spans="1:15" s="64" customFormat="1" ht="17.649999999999999" customHeight="1">
      <c r="A196" s="338">
        <v>228</v>
      </c>
      <c r="B196" s="331" t="s">
        <v>658</v>
      </c>
      <c r="C196" s="332">
        <v>448.05247288497105</v>
      </c>
      <c r="D196" s="332">
        <v>329.70287016827893</v>
      </c>
      <c r="E196" s="332">
        <v>23.56834373885809</v>
      </c>
      <c r="F196" s="332">
        <f t="shared" si="9"/>
        <v>353.27121390713705</v>
      </c>
      <c r="G196" s="332"/>
      <c r="H196" s="332">
        <v>23.56834373885809</v>
      </c>
      <c r="I196" s="332">
        <v>47.136687477716187</v>
      </c>
      <c r="J196" s="332">
        <f t="shared" si="10"/>
        <v>70.70503121657427</v>
      </c>
      <c r="K196" s="332"/>
      <c r="L196" s="332">
        <f t="shared" si="11"/>
        <v>24.07622776125973</v>
      </c>
      <c r="M196" s="332">
        <f t="shared" si="12"/>
        <v>94.781258977834</v>
      </c>
      <c r="N196" s="219"/>
    </row>
    <row r="197" spans="1:15" s="61" customFormat="1" ht="17.649999999999999" customHeight="1">
      <c r="A197" s="330">
        <v>229</v>
      </c>
      <c r="B197" s="337" t="s">
        <v>659</v>
      </c>
      <c r="C197" s="332">
        <v>2385.9539368171913</v>
      </c>
      <c r="D197" s="332">
        <v>1508.7265307072557</v>
      </c>
      <c r="E197" s="332">
        <v>81.005050401247772</v>
      </c>
      <c r="F197" s="332">
        <f t="shared" si="9"/>
        <v>1589.7315811085034</v>
      </c>
      <c r="G197" s="332"/>
      <c r="H197" s="332">
        <v>82.865741901247759</v>
      </c>
      <c r="I197" s="332">
        <v>172.65739105249551</v>
      </c>
      <c r="J197" s="332">
        <f t="shared" si="10"/>
        <v>255.52313295374327</v>
      </c>
      <c r="K197" s="332"/>
      <c r="L197" s="332">
        <f t="shared" si="11"/>
        <v>540.69922275494469</v>
      </c>
      <c r="M197" s="332">
        <f t="shared" si="12"/>
        <v>796.22235570868793</v>
      </c>
      <c r="N197" s="218"/>
    </row>
    <row r="198" spans="1:15" s="61" customFormat="1" ht="17.649999999999999" customHeight="1">
      <c r="A198" s="330">
        <v>231</v>
      </c>
      <c r="B198" s="337" t="s">
        <v>660</v>
      </c>
      <c r="C198" s="332">
        <v>147.45364136673012</v>
      </c>
      <c r="D198" s="332">
        <v>132.81001968084121</v>
      </c>
      <c r="E198" s="332">
        <v>0.23445126751626982</v>
      </c>
      <c r="F198" s="332">
        <f t="shared" si="9"/>
        <v>133.04447094835749</v>
      </c>
      <c r="G198" s="332"/>
      <c r="H198" s="332">
        <v>0.2875346118956349</v>
      </c>
      <c r="I198" s="332">
        <v>0.77265712253333318</v>
      </c>
      <c r="J198" s="332">
        <f t="shared" si="10"/>
        <v>1.060191734428968</v>
      </c>
      <c r="K198" s="332"/>
      <c r="L198" s="332">
        <f t="shared" si="11"/>
        <v>13.34897868394367</v>
      </c>
      <c r="M198" s="332">
        <f t="shared" si="12"/>
        <v>14.409170418372639</v>
      </c>
      <c r="N198" s="218"/>
    </row>
    <row r="199" spans="1:15" s="61" customFormat="1" ht="17.649999999999999" customHeight="1">
      <c r="A199" s="330">
        <v>233</v>
      </c>
      <c r="B199" s="331" t="s">
        <v>661</v>
      </c>
      <c r="C199" s="332">
        <v>197.01442350336467</v>
      </c>
      <c r="D199" s="332">
        <v>177.44892091670476</v>
      </c>
      <c r="E199" s="332">
        <v>0.31325297458650786</v>
      </c>
      <c r="F199" s="332">
        <f t="shared" si="9"/>
        <v>177.76217389129127</v>
      </c>
      <c r="G199" s="332"/>
      <c r="H199" s="332">
        <v>0.38417817362777773</v>
      </c>
      <c r="I199" s="332">
        <v>1.0323555817515873</v>
      </c>
      <c r="J199" s="332">
        <f t="shared" si="10"/>
        <v>1.4165337553793651</v>
      </c>
      <c r="K199" s="332"/>
      <c r="L199" s="332">
        <f t="shared" si="11"/>
        <v>17.835715856694033</v>
      </c>
      <c r="M199" s="332">
        <f t="shared" si="12"/>
        <v>19.252249612073399</v>
      </c>
      <c r="N199" s="218"/>
    </row>
    <row r="200" spans="1:15" s="61" customFormat="1" ht="17.649999999999999" customHeight="1">
      <c r="A200" s="330">
        <v>234</v>
      </c>
      <c r="B200" s="331" t="s">
        <v>662</v>
      </c>
      <c r="C200" s="332">
        <v>822.50945619194545</v>
      </c>
      <c r="D200" s="332">
        <v>74.073093801945888</v>
      </c>
      <c r="E200" s="332">
        <v>1.7765672910434676</v>
      </c>
      <c r="F200" s="332">
        <f t="shared" si="9"/>
        <v>75.849661092989351</v>
      </c>
      <c r="G200" s="332"/>
      <c r="H200" s="332">
        <v>24.977999692448467</v>
      </c>
      <c r="I200" s="332">
        <v>28.631098569653318</v>
      </c>
      <c r="J200" s="332">
        <f t="shared" si="10"/>
        <v>53.609098262101782</v>
      </c>
      <c r="K200" s="332"/>
      <c r="L200" s="332">
        <f t="shared" si="11"/>
        <v>693.05069683685429</v>
      </c>
      <c r="M200" s="332">
        <f t="shared" si="12"/>
        <v>746.65979509895601</v>
      </c>
      <c r="N200" s="218"/>
    </row>
    <row r="201" spans="1:15" s="64" customFormat="1" ht="17.649999999999999" customHeight="1">
      <c r="A201" s="330">
        <v>235</v>
      </c>
      <c r="B201" s="331" t="s">
        <v>663</v>
      </c>
      <c r="C201" s="332">
        <v>2247.9888646757331</v>
      </c>
      <c r="D201" s="332">
        <v>1127.7328455128572</v>
      </c>
      <c r="E201" s="332">
        <v>17.935827893234304</v>
      </c>
      <c r="F201" s="332">
        <f t="shared" si="9"/>
        <v>1145.6686734060916</v>
      </c>
      <c r="G201" s="332"/>
      <c r="H201" s="332">
        <v>21.996770073683397</v>
      </c>
      <c r="I201" s="332">
        <v>59.109269341454919</v>
      </c>
      <c r="J201" s="332">
        <f t="shared" si="10"/>
        <v>81.106039415138312</v>
      </c>
      <c r="K201" s="332"/>
      <c r="L201" s="332">
        <f t="shared" si="11"/>
        <v>1021.2141518545033</v>
      </c>
      <c r="M201" s="332">
        <f t="shared" si="12"/>
        <v>1102.3201912696416</v>
      </c>
      <c r="N201" s="218"/>
      <c r="O201" s="61"/>
    </row>
    <row r="202" spans="1:15" s="62" customFormat="1" ht="17.649999999999999" customHeight="1">
      <c r="A202" s="330">
        <v>236</v>
      </c>
      <c r="B202" s="331" t="s">
        <v>664</v>
      </c>
      <c r="C202" s="332">
        <v>2111.068662470675</v>
      </c>
      <c r="D202" s="332">
        <v>1583.3014968530067</v>
      </c>
      <c r="E202" s="332">
        <v>105.55343312353378</v>
      </c>
      <c r="F202" s="332">
        <f t="shared" si="9"/>
        <v>1688.8549299765405</v>
      </c>
      <c r="G202" s="332"/>
      <c r="H202" s="332">
        <v>105.55343312353378</v>
      </c>
      <c r="I202" s="332">
        <v>211.10686624706756</v>
      </c>
      <c r="J202" s="332">
        <f t="shared" si="10"/>
        <v>316.66029937060136</v>
      </c>
      <c r="K202" s="332"/>
      <c r="L202" s="332">
        <f t="shared" si="11"/>
        <v>105.55343312353318</v>
      </c>
      <c r="M202" s="332">
        <f t="shared" si="12"/>
        <v>422.21373249413455</v>
      </c>
      <c r="N202" s="218"/>
      <c r="O202" s="64"/>
    </row>
    <row r="203" spans="1:15" s="62" customFormat="1" ht="17.649999999999999" customHeight="1">
      <c r="A203" s="330">
        <v>237</v>
      </c>
      <c r="B203" s="337" t="s">
        <v>665</v>
      </c>
      <c r="C203" s="332">
        <v>264.90228979336467</v>
      </c>
      <c r="D203" s="332">
        <v>98.107573134604877</v>
      </c>
      <c r="E203" s="332">
        <v>13.245114496873375</v>
      </c>
      <c r="F203" s="332">
        <f t="shared" si="9"/>
        <v>111.35268763147825</v>
      </c>
      <c r="G203" s="332"/>
      <c r="H203" s="332">
        <v>13.245114496873375</v>
      </c>
      <c r="I203" s="332">
        <v>26.490228993746751</v>
      </c>
      <c r="J203" s="332">
        <f t="shared" si="10"/>
        <v>39.735343490620124</v>
      </c>
      <c r="K203" s="332"/>
      <c r="L203" s="332">
        <f t="shared" si="11"/>
        <v>113.81425867126629</v>
      </c>
      <c r="M203" s="332">
        <f t="shared" si="12"/>
        <v>153.54960216188641</v>
      </c>
      <c r="N203" s="220"/>
      <c r="O203" s="64"/>
    </row>
    <row r="204" spans="1:15" s="62" customFormat="1" ht="17.649999999999999" customHeight="1">
      <c r="A204" s="330">
        <v>242</v>
      </c>
      <c r="B204" s="337" t="s">
        <v>666</v>
      </c>
      <c r="C204" s="332">
        <v>557.19501232065932</v>
      </c>
      <c r="D204" s="332">
        <v>320.49458559076277</v>
      </c>
      <c r="E204" s="332">
        <v>7.5609169163357022</v>
      </c>
      <c r="F204" s="332">
        <f t="shared" si="9"/>
        <v>328.05550250709848</v>
      </c>
      <c r="G204" s="332"/>
      <c r="H204" s="332">
        <v>18.47878744355512</v>
      </c>
      <c r="I204" s="332">
        <v>7.6412978626564048</v>
      </c>
      <c r="J204" s="332">
        <f t="shared" si="10"/>
        <v>26.120085306211525</v>
      </c>
      <c r="K204" s="332"/>
      <c r="L204" s="332">
        <f t="shared" si="11"/>
        <v>203.0194245073493</v>
      </c>
      <c r="M204" s="332">
        <f t="shared" si="12"/>
        <v>229.13950981356084</v>
      </c>
      <c r="N204" s="220"/>
    </row>
    <row r="205" spans="1:15" s="62" customFormat="1" ht="17.649999999999999" customHeight="1">
      <c r="A205" s="330">
        <v>243</v>
      </c>
      <c r="B205" s="337" t="s">
        <v>667</v>
      </c>
      <c r="C205" s="332">
        <v>1954.9495179136086</v>
      </c>
      <c r="D205" s="332">
        <v>896.10857783808535</v>
      </c>
      <c r="E205" s="332">
        <v>96.268795910194058</v>
      </c>
      <c r="F205" s="332">
        <f t="shared" si="9"/>
        <v>992.37737374827941</v>
      </c>
      <c r="G205" s="332"/>
      <c r="H205" s="332">
        <v>102.93260943710095</v>
      </c>
      <c r="I205" s="332">
        <v>192.53759182038803</v>
      </c>
      <c r="J205" s="332">
        <f t="shared" si="10"/>
        <v>295.47020125748895</v>
      </c>
      <c r="K205" s="332"/>
      <c r="L205" s="332">
        <f t="shared" si="11"/>
        <v>667.10194290784023</v>
      </c>
      <c r="M205" s="332">
        <f t="shared" si="12"/>
        <v>962.57214416532918</v>
      </c>
      <c r="N205" s="220"/>
    </row>
    <row r="206" spans="1:15" s="62" customFormat="1" ht="17.649999999999999" customHeight="1">
      <c r="A206" s="330">
        <v>244</v>
      </c>
      <c r="B206" s="336" t="s">
        <v>668</v>
      </c>
      <c r="C206" s="332">
        <v>1570.1635413596175</v>
      </c>
      <c r="D206" s="332">
        <v>1024.0786098118999</v>
      </c>
      <c r="E206" s="332">
        <v>31.419004852245234</v>
      </c>
      <c r="F206" s="332">
        <f t="shared" si="9"/>
        <v>1055.4976146641452</v>
      </c>
      <c r="G206" s="332"/>
      <c r="H206" s="332">
        <v>60.808835202788138</v>
      </c>
      <c r="I206" s="332">
        <v>67.867113211579877</v>
      </c>
      <c r="J206" s="332">
        <f t="shared" si="10"/>
        <v>128.67594841436801</v>
      </c>
      <c r="K206" s="332"/>
      <c r="L206" s="332">
        <f t="shared" si="11"/>
        <v>385.9899782811043</v>
      </c>
      <c r="M206" s="332">
        <f t="shared" si="12"/>
        <v>514.66592669547231</v>
      </c>
      <c r="N206" s="219"/>
    </row>
    <row r="207" spans="1:15" s="62" customFormat="1" ht="17.649999999999999" customHeight="1">
      <c r="A207" s="330">
        <v>247</v>
      </c>
      <c r="B207" s="331" t="s">
        <v>669</v>
      </c>
      <c r="C207" s="332">
        <v>435.20163311612743</v>
      </c>
      <c r="D207" s="332">
        <v>285.07518569393358</v>
      </c>
      <c r="E207" s="332">
        <v>17.731888349268836</v>
      </c>
      <c r="F207" s="332">
        <f t="shared" si="9"/>
        <v>302.80707404320242</v>
      </c>
      <c r="G207" s="332"/>
      <c r="H207" s="332">
        <v>17.974096442005244</v>
      </c>
      <c r="I207" s="332">
        <v>36.849744875399928</v>
      </c>
      <c r="J207" s="332">
        <f t="shared" si="10"/>
        <v>54.823841317405169</v>
      </c>
      <c r="K207" s="332"/>
      <c r="L207" s="332">
        <f t="shared" si="11"/>
        <v>77.570717755519837</v>
      </c>
      <c r="M207" s="332">
        <f t="shared" si="12"/>
        <v>132.39455907292501</v>
      </c>
      <c r="N207" s="219"/>
    </row>
    <row r="208" spans="1:15" s="62" customFormat="1" ht="17.649999999999999" customHeight="1">
      <c r="A208" s="330">
        <v>248</v>
      </c>
      <c r="B208" s="331" t="s">
        <v>670</v>
      </c>
      <c r="C208" s="332">
        <v>1426.9219674221488</v>
      </c>
      <c r="D208" s="332">
        <v>1099.1056427125973</v>
      </c>
      <c r="E208" s="332">
        <v>40.334418251648295</v>
      </c>
      <c r="F208" s="332">
        <f t="shared" ref="F208:F242" si="13">+D208+E208</f>
        <v>1139.4400609642455</v>
      </c>
      <c r="G208" s="332"/>
      <c r="H208" s="332">
        <v>49.421068483240582</v>
      </c>
      <c r="I208" s="332">
        <v>83.318711337105114</v>
      </c>
      <c r="J208" s="332">
        <f t="shared" ref="J208:J242" si="14">+H208+I208</f>
        <v>132.73977982034569</v>
      </c>
      <c r="K208" s="332"/>
      <c r="L208" s="332">
        <f t="shared" ref="L208:L242" si="15">SUM(C208-F208-J208)</f>
        <v>154.74212663755759</v>
      </c>
      <c r="M208" s="332">
        <f t="shared" ref="M208:M242" si="16">J208+L208</f>
        <v>287.48190645790328</v>
      </c>
      <c r="N208" s="220"/>
      <c r="O208" s="64"/>
    </row>
    <row r="209" spans="1:19" s="66" customFormat="1" ht="17.649999999999999" customHeight="1">
      <c r="A209" s="330">
        <v>250</v>
      </c>
      <c r="B209" s="331" t="s">
        <v>671</v>
      </c>
      <c r="C209" s="332">
        <v>1029.3862029199734</v>
      </c>
      <c r="D209" s="332">
        <v>908.91844104019549</v>
      </c>
      <c r="E209" s="332">
        <v>1.257127393488968</v>
      </c>
      <c r="F209" s="332">
        <f t="shared" si="13"/>
        <v>910.17556843368448</v>
      </c>
      <c r="G209" s="332"/>
      <c r="H209" s="332">
        <v>43.490450257394407</v>
      </c>
      <c r="I209" s="332">
        <v>4.142985937418449</v>
      </c>
      <c r="J209" s="332">
        <f t="shared" si="14"/>
        <v>47.633436194812859</v>
      </c>
      <c r="K209" s="332"/>
      <c r="L209" s="332">
        <f t="shared" si="15"/>
        <v>71.577198291476023</v>
      </c>
      <c r="M209" s="332">
        <f t="shared" si="16"/>
        <v>119.21063448628888</v>
      </c>
      <c r="N209" s="219"/>
      <c r="O209" s="62"/>
      <c r="P209" s="65"/>
      <c r="Q209" s="65"/>
      <c r="R209" s="65"/>
      <c r="S209" s="65"/>
    </row>
    <row r="210" spans="1:19" s="62" customFormat="1" ht="17.649999999999999" customHeight="1">
      <c r="A210" s="330">
        <v>251</v>
      </c>
      <c r="B210" s="336" t="s">
        <v>672</v>
      </c>
      <c r="C210" s="332">
        <v>589.35417122844751</v>
      </c>
      <c r="D210" s="332">
        <v>264.0518205163176</v>
      </c>
      <c r="E210" s="332">
        <v>19.598606861220311</v>
      </c>
      <c r="F210" s="332">
        <f t="shared" si="13"/>
        <v>283.65042737753794</v>
      </c>
      <c r="G210" s="332"/>
      <c r="H210" s="332">
        <v>25.030377276453173</v>
      </c>
      <c r="I210" s="332">
        <v>45.477309765484442</v>
      </c>
      <c r="J210" s="332">
        <f t="shared" si="14"/>
        <v>70.507687041937615</v>
      </c>
      <c r="K210" s="332"/>
      <c r="L210" s="332">
        <f t="shared" si="15"/>
        <v>235.19605680897195</v>
      </c>
      <c r="M210" s="332">
        <f t="shared" si="16"/>
        <v>305.70374385090958</v>
      </c>
      <c r="N210" s="219"/>
      <c r="O210" s="65"/>
    </row>
    <row r="211" spans="1:19" s="62" customFormat="1" ht="17.649999999999999" customHeight="1">
      <c r="A211" s="330">
        <v>252</v>
      </c>
      <c r="B211" s="331" t="s">
        <v>673</v>
      </c>
      <c r="C211" s="332">
        <v>181.87948764280659</v>
      </c>
      <c r="D211" s="332">
        <v>172.30688338111818</v>
      </c>
      <c r="E211" s="332">
        <v>0</v>
      </c>
      <c r="F211" s="332">
        <f t="shared" si="13"/>
        <v>172.30688338111818</v>
      </c>
      <c r="G211" s="332"/>
      <c r="H211" s="332">
        <v>9.5726042616884719</v>
      </c>
      <c r="I211" s="332">
        <v>0</v>
      </c>
      <c r="J211" s="332">
        <f t="shared" si="14"/>
        <v>9.5726042616884719</v>
      </c>
      <c r="K211" s="332"/>
      <c r="L211" s="332">
        <f t="shared" si="15"/>
        <v>-6.0396132539608516E-14</v>
      </c>
      <c r="M211" s="332">
        <f t="shared" si="16"/>
        <v>9.5726042616884115</v>
      </c>
      <c r="N211" s="219"/>
    </row>
    <row r="212" spans="1:19" s="62" customFormat="1" ht="17.649999999999999" customHeight="1">
      <c r="A212" s="330">
        <v>253</v>
      </c>
      <c r="B212" s="331" t="s">
        <v>674</v>
      </c>
      <c r="C212" s="332">
        <v>757.88564857725942</v>
      </c>
      <c r="D212" s="332">
        <v>291.39598478113135</v>
      </c>
      <c r="E212" s="332">
        <v>33.043912118733225</v>
      </c>
      <c r="F212" s="332">
        <f t="shared" si="13"/>
        <v>324.43989689986455</v>
      </c>
      <c r="G212" s="332"/>
      <c r="H212" s="332">
        <v>31.037343124504321</v>
      </c>
      <c r="I212" s="332">
        <v>65.541763877586945</v>
      </c>
      <c r="J212" s="332">
        <f t="shared" si="14"/>
        <v>96.579107002091263</v>
      </c>
      <c r="K212" s="332"/>
      <c r="L212" s="332">
        <f t="shared" si="15"/>
        <v>336.86664467530363</v>
      </c>
      <c r="M212" s="332">
        <f t="shared" si="16"/>
        <v>433.44575167739492</v>
      </c>
      <c r="N212" s="219"/>
    </row>
    <row r="213" spans="1:19" s="62" customFormat="1" ht="17.649999999999999" customHeight="1">
      <c r="A213" s="330">
        <v>259</v>
      </c>
      <c r="B213" s="336" t="s">
        <v>675</v>
      </c>
      <c r="C213" s="332">
        <v>769.39875707960084</v>
      </c>
      <c r="D213" s="332">
        <v>218.23622962234577</v>
      </c>
      <c r="E213" s="332">
        <v>24.287311404112188</v>
      </c>
      <c r="F213" s="332">
        <f t="shared" si="13"/>
        <v>242.52354102645796</v>
      </c>
      <c r="G213" s="332"/>
      <c r="H213" s="332">
        <v>27.844871448508499</v>
      </c>
      <c r="I213" s="332">
        <v>52.836505537808023</v>
      </c>
      <c r="J213" s="332">
        <f t="shared" si="14"/>
        <v>80.681376986316522</v>
      </c>
      <c r="K213" s="332"/>
      <c r="L213" s="332">
        <f t="shared" si="15"/>
        <v>446.19383906682629</v>
      </c>
      <c r="M213" s="332">
        <f t="shared" si="16"/>
        <v>526.87521605314282</v>
      </c>
      <c r="N213" s="219"/>
    </row>
    <row r="214" spans="1:19" s="62" customFormat="1" ht="17.649999999999999" customHeight="1">
      <c r="A214" s="330">
        <v>260</v>
      </c>
      <c r="B214" s="336" t="s">
        <v>676</v>
      </c>
      <c r="C214" s="332">
        <v>241.02964558423838</v>
      </c>
      <c r="D214" s="332">
        <v>24.726158025178709</v>
      </c>
      <c r="E214" s="332">
        <v>0.74357953050423453</v>
      </c>
      <c r="F214" s="332">
        <f t="shared" si="13"/>
        <v>25.469737555682944</v>
      </c>
      <c r="G214" s="332"/>
      <c r="H214" s="332">
        <v>8.2417189198653134</v>
      </c>
      <c r="I214" s="332">
        <v>9.0103419482047276</v>
      </c>
      <c r="J214" s="332">
        <f t="shared" si="14"/>
        <v>17.252060868070039</v>
      </c>
      <c r="K214" s="332"/>
      <c r="L214" s="332">
        <f t="shared" si="15"/>
        <v>198.30784716048541</v>
      </c>
      <c r="M214" s="332">
        <f t="shared" si="16"/>
        <v>215.55990802855544</v>
      </c>
      <c r="N214" s="219"/>
    </row>
    <row r="215" spans="1:19" s="62" customFormat="1" ht="17.649999999999999" customHeight="1">
      <c r="A215" s="330">
        <v>262</v>
      </c>
      <c r="B215" s="331" t="s">
        <v>677</v>
      </c>
      <c r="C215" s="332">
        <v>864.49824803704223</v>
      </c>
      <c r="D215" s="332">
        <v>552.46745969389963</v>
      </c>
      <c r="E215" s="332">
        <v>27.669491223111084</v>
      </c>
      <c r="F215" s="332">
        <f t="shared" si="13"/>
        <v>580.13695091701072</v>
      </c>
      <c r="G215" s="332"/>
      <c r="H215" s="332">
        <v>28.353882571845691</v>
      </c>
      <c r="I215" s="332">
        <v>59.25522214754254</v>
      </c>
      <c r="J215" s="332">
        <f t="shared" si="14"/>
        <v>87.609104719388228</v>
      </c>
      <c r="K215" s="332"/>
      <c r="L215" s="332">
        <f t="shared" si="15"/>
        <v>196.75219240064328</v>
      </c>
      <c r="M215" s="332">
        <f t="shared" si="16"/>
        <v>284.36129712003151</v>
      </c>
      <c r="N215" s="219"/>
    </row>
    <row r="216" spans="1:19" s="62" customFormat="1" ht="17.649999999999999" customHeight="1">
      <c r="A216" s="330">
        <v>267</v>
      </c>
      <c r="B216" s="331" t="s">
        <v>678</v>
      </c>
      <c r="C216" s="332">
        <v>547.85654970417215</v>
      </c>
      <c r="D216" s="332">
        <v>259.9843600408974</v>
      </c>
      <c r="E216" s="332">
        <v>28.787218972043689</v>
      </c>
      <c r="F216" s="332">
        <f t="shared" si="13"/>
        <v>288.77157901294106</v>
      </c>
      <c r="G216" s="332"/>
      <c r="H216" s="332">
        <v>28.787218972043689</v>
      </c>
      <c r="I216" s="332">
        <v>57.574437944087371</v>
      </c>
      <c r="J216" s="332">
        <f t="shared" si="14"/>
        <v>86.361656916131068</v>
      </c>
      <c r="K216" s="332"/>
      <c r="L216" s="332">
        <f t="shared" si="15"/>
        <v>172.72331377510002</v>
      </c>
      <c r="M216" s="332">
        <f t="shared" si="16"/>
        <v>259.08497069123109</v>
      </c>
      <c r="N216" s="219"/>
    </row>
    <row r="217" spans="1:19" s="62" customFormat="1" ht="17.649999999999999" customHeight="1">
      <c r="A217" s="330">
        <v>269</v>
      </c>
      <c r="B217" s="331" t="s">
        <v>679</v>
      </c>
      <c r="C217" s="332">
        <v>66.224949422583038</v>
      </c>
      <c r="D217" s="332">
        <v>31.369712884381439</v>
      </c>
      <c r="E217" s="332">
        <v>3.4855236538201599</v>
      </c>
      <c r="F217" s="332">
        <f t="shared" si="13"/>
        <v>34.855236538201602</v>
      </c>
      <c r="G217" s="332"/>
      <c r="H217" s="332">
        <v>3.4855236538201599</v>
      </c>
      <c r="I217" s="332">
        <v>6.9710473076403199</v>
      </c>
      <c r="J217" s="332">
        <f t="shared" si="14"/>
        <v>10.45657096146048</v>
      </c>
      <c r="K217" s="332"/>
      <c r="L217" s="339">
        <f t="shared" si="15"/>
        <v>20.913141922920957</v>
      </c>
      <c r="M217" s="339">
        <f t="shared" si="16"/>
        <v>31.369712884381435</v>
      </c>
      <c r="N217" s="219"/>
    </row>
    <row r="218" spans="1:19" s="62" customFormat="1" ht="17.649999999999999" customHeight="1">
      <c r="A218" s="274">
        <v>275</v>
      </c>
      <c r="B218" s="331" t="s">
        <v>680</v>
      </c>
      <c r="C218" s="332">
        <v>1603.4106999999999</v>
      </c>
      <c r="D218" s="332">
        <v>759.51033152977186</v>
      </c>
      <c r="E218" s="332">
        <v>84.390036836641315</v>
      </c>
      <c r="F218" s="332">
        <f t="shared" si="13"/>
        <v>843.9003683664132</v>
      </c>
      <c r="G218" s="332"/>
      <c r="H218" s="332">
        <v>84.390036836641315</v>
      </c>
      <c r="I218" s="332">
        <v>168.78007367328263</v>
      </c>
      <c r="J218" s="332">
        <f t="shared" si="14"/>
        <v>253.17011050992394</v>
      </c>
      <c r="K218" s="332"/>
      <c r="L218" s="339">
        <f t="shared" si="15"/>
        <v>506.34022112366279</v>
      </c>
      <c r="M218" s="339">
        <f t="shared" si="16"/>
        <v>759.5103316335867</v>
      </c>
      <c r="N218" s="219"/>
    </row>
    <row r="219" spans="1:19" s="62" customFormat="1" ht="17.649999999999999" customHeight="1">
      <c r="A219" s="274">
        <v>283</v>
      </c>
      <c r="B219" s="331" t="s">
        <v>681</v>
      </c>
      <c r="C219" s="332">
        <v>477.48841053296547</v>
      </c>
      <c r="D219" s="332">
        <v>23.874420524864775</v>
      </c>
      <c r="E219" s="332">
        <v>23.874420524864775</v>
      </c>
      <c r="F219" s="332">
        <f t="shared" si="13"/>
        <v>47.748841049729549</v>
      </c>
      <c r="G219" s="332"/>
      <c r="H219" s="332">
        <v>23.874420524864775</v>
      </c>
      <c r="I219" s="332">
        <v>47.748841049729556</v>
      </c>
      <c r="J219" s="332">
        <f t="shared" si="14"/>
        <v>71.623261574594324</v>
      </c>
      <c r="K219" s="332"/>
      <c r="L219" s="332">
        <f t="shared" si="15"/>
        <v>358.1163079086416</v>
      </c>
      <c r="M219" s="332">
        <f t="shared" si="16"/>
        <v>429.73956948323593</v>
      </c>
      <c r="N219" s="219"/>
    </row>
    <row r="220" spans="1:19" s="62" customFormat="1" ht="17.649999999999999" customHeight="1">
      <c r="A220" s="330">
        <v>286</v>
      </c>
      <c r="B220" s="337" t="s">
        <v>682</v>
      </c>
      <c r="C220" s="332">
        <v>2455.6849587797392</v>
      </c>
      <c r="D220" s="332">
        <v>859.48973556048099</v>
      </c>
      <c r="E220" s="332">
        <v>122.78424793721156</v>
      </c>
      <c r="F220" s="332">
        <f t="shared" si="13"/>
        <v>982.2739834976926</v>
      </c>
      <c r="G220" s="332"/>
      <c r="H220" s="332">
        <v>122.78424793721156</v>
      </c>
      <c r="I220" s="332">
        <v>245.56849587442312</v>
      </c>
      <c r="J220" s="332">
        <f t="shared" si="14"/>
        <v>368.3527438116347</v>
      </c>
      <c r="K220" s="332"/>
      <c r="L220" s="332">
        <f t="shared" si="15"/>
        <v>1105.058231470412</v>
      </c>
      <c r="M220" s="332">
        <f t="shared" si="16"/>
        <v>1473.4109752820468</v>
      </c>
      <c r="N220" s="219"/>
    </row>
    <row r="221" spans="1:19" s="62" customFormat="1" ht="17.649999999999999" customHeight="1">
      <c r="A221" s="330">
        <v>288</v>
      </c>
      <c r="B221" s="337" t="s">
        <v>683</v>
      </c>
      <c r="C221" s="332">
        <v>578.23288334627102</v>
      </c>
      <c r="D221" s="332">
        <v>95.063506200631153</v>
      </c>
      <c r="E221" s="332">
        <v>25.88974025539326</v>
      </c>
      <c r="F221" s="332">
        <f t="shared" si="13"/>
        <v>120.95324645602442</v>
      </c>
      <c r="G221" s="332"/>
      <c r="H221" s="332">
        <v>21.941503946144639</v>
      </c>
      <c r="I221" s="332">
        <v>47.853075774333718</v>
      </c>
      <c r="J221" s="332">
        <f t="shared" si="14"/>
        <v>69.794579720478353</v>
      </c>
      <c r="K221" s="332"/>
      <c r="L221" s="332">
        <f t="shared" si="15"/>
        <v>387.48505716976825</v>
      </c>
      <c r="M221" s="332">
        <f t="shared" si="16"/>
        <v>457.27963689024659</v>
      </c>
      <c r="N221" s="219"/>
    </row>
    <row r="222" spans="1:19" s="62" customFormat="1" ht="17.649999999999999" customHeight="1">
      <c r="A222" s="330">
        <v>292</v>
      </c>
      <c r="B222" s="337" t="s">
        <v>684</v>
      </c>
      <c r="C222" s="332">
        <v>1408.7053180030778</v>
      </c>
      <c r="D222" s="332">
        <v>290.43963414923923</v>
      </c>
      <c r="E222" s="332">
        <v>32.412224340207359</v>
      </c>
      <c r="F222" s="332">
        <f t="shared" si="13"/>
        <v>322.85185848944661</v>
      </c>
      <c r="G222" s="332"/>
      <c r="H222" s="332">
        <v>64.400987042872373</v>
      </c>
      <c r="I222" s="332">
        <v>96.813211383079718</v>
      </c>
      <c r="J222" s="332">
        <f t="shared" si="14"/>
        <v>161.21419842595208</v>
      </c>
      <c r="K222" s="332"/>
      <c r="L222" s="332">
        <f t="shared" si="15"/>
        <v>924.63926108767907</v>
      </c>
      <c r="M222" s="332">
        <f t="shared" si="16"/>
        <v>1085.8534595136312</v>
      </c>
      <c r="N222" s="219"/>
    </row>
    <row r="223" spans="1:19" s="62" customFormat="1" ht="17.649999999999999" customHeight="1">
      <c r="A223" s="274">
        <v>293</v>
      </c>
      <c r="B223" s="331" t="s">
        <v>685</v>
      </c>
      <c r="C223" s="332">
        <v>1611.5819366678188</v>
      </c>
      <c r="D223" s="332">
        <v>763.38091772938867</v>
      </c>
      <c r="E223" s="332">
        <v>84.820101969932097</v>
      </c>
      <c r="F223" s="332">
        <f t="shared" si="13"/>
        <v>848.2010196993208</v>
      </c>
      <c r="G223" s="332"/>
      <c r="H223" s="332">
        <v>84.820101969932097</v>
      </c>
      <c r="I223" s="332">
        <v>169.64020393986416</v>
      </c>
      <c r="J223" s="332">
        <f t="shared" si="14"/>
        <v>254.46030590979626</v>
      </c>
      <c r="K223" s="332"/>
      <c r="L223" s="332">
        <f t="shared" si="15"/>
        <v>508.92061105870175</v>
      </c>
      <c r="M223" s="332">
        <f t="shared" si="16"/>
        <v>763.38091696849801</v>
      </c>
      <c r="N223" s="219"/>
    </row>
    <row r="224" spans="1:19" s="64" customFormat="1" ht="17.649999999999999" customHeight="1">
      <c r="A224" s="330">
        <v>294</v>
      </c>
      <c r="B224" s="337" t="s">
        <v>686</v>
      </c>
      <c r="C224" s="332">
        <v>1200.6943950189188</v>
      </c>
      <c r="D224" s="332">
        <v>610.4451410354792</v>
      </c>
      <c r="E224" s="332">
        <v>59.583122185323404</v>
      </c>
      <c r="F224" s="332">
        <f t="shared" si="13"/>
        <v>670.02826322080261</v>
      </c>
      <c r="G224" s="332"/>
      <c r="H224" s="332">
        <v>59.754573294247308</v>
      </c>
      <c r="I224" s="332">
        <v>120.1473257641865</v>
      </c>
      <c r="J224" s="332">
        <f t="shared" si="14"/>
        <v>179.9018990584338</v>
      </c>
      <c r="K224" s="332"/>
      <c r="L224" s="332">
        <f t="shared" si="15"/>
        <v>350.76423273968243</v>
      </c>
      <c r="M224" s="332">
        <f t="shared" si="16"/>
        <v>530.66613179811623</v>
      </c>
      <c r="N224" s="220"/>
    </row>
    <row r="225" spans="1:15" s="64" customFormat="1" ht="17.649999999999999" customHeight="1">
      <c r="A225" s="274">
        <v>295</v>
      </c>
      <c r="B225" s="331" t="s">
        <v>687</v>
      </c>
      <c r="C225" s="332">
        <v>460.7703677174203</v>
      </c>
      <c r="D225" s="332">
        <v>222.32436123304669</v>
      </c>
      <c r="E225" s="332">
        <v>21.053494330167538</v>
      </c>
      <c r="F225" s="332">
        <f t="shared" si="13"/>
        <v>243.37785556321421</v>
      </c>
      <c r="G225" s="332"/>
      <c r="H225" s="332">
        <v>21.190862607041797</v>
      </c>
      <c r="I225" s="332">
        <v>42.893040597670606</v>
      </c>
      <c r="J225" s="332">
        <f t="shared" si="14"/>
        <v>64.083903204712399</v>
      </c>
      <c r="K225" s="332"/>
      <c r="L225" s="332">
        <f t="shared" si="15"/>
        <v>153.3086089494937</v>
      </c>
      <c r="M225" s="332">
        <f t="shared" si="16"/>
        <v>217.39251215420609</v>
      </c>
      <c r="N225" s="220"/>
    </row>
    <row r="226" spans="1:15" s="62" customFormat="1" ht="17.649999999999999" customHeight="1">
      <c r="A226" s="274">
        <v>300</v>
      </c>
      <c r="B226" s="331" t="s">
        <v>688</v>
      </c>
      <c r="C226" s="332">
        <v>590.70047554144537</v>
      </c>
      <c r="D226" s="332">
        <v>29.535023781266659</v>
      </c>
      <c r="E226" s="332">
        <v>29.535023781266659</v>
      </c>
      <c r="F226" s="332">
        <f t="shared" si="13"/>
        <v>59.070047562533318</v>
      </c>
      <c r="G226" s="332"/>
      <c r="H226" s="332">
        <v>29.535023781266659</v>
      </c>
      <c r="I226" s="332">
        <v>59.070047562533318</v>
      </c>
      <c r="J226" s="332">
        <f t="shared" si="14"/>
        <v>88.605071343799978</v>
      </c>
      <c r="K226" s="332"/>
      <c r="L226" s="332">
        <f t="shared" si="15"/>
        <v>443.02535663511208</v>
      </c>
      <c r="M226" s="332">
        <f t="shared" si="16"/>
        <v>531.63042797891205</v>
      </c>
      <c r="N226" s="219"/>
    </row>
    <row r="227" spans="1:15" s="62" customFormat="1" ht="17.649999999999999" customHeight="1">
      <c r="A227" s="330">
        <v>305</v>
      </c>
      <c r="B227" s="336" t="s">
        <v>689</v>
      </c>
      <c r="C227" s="332">
        <v>185.3164786952523</v>
      </c>
      <c r="D227" s="332">
        <v>89.754003130335121</v>
      </c>
      <c r="E227" s="332">
        <v>9.556247264203563</v>
      </c>
      <c r="F227" s="332">
        <f t="shared" si="13"/>
        <v>99.310250394538684</v>
      </c>
      <c r="G227" s="332"/>
      <c r="H227" s="332">
        <v>9.556247264203563</v>
      </c>
      <c r="I227" s="332">
        <v>19.112494528407122</v>
      </c>
      <c r="J227" s="332">
        <f t="shared" si="14"/>
        <v>28.668741792610685</v>
      </c>
      <c r="K227" s="332"/>
      <c r="L227" s="332">
        <f t="shared" si="15"/>
        <v>57.337486508102927</v>
      </c>
      <c r="M227" s="332">
        <f t="shared" si="16"/>
        <v>86.006228300713616</v>
      </c>
      <c r="N227" s="219"/>
    </row>
    <row r="228" spans="1:15" s="62" customFormat="1" ht="18.75" customHeight="1">
      <c r="A228" s="330">
        <v>306</v>
      </c>
      <c r="B228" s="336" t="s">
        <v>690</v>
      </c>
      <c r="C228" s="332">
        <v>1626.0821779719488</v>
      </c>
      <c r="D228" s="332">
        <v>400.56668245333236</v>
      </c>
      <c r="E228" s="332">
        <v>42.723461784317223</v>
      </c>
      <c r="F228" s="332">
        <f t="shared" si="13"/>
        <v>443.2901442376496</v>
      </c>
      <c r="G228" s="332"/>
      <c r="H228" s="332">
        <v>76.841677023822214</v>
      </c>
      <c r="I228" s="332">
        <v>119.56513880813948</v>
      </c>
      <c r="J228" s="332">
        <f t="shared" si="14"/>
        <v>196.40681583196169</v>
      </c>
      <c r="K228" s="332"/>
      <c r="L228" s="332">
        <f t="shared" si="15"/>
        <v>986.38521790233744</v>
      </c>
      <c r="M228" s="332">
        <f t="shared" si="16"/>
        <v>1182.7920337342991</v>
      </c>
      <c r="N228" s="219"/>
    </row>
    <row r="229" spans="1:15" s="62" customFormat="1" ht="17.649999999999999" customHeight="1">
      <c r="A229" s="330">
        <v>307</v>
      </c>
      <c r="B229" s="336" t="s">
        <v>691</v>
      </c>
      <c r="C229" s="332">
        <v>1821.4424611360507</v>
      </c>
      <c r="D229" s="332">
        <v>373.16832485688104</v>
      </c>
      <c r="E229" s="332">
        <v>42.409582513609188</v>
      </c>
      <c r="F229" s="332">
        <f t="shared" si="13"/>
        <v>415.57790737049021</v>
      </c>
      <c r="G229" s="332"/>
      <c r="H229" s="332">
        <v>69.922557117401126</v>
      </c>
      <c r="I229" s="332">
        <v>115.7592541370966</v>
      </c>
      <c r="J229" s="332">
        <f t="shared" si="14"/>
        <v>185.68181125449775</v>
      </c>
      <c r="K229" s="332"/>
      <c r="L229" s="332">
        <f t="shared" si="15"/>
        <v>1220.1827425110628</v>
      </c>
      <c r="M229" s="332">
        <f t="shared" si="16"/>
        <v>1405.8645537655605</v>
      </c>
      <c r="N229" s="219"/>
    </row>
    <row r="230" spans="1:15" s="64" customFormat="1" ht="17.649999999999999" customHeight="1">
      <c r="A230" s="330">
        <v>308</v>
      </c>
      <c r="B230" s="336" t="s">
        <v>692</v>
      </c>
      <c r="C230" s="332">
        <v>1191.1294875682106</v>
      </c>
      <c r="D230" s="332">
        <v>432.98376663665755</v>
      </c>
      <c r="E230" s="332">
        <v>61.248389637309984</v>
      </c>
      <c r="F230" s="332">
        <f t="shared" si="13"/>
        <v>494.23215627396752</v>
      </c>
      <c r="G230" s="332"/>
      <c r="H230" s="332">
        <v>61.24838963730997</v>
      </c>
      <c r="I230" s="332">
        <v>122.49677927461994</v>
      </c>
      <c r="J230" s="332">
        <f t="shared" si="14"/>
        <v>183.74516891192991</v>
      </c>
      <c r="K230" s="332"/>
      <c r="L230" s="332">
        <f t="shared" si="15"/>
        <v>513.15216238231312</v>
      </c>
      <c r="M230" s="332">
        <f t="shared" si="16"/>
        <v>696.89733129424303</v>
      </c>
      <c r="N230" s="220"/>
    </row>
    <row r="231" spans="1:15" s="64" customFormat="1" ht="17.649999999999999" customHeight="1">
      <c r="A231" s="330">
        <v>309</v>
      </c>
      <c r="B231" s="337" t="s">
        <v>693</v>
      </c>
      <c r="C231" s="332">
        <v>1114.4916421556702</v>
      </c>
      <c r="D231" s="332">
        <v>71.15776727478756</v>
      </c>
      <c r="E231" s="332">
        <v>34.888665725430364</v>
      </c>
      <c r="F231" s="332">
        <f t="shared" si="13"/>
        <v>106.04643300021792</v>
      </c>
      <c r="G231" s="332"/>
      <c r="H231" s="332">
        <v>11.152324181614322</v>
      </c>
      <c r="I231" s="332">
        <v>49.408193827589649</v>
      </c>
      <c r="J231" s="332">
        <f t="shared" si="14"/>
        <v>60.560518009203975</v>
      </c>
      <c r="K231" s="332"/>
      <c r="L231" s="339">
        <f t="shared" si="15"/>
        <v>947.88469114624831</v>
      </c>
      <c r="M231" s="339">
        <f t="shared" si="16"/>
        <v>1008.4452091554523</v>
      </c>
      <c r="N231" s="219"/>
    </row>
    <row r="232" spans="1:15" s="59" customFormat="1" ht="21.75" customHeight="1">
      <c r="A232" s="330">
        <v>312</v>
      </c>
      <c r="B232" s="336" t="s">
        <v>694</v>
      </c>
      <c r="C232" s="332">
        <v>608.041018096279</v>
      </c>
      <c r="D232" s="332">
        <v>57.737228175365487</v>
      </c>
      <c r="E232" s="332">
        <v>25.735069325529231</v>
      </c>
      <c r="F232" s="332">
        <f t="shared" si="13"/>
        <v>83.472297500894712</v>
      </c>
      <c r="G232" s="332"/>
      <c r="H232" s="332">
        <v>15.601052433809233</v>
      </c>
      <c r="I232" s="332">
        <v>41.336121759338461</v>
      </c>
      <c r="J232" s="332">
        <f t="shared" si="14"/>
        <v>56.937174193147698</v>
      </c>
      <c r="K232" s="332"/>
      <c r="L232" s="332">
        <f t="shared" si="15"/>
        <v>467.63154640223661</v>
      </c>
      <c r="M232" s="332">
        <f t="shared" si="16"/>
        <v>524.56872059538432</v>
      </c>
      <c r="N232" s="220"/>
      <c r="O232" s="64"/>
    </row>
    <row r="233" spans="1:15" s="64" customFormat="1" ht="17.649999999999999" customHeight="1">
      <c r="A233" s="330">
        <v>314</v>
      </c>
      <c r="B233" s="336" t="s">
        <v>695</v>
      </c>
      <c r="C233" s="332">
        <v>2199.6342212594413</v>
      </c>
      <c r="D233" s="332">
        <v>162.92728644884431</v>
      </c>
      <c r="E233" s="332">
        <v>1.9759339185811611</v>
      </c>
      <c r="F233" s="332">
        <f t="shared" si="13"/>
        <v>164.90322036742546</v>
      </c>
      <c r="G233" s="332"/>
      <c r="H233" s="332">
        <v>70.741221164616604</v>
      </c>
      <c r="I233" s="332">
        <v>74.355651731466992</v>
      </c>
      <c r="J233" s="332">
        <f t="shared" si="14"/>
        <v>145.0968728960836</v>
      </c>
      <c r="K233" s="332"/>
      <c r="L233" s="339">
        <f t="shared" si="15"/>
        <v>1889.6341279959322</v>
      </c>
      <c r="M233" s="339">
        <f t="shared" si="16"/>
        <v>2034.7310008920158</v>
      </c>
      <c r="N233" s="219"/>
      <c r="O233" s="62"/>
    </row>
    <row r="234" spans="1:15" s="59" customFormat="1" ht="17.649999999999999" customHeight="1">
      <c r="A234" s="330">
        <v>316</v>
      </c>
      <c r="B234" s="336" t="s">
        <v>696</v>
      </c>
      <c r="C234" s="332">
        <v>410.36679539026687</v>
      </c>
      <c r="D234" s="332">
        <v>76.563036777596039</v>
      </c>
      <c r="E234" s="332">
        <v>8.9534285391161728</v>
      </c>
      <c r="F234" s="332">
        <f t="shared" si="13"/>
        <v>85.516465316712214</v>
      </c>
      <c r="G234" s="332"/>
      <c r="H234" s="332">
        <v>19.008554408386171</v>
      </c>
      <c r="I234" s="332">
        <v>27.961982947502346</v>
      </c>
      <c r="J234" s="332">
        <f t="shared" si="14"/>
        <v>46.970537355888517</v>
      </c>
      <c r="K234" s="332"/>
      <c r="L234" s="332">
        <f t="shared" si="15"/>
        <v>277.87979271766619</v>
      </c>
      <c r="M234" s="332">
        <f t="shared" si="16"/>
        <v>324.85033007355469</v>
      </c>
      <c r="N234" s="220"/>
      <c r="O234" s="64"/>
    </row>
    <row r="235" spans="1:15" s="59" customFormat="1" ht="17.649999999999999" customHeight="1">
      <c r="A235" s="330">
        <v>317</v>
      </c>
      <c r="B235" s="336" t="s">
        <v>697</v>
      </c>
      <c r="C235" s="332">
        <v>1542.0102931461608</v>
      </c>
      <c r="D235" s="332">
        <v>355.34705596112013</v>
      </c>
      <c r="E235" s="332">
        <v>37.774795189268126</v>
      </c>
      <c r="F235" s="332">
        <f t="shared" si="13"/>
        <v>393.12185115038824</v>
      </c>
      <c r="G235" s="332"/>
      <c r="H235" s="332">
        <v>70.808463201578121</v>
      </c>
      <c r="I235" s="332">
        <v>108.58325839084623</v>
      </c>
      <c r="J235" s="332">
        <f t="shared" si="14"/>
        <v>179.39172159242435</v>
      </c>
      <c r="K235" s="332"/>
      <c r="L235" s="332">
        <f t="shared" si="15"/>
        <v>969.49672040334826</v>
      </c>
      <c r="M235" s="332">
        <f t="shared" si="16"/>
        <v>1148.8884419957726</v>
      </c>
      <c r="N235" s="220"/>
      <c r="O235" s="64"/>
    </row>
    <row r="236" spans="1:15" s="59" customFormat="1" ht="17.649999999999999" customHeight="1">
      <c r="A236" s="330">
        <v>318</v>
      </c>
      <c r="B236" s="336" t="s">
        <v>698</v>
      </c>
      <c r="C236" s="332">
        <v>345.61401946591991</v>
      </c>
      <c r="D236" s="332">
        <v>125.23590460159313</v>
      </c>
      <c r="E236" s="332">
        <v>17.890843514513303</v>
      </c>
      <c r="F236" s="332">
        <f t="shared" si="13"/>
        <v>143.12674811610643</v>
      </c>
      <c r="G236" s="332"/>
      <c r="H236" s="332">
        <v>17.890843514513303</v>
      </c>
      <c r="I236" s="332">
        <v>35.781687029026614</v>
      </c>
      <c r="J236" s="332">
        <f t="shared" si="14"/>
        <v>53.672530543539921</v>
      </c>
      <c r="K236" s="332"/>
      <c r="L236" s="332">
        <f t="shared" si="15"/>
        <v>148.81474080627356</v>
      </c>
      <c r="M236" s="332">
        <f t="shared" si="16"/>
        <v>202.48727134981348</v>
      </c>
      <c r="N236" s="220"/>
      <c r="O236" s="64"/>
    </row>
    <row r="237" spans="1:15" s="59" customFormat="1" ht="17.649999999999999" customHeight="1">
      <c r="A237" s="330">
        <v>319</v>
      </c>
      <c r="B237" s="336" t="s">
        <v>699</v>
      </c>
      <c r="C237" s="332">
        <v>1034.9402836364909</v>
      </c>
      <c r="D237" s="332">
        <v>310.48208509459562</v>
      </c>
      <c r="E237" s="332">
        <v>51.747014182432594</v>
      </c>
      <c r="F237" s="332">
        <f t="shared" si="13"/>
        <v>362.22909927702824</v>
      </c>
      <c r="G237" s="332"/>
      <c r="H237" s="332">
        <v>51.747014182432594</v>
      </c>
      <c r="I237" s="332">
        <v>103.49402836486522</v>
      </c>
      <c r="J237" s="332">
        <f t="shared" si="14"/>
        <v>155.24104254729781</v>
      </c>
      <c r="K237" s="332"/>
      <c r="L237" s="332">
        <f t="shared" si="15"/>
        <v>517.47014181216491</v>
      </c>
      <c r="M237" s="332">
        <f t="shared" si="16"/>
        <v>672.71118435946278</v>
      </c>
      <c r="N237" s="220"/>
      <c r="O237" s="64"/>
    </row>
    <row r="238" spans="1:15" s="59" customFormat="1" ht="17.649999999999999" customHeight="1">
      <c r="A238" s="330">
        <v>320</v>
      </c>
      <c r="B238" s="336" t="s">
        <v>700</v>
      </c>
      <c r="C238" s="332">
        <v>1391.1821310493131</v>
      </c>
      <c r="D238" s="332">
        <v>268.5086983539835</v>
      </c>
      <c r="E238" s="332">
        <v>24.300944402540029</v>
      </c>
      <c r="F238" s="332">
        <f t="shared" si="13"/>
        <v>292.80964275652354</v>
      </c>
      <c r="G238" s="332"/>
      <c r="H238" s="332">
        <v>61.463873227662418</v>
      </c>
      <c r="I238" s="332">
        <v>86.178988571684528</v>
      </c>
      <c r="J238" s="332">
        <f t="shared" si="14"/>
        <v>147.64286179934695</v>
      </c>
      <c r="K238" s="332"/>
      <c r="L238" s="332">
        <f t="shared" si="15"/>
        <v>950.72962649344254</v>
      </c>
      <c r="M238" s="332">
        <f t="shared" si="16"/>
        <v>1098.3724882927895</v>
      </c>
      <c r="N238" s="220"/>
      <c r="O238" s="64"/>
    </row>
    <row r="239" spans="1:15" s="59" customFormat="1" ht="30.75" customHeight="1">
      <c r="A239" s="330">
        <v>322</v>
      </c>
      <c r="B239" s="336" t="s">
        <v>701</v>
      </c>
      <c r="C239" s="332">
        <v>10168.757155864774</v>
      </c>
      <c r="D239" s="332">
        <v>1252.035462597775</v>
      </c>
      <c r="E239" s="332">
        <v>182.42568799639659</v>
      </c>
      <c r="F239" s="332">
        <f t="shared" si="13"/>
        <v>1434.4611505941716</v>
      </c>
      <c r="G239" s="332"/>
      <c r="H239" s="332">
        <v>299.88074066648164</v>
      </c>
      <c r="I239" s="332">
        <v>482.30642866287837</v>
      </c>
      <c r="J239" s="332">
        <f t="shared" si="14"/>
        <v>782.18716932936002</v>
      </c>
      <c r="K239" s="332"/>
      <c r="L239" s="332">
        <f t="shared" si="15"/>
        <v>7952.1088359412424</v>
      </c>
      <c r="M239" s="332">
        <f t="shared" si="16"/>
        <v>8734.2960052706021</v>
      </c>
      <c r="N239" s="220"/>
      <c r="O239" s="64"/>
    </row>
    <row r="240" spans="1:15" s="59" customFormat="1" ht="30.75" customHeight="1">
      <c r="A240" s="330">
        <v>328</v>
      </c>
      <c r="B240" s="337" t="s">
        <v>702</v>
      </c>
      <c r="C240" s="332">
        <v>104.11647961132383</v>
      </c>
      <c r="D240" s="332">
        <v>3.6231854632558456</v>
      </c>
      <c r="E240" s="332">
        <v>3.4471996098558852</v>
      </c>
      <c r="F240" s="332">
        <f t="shared" si="13"/>
        <v>7.0703850731117308</v>
      </c>
      <c r="G240" s="332"/>
      <c r="H240" s="332">
        <v>1.9225347541103131E-2</v>
      </c>
      <c r="I240" s="332">
        <v>3.4831855137242957</v>
      </c>
      <c r="J240" s="332">
        <f t="shared" si="14"/>
        <v>3.5024108612653988</v>
      </c>
      <c r="K240" s="332"/>
      <c r="L240" s="332">
        <f t="shared" si="15"/>
        <v>93.543683676946685</v>
      </c>
      <c r="M240" s="332">
        <f t="shared" si="16"/>
        <v>97.046094538212088</v>
      </c>
      <c r="N240" s="220"/>
      <c r="O240" s="64"/>
    </row>
    <row r="241" spans="1:15" s="59" customFormat="1" ht="14.25" customHeight="1">
      <c r="A241" s="330">
        <v>336</v>
      </c>
      <c r="B241" s="337" t="s">
        <v>703</v>
      </c>
      <c r="C241" s="332">
        <v>1466.520240206549</v>
      </c>
      <c r="D241" s="332">
        <v>85.321559238999527</v>
      </c>
      <c r="E241" s="332">
        <v>30.92157739161722</v>
      </c>
      <c r="F241" s="332">
        <f t="shared" si="13"/>
        <v>116.24313663061675</v>
      </c>
      <c r="G241" s="332"/>
      <c r="H241" s="332">
        <v>43.633124531304823</v>
      </c>
      <c r="I241" s="332">
        <v>78.120288537313371</v>
      </c>
      <c r="J241" s="332">
        <f t="shared" si="14"/>
        <v>121.75341306861819</v>
      </c>
      <c r="K241" s="332"/>
      <c r="L241" s="332">
        <f t="shared" ref="L241" si="17">SUM(C241-F241-J241)</f>
        <v>1228.5236905073141</v>
      </c>
      <c r="M241" s="332">
        <f t="shared" si="16"/>
        <v>1350.2771035759322</v>
      </c>
      <c r="N241" s="220"/>
      <c r="O241" s="64"/>
    </row>
    <row r="242" spans="1:15" s="59" customFormat="1" ht="25.15" customHeight="1">
      <c r="A242" s="330">
        <v>339</v>
      </c>
      <c r="B242" s="336" t="s">
        <v>704</v>
      </c>
      <c r="C242" s="332">
        <v>12557.098257499922</v>
      </c>
      <c r="D242" s="332">
        <v>940.66907573028823</v>
      </c>
      <c r="E242" s="332">
        <v>354.65627618020574</v>
      </c>
      <c r="F242" s="332">
        <f t="shared" si="13"/>
        <v>1295.325351910494</v>
      </c>
      <c r="G242" s="332"/>
      <c r="H242" s="332">
        <v>235.37745033973911</v>
      </c>
      <c r="I242" s="332">
        <v>605.87960971383961</v>
      </c>
      <c r="J242" s="332">
        <f t="shared" si="14"/>
        <v>841.2570600535787</v>
      </c>
      <c r="K242" s="332"/>
      <c r="L242" s="332">
        <f t="shared" si="15"/>
        <v>10420.515845535849</v>
      </c>
      <c r="M242" s="332">
        <f t="shared" si="16"/>
        <v>11261.772905589427</v>
      </c>
      <c r="N242" s="220"/>
      <c r="O242" s="64"/>
    </row>
    <row r="243" spans="1:15" s="62" customFormat="1" ht="17.649999999999999" customHeight="1">
      <c r="A243" s="327"/>
      <c r="B243" s="340" t="s">
        <v>705</v>
      </c>
      <c r="C243" s="341">
        <f>'[17]COMP MILLDDLLS'!D241*'Com Inv Dir Oper'!$N$9</f>
        <v>89068.055326415008</v>
      </c>
      <c r="D243" s="329">
        <f t="shared" ref="D243:M243" si="18">SUM(D244:D271)</f>
        <v>19472.744819690724</v>
      </c>
      <c r="E243" s="329">
        <f t="shared" si="18"/>
        <v>2436.4049277764152</v>
      </c>
      <c r="F243" s="329">
        <f t="shared" si="18"/>
        <v>21909.149747467131</v>
      </c>
      <c r="G243" s="329"/>
      <c r="H243" s="329">
        <f t="shared" si="18"/>
        <v>3235.8990812881407</v>
      </c>
      <c r="I243" s="329">
        <f t="shared" si="18"/>
        <v>5538.9085986707732</v>
      </c>
      <c r="J243" s="329">
        <f t="shared" si="18"/>
        <v>8774.8076799589144</v>
      </c>
      <c r="K243" s="329">
        <f t="shared" si="18"/>
        <v>0</v>
      </c>
      <c r="L243" s="329">
        <f t="shared" si="18"/>
        <v>58384.097898988985</v>
      </c>
      <c r="M243" s="329">
        <f t="shared" si="18"/>
        <v>67158.905578947903</v>
      </c>
      <c r="N243" s="221"/>
    </row>
    <row r="244" spans="1:15" s="62" customFormat="1" ht="17.649999999999999" customHeight="1">
      <c r="A244" s="330">
        <v>171</v>
      </c>
      <c r="B244" s="331" t="s">
        <v>706</v>
      </c>
      <c r="C244" s="332">
        <v>10789.218096292518</v>
      </c>
      <c r="D244" s="332">
        <v>2150.181005832128</v>
      </c>
      <c r="E244" s="332">
        <v>141.65745713277096</v>
      </c>
      <c r="F244" s="342">
        <f t="shared" ref="F244:F271" si="19">+D244+E244</f>
        <v>2291.838462964899</v>
      </c>
      <c r="G244" s="332"/>
      <c r="H244" s="332">
        <v>515.96807515815988</v>
      </c>
      <c r="I244" s="332">
        <v>665.293524328785</v>
      </c>
      <c r="J244" s="332">
        <f t="shared" ref="J244:J271" si="20">+H244+I244</f>
        <v>1181.2615994869448</v>
      </c>
      <c r="K244" s="332"/>
      <c r="L244" s="339">
        <f t="shared" ref="L244:L271" si="21">SUM(C244-F244-J244)</f>
        <v>7316.1180338406739</v>
      </c>
      <c r="M244" s="339">
        <f t="shared" ref="M244:M271" si="22">J244+L244</f>
        <v>8497.3796333276186</v>
      </c>
      <c r="N244" s="219"/>
    </row>
    <row r="245" spans="1:15" s="62" customFormat="1" ht="17.649999999999999" customHeight="1">
      <c r="A245" s="330">
        <v>188</v>
      </c>
      <c r="B245" s="331" t="s">
        <v>30</v>
      </c>
      <c r="C245" s="332">
        <v>4037.1751462894235</v>
      </c>
      <c r="D245" s="332">
        <v>3416.7320086187924</v>
      </c>
      <c r="E245" s="332">
        <v>127.83898326867859</v>
      </c>
      <c r="F245" s="342">
        <f t="shared" si="19"/>
        <v>3544.5709918874709</v>
      </c>
      <c r="G245" s="332"/>
      <c r="H245" s="332">
        <v>151.69755107458812</v>
      </c>
      <c r="I245" s="332">
        <v>186.85466498264643</v>
      </c>
      <c r="J245" s="332">
        <f t="shared" si="20"/>
        <v>338.55221605723455</v>
      </c>
      <c r="K245" s="332"/>
      <c r="L245" s="339">
        <f t="shared" si="21"/>
        <v>154.05193834471811</v>
      </c>
      <c r="M245" s="339">
        <f t="shared" si="22"/>
        <v>492.60415440195266</v>
      </c>
      <c r="N245" s="219"/>
    </row>
    <row r="246" spans="1:15" s="62" customFormat="1" ht="17.649999999999999" customHeight="1">
      <c r="A246" s="330">
        <v>209</v>
      </c>
      <c r="B246" s="336" t="s">
        <v>707</v>
      </c>
      <c r="C246" s="332">
        <v>1214.438172604825</v>
      </c>
      <c r="D246" s="332">
        <v>802.9516528385883</v>
      </c>
      <c r="E246" s="332">
        <v>33.248233310396998</v>
      </c>
      <c r="F246" s="342">
        <f t="shared" si="19"/>
        <v>836.19988614898534</v>
      </c>
      <c r="G246" s="332"/>
      <c r="H246" s="332">
        <v>40.45459524050063</v>
      </c>
      <c r="I246" s="332">
        <v>64.449594213642115</v>
      </c>
      <c r="J246" s="332">
        <f t="shared" si="20"/>
        <v>104.90418945414274</v>
      </c>
      <c r="K246" s="332"/>
      <c r="L246" s="339">
        <f t="shared" si="21"/>
        <v>273.33409700169693</v>
      </c>
      <c r="M246" s="339">
        <f t="shared" si="22"/>
        <v>378.23828645583967</v>
      </c>
      <c r="N246" s="219"/>
    </row>
    <row r="247" spans="1:15" s="62" customFormat="1" ht="17.649999999999999" customHeight="1">
      <c r="A247" s="330">
        <v>212</v>
      </c>
      <c r="B247" s="337" t="s">
        <v>708</v>
      </c>
      <c r="C247" s="332">
        <v>842.9514234809169</v>
      </c>
      <c r="D247" s="332">
        <v>821.75308798243088</v>
      </c>
      <c r="E247" s="332">
        <v>0</v>
      </c>
      <c r="F247" s="342">
        <f t="shared" si="19"/>
        <v>821.75308798243088</v>
      </c>
      <c r="G247" s="332"/>
      <c r="H247" s="332">
        <v>21.198335498486173</v>
      </c>
      <c r="I247" s="332">
        <v>0</v>
      </c>
      <c r="J247" s="332">
        <f t="shared" si="20"/>
        <v>21.198335498486173</v>
      </c>
      <c r="K247" s="332"/>
      <c r="L247" s="339">
        <f t="shared" si="21"/>
        <v>-1.5631940186722204E-13</v>
      </c>
      <c r="M247" s="339">
        <f t="shared" si="22"/>
        <v>21.198335498486017</v>
      </c>
      <c r="N247" s="219"/>
    </row>
    <row r="248" spans="1:15" s="62" customFormat="1" ht="17.649999999999999" customHeight="1">
      <c r="A248" s="330">
        <v>214</v>
      </c>
      <c r="B248" s="336" t="s">
        <v>709</v>
      </c>
      <c r="C248" s="332">
        <v>2541.7720633829731</v>
      </c>
      <c r="D248" s="332">
        <v>1987.5143569328379</v>
      </c>
      <c r="E248" s="332">
        <v>55.062953016743094</v>
      </c>
      <c r="F248" s="342">
        <f t="shared" si="19"/>
        <v>2042.5773099495809</v>
      </c>
      <c r="G248" s="332"/>
      <c r="H248" s="332">
        <v>125.76076942890782</v>
      </c>
      <c r="I248" s="332">
        <v>93.623846492976938</v>
      </c>
      <c r="J248" s="332">
        <f t="shared" si="20"/>
        <v>219.38461592188474</v>
      </c>
      <c r="K248" s="332"/>
      <c r="L248" s="339">
        <f t="shared" si="21"/>
        <v>279.81013751150743</v>
      </c>
      <c r="M248" s="339">
        <f t="shared" si="22"/>
        <v>499.19475343339218</v>
      </c>
      <c r="N248" s="219"/>
    </row>
    <row r="249" spans="1:15" s="62" customFormat="1" ht="17.649999999999999" customHeight="1">
      <c r="A249" s="330">
        <v>245</v>
      </c>
      <c r="B249" s="336" t="s">
        <v>710</v>
      </c>
      <c r="C249" s="332">
        <v>919.86241439819582</v>
      </c>
      <c r="D249" s="332">
        <v>602.6261240067854</v>
      </c>
      <c r="E249" s="332">
        <v>32.891103803677829</v>
      </c>
      <c r="F249" s="342">
        <f t="shared" si="19"/>
        <v>635.51722781046328</v>
      </c>
      <c r="G249" s="332"/>
      <c r="H249" s="332">
        <v>40.745847511002047</v>
      </c>
      <c r="I249" s="332">
        <v>66.680027047445208</v>
      </c>
      <c r="J249" s="332">
        <f t="shared" si="20"/>
        <v>107.42587455844725</v>
      </c>
      <c r="K249" s="332"/>
      <c r="L249" s="339">
        <f t="shared" si="21"/>
        <v>176.91931202928529</v>
      </c>
      <c r="M249" s="339">
        <f t="shared" si="22"/>
        <v>284.34518658773254</v>
      </c>
      <c r="N249" s="220"/>
    </row>
    <row r="250" spans="1:15" s="62" customFormat="1" ht="17.649999999999999" customHeight="1">
      <c r="A250" s="330">
        <v>249</v>
      </c>
      <c r="B250" s="336" t="s">
        <v>711</v>
      </c>
      <c r="C250" s="332">
        <v>1020.1598660492238</v>
      </c>
      <c r="D250" s="332">
        <v>496.72441384918386</v>
      </c>
      <c r="E250" s="332">
        <v>32.472834542821339</v>
      </c>
      <c r="F250" s="342">
        <f t="shared" si="19"/>
        <v>529.19724839200524</v>
      </c>
      <c r="G250" s="332"/>
      <c r="H250" s="332">
        <v>33.326824093645811</v>
      </c>
      <c r="I250" s="332">
        <v>69.832387720897373</v>
      </c>
      <c r="J250" s="332">
        <f t="shared" si="20"/>
        <v>103.15921181454318</v>
      </c>
      <c r="K250" s="332"/>
      <c r="L250" s="339">
        <f t="shared" si="21"/>
        <v>387.80340584267532</v>
      </c>
      <c r="M250" s="339">
        <f t="shared" si="22"/>
        <v>490.96261765721852</v>
      </c>
      <c r="N250" s="219"/>
    </row>
    <row r="251" spans="1:15" s="62" customFormat="1" ht="17.649999999999999" customHeight="1">
      <c r="A251" s="330">
        <v>261</v>
      </c>
      <c r="B251" s="337" t="s">
        <v>712</v>
      </c>
      <c r="C251" s="332">
        <v>8658.6027177897467</v>
      </c>
      <c r="D251" s="332">
        <v>3718.8757248992256</v>
      </c>
      <c r="E251" s="332">
        <v>359.68346572685977</v>
      </c>
      <c r="F251" s="342">
        <f t="shared" si="19"/>
        <v>4078.5591906260852</v>
      </c>
      <c r="G251" s="332"/>
      <c r="H251" s="332">
        <v>382.38755824052748</v>
      </c>
      <c r="I251" s="332">
        <v>755.94180171162554</v>
      </c>
      <c r="J251" s="332">
        <f t="shared" si="20"/>
        <v>1138.329359952153</v>
      </c>
      <c r="K251" s="332"/>
      <c r="L251" s="339">
        <f t="shared" si="21"/>
        <v>3441.7141672115085</v>
      </c>
      <c r="M251" s="339">
        <f t="shared" si="22"/>
        <v>4580.0435271636616</v>
      </c>
      <c r="N251" s="219"/>
    </row>
    <row r="252" spans="1:15" s="62" customFormat="1" ht="17.649999999999999" customHeight="1">
      <c r="A252" s="330">
        <v>264</v>
      </c>
      <c r="B252" s="337" t="s">
        <v>39</v>
      </c>
      <c r="C252" s="332">
        <v>13888.732039602086</v>
      </c>
      <c r="D252" s="332">
        <v>2532.1502816138855</v>
      </c>
      <c r="E252" s="332">
        <v>430.88665857562</v>
      </c>
      <c r="F252" s="342">
        <f t="shared" si="19"/>
        <v>2963.0369401895055</v>
      </c>
      <c r="G252" s="332"/>
      <c r="H252" s="332">
        <v>604.6535542581953</v>
      </c>
      <c r="I252" s="332">
        <v>1045.6793669754379</v>
      </c>
      <c r="J252" s="332">
        <f t="shared" si="20"/>
        <v>1650.3329212336332</v>
      </c>
      <c r="K252" s="332"/>
      <c r="L252" s="339">
        <f t="shared" si="21"/>
        <v>9275.3621781789461</v>
      </c>
      <c r="M252" s="339">
        <f t="shared" si="22"/>
        <v>10925.69509941258</v>
      </c>
      <c r="N252" s="219"/>
    </row>
    <row r="253" spans="1:15" s="64" customFormat="1" ht="17.649999999999999" customHeight="1">
      <c r="A253" s="330">
        <v>266</v>
      </c>
      <c r="B253" s="337" t="s">
        <v>40</v>
      </c>
      <c r="C253" s="332">
        <v>723.9721256443886</v>
      </c>
      <c r="D253" s="332">
        <v>32.667410236652444</v>
      </c>
      <c r="E253" s="332">
        <v>32.667410236652444</v>
      </c>
      <c r="F253" s="342">
        <f t="shared" si="19"/>
        <v>65.334820473304887</v>
      </c>
      <c r="G253" s="332"/>
      <c r="H253" s="332">
        <v>30.46829157233244</v>
      </c>
      <c r="I253" s="332">
        <v>63.135701808984884</v>
      </c>
      <c r="J253" s="332">
        <f t="shared" si="20"/>
        <v>93.603993381317323</v>
      </c>
      <c r="K253" s="332"/>
      <c r="L253" s="339">
        <f t="shared" si="21"/>
        <v>565.03331178976634</v>
      </c>
      <c r="M253" s="339">
        <f t="shared" si="22"/>
        <v>658.63730517108365</v>
      </c>
      <c r="N253" s="219"/>
      <c r="O253" s="62"/>
    </row>
    <row r="254" spans="1:15" s="64" customFormat="1" ht="17.649999999999999" customHeight="1">
      <c r="A254" s="330">
        <v>273</v>
      </c>
      <c r="B254" s="337" t="s">
        <v>713</v>
      </c>
      <c r="C254" s="332">
        <v>768.39865952879541</v>
      </c>
      <c r="D254" s="332">
        <v>215.15076697871709</v>
      </c>
      <c r="E254" s="332">
        <v>29.019484122882783</v>
      </c>
      <c r="F254" s="342">
        <f t="shared" si="19"/>
        <v>244.17025110159986</v>
      </c>
      <c r="G254" s="332"/>
      <c r="H254" s="332">
        <v>33.011687750792099</v>
      </c>
      <c r="I254" s="332">
        <v>63.888477558315074</v>
      </c>
      <c r="J254" s="332">
        <f t="shared" si="20"/>
        <v>96.900165309107166</v>
      </c>
      <c r="K254" s="332"/>
      <c r="L254" s="339">
        <f t="shared" si="21"/>
        <v>427.32824311808838</v>
      </c>
      <c r="M254" s="339">
        <f t="shared" si="22"/>
        <v>524.22840842719552</v>
      </c>
      <c r="N254" s="219"/>
      <c r="O254" s="62"/>
    </row>
    <row r="255" spans="1:15" s="64" customFormat="1" ht="17.649999999999999" customHeight="1">
      <c r="A255" s="330">
        <v>274</v>
      </c>
      <c r="B255" s="337" t="s">
        <v>44</v>
      </c>
      <c r="C255" s="332">
        <v>2306.1094104673325</v>
      </c>
      <c r="D255" s="332">
        <v>822.82570465836204</v>
      </c>
      <c r="E255" s="332">
        <v>94.404114371635032</v>
      </c>
      <c r="F255" s="342">
        <f t="shared" si="19"/>
        <v>917.22981902999709</v>
      </c>
      <c r="G255" s="332"/>
      <c r="H255" s="332">
        <v>103.06886944006806</v>
      </c>
      <c r="I255" s="332">
        <v>199.81494356244283</v>
      </c>
      <c r="J255" s="332">
        <f t="shared" si="20"/>
        <v>302.88381300251092</v>
      </c>
      <c r="K255" s="332"/>
      <c r="L255" s="339">
        <f t="shared" si="21"/>
        <v>1085.9957784348244</v>
      </c>
      <c r="M255" s="339">
        <f t="shared" si="22"/>
        <v>1388.8795914373354</v>
      </c>
      <c r="N255" s="219"/>
      <c r="O255" s="62"/>
    </row>
    <row r="256" spans="1:15" s="64" customFormat="1" ht="17.649999999999999" customHeight="1">
      <c r="A256" s="330">
        <v>278</v>
      </c>
      <c r="B256" s="337" t="s">
        <v>714</v>
      </c>
      <c r="C256" s="332">
        <v>4915.9009999999998</v>
      </c>
      <c r="D256" s="332">
        <v>225.31212886038</v>
      </c>
      <c r="E256" s="332">
        <v>143.38044568018998</v>
      </c>
      <c r="F256" s="342">
        <f t="shared" si="19"/>
        <v>368.69257454056998</v>
      </c>
      <c r="G256" s="332"/>
      <c r="H256" s="332">
        <v>102.414604090095</v>
      </c>
      <c r="I256" s="332">
        <v>245.795049770285</v>
      </c>
      <c r="J256" s="332">
        <f t="shared" si="20"/>
        <v>348.20965386038</v>
      </c>
      <c r="K256" s="332"/>
      <c r="L256" s="339">
        <f t="shared" si="21"/>
        <v>4198.9987715990501</v>
      </c>
      <c r="M256" s="339">
        <f t="shared" si="22"/>
        <v>4547.2084254594301</v>
      </c>
      <c r="N256" s="219"/>
      <c r="O256" s="62"/>
    </row>
    <row r="257" spans="1:15" s="64" customFormat="1" ht="17.649999999999999" customHeight="1">
      <c r="A257" s="330">
        <v>280</v>
      </c>
      <c r="B257" s="337" t="s">
        <v>715</v>
      </c>
      <c r="C257" s="332">
        <v>446.69934277502966</v>
      </c>
      <c r="D257" s="332">
        <v>107.75949303783051</v>
      </c>
      <c r="E257" s="332">
        <v>19.270283197369938</v>
      </c>
      <c r="F257" s="342">
        <f t="shared" si="19"/>
        <v>127.02977623520044</v>
      </c>
      <c r="G257" s="332"/>
      <c r="H257" s="332">
        <v>14.360069925043002</v>
      </c>
      <c r="I257" s="332">
        <v>33.872864180228241</v>
      </c>
      <c r="J257" s="332">
        <f t="shared" si="20"/>
        <v>48.232934105271241</v>
      </c>
      <c r="K257" s="332"/>
      <c r="L257" s="339">
        <f t="shared" si="21"/>
        <v>271.43663243455802</v>
      </c>
      <c r="M257" s="339">
        <f t="shared" si="22"/>
        <v>319.66956653982925</v>
      </c>
      <c r="N257" s="219"/>
      <c r="O257" s="62"/>
    </row>
    <row r="258" spans="1:15" s="64" customFormat="1" ht="17.649999999999999" customHeight="1">
      <c r="A258" s="330">
        <v>281</v>
      </c>
      <c r="B258" s="337" t="s">
        <v>716</v>
      </c>
      <c r="C258" s="332">
        <v>1981.9123873781546</v>
      </c>
      <c r="D258" s="332">
        <v>217.3955002883794</v>
      </c>
      <c r="E258" s="332">
        <v>53.739617889082524</v>
      </c>
      <c r="F258" s="342">
        <f t="shared" si="19"/>
        <v>271.13511817746189</v>
      </c>
      <c r="G258" s="332"/>
      <c r="H258" s="332">
        <v>56.247063454402365</v>
      </c>
      <c r="I258" s="332">
        <v>121.82739642575241</v>
      </c>
      <c r="J258" s="332">
        <f t="shared" si="20"/>
        <v>178.07445988015479</v>
      </c>
      <c r="K258" s="332"/>
      <c r="L258" s="339">
        <f t="shared" si="21"/>
        <v>1532.7028093205379</v>
      </c>
      <c r="M258" s="339">
        <f t="shared" si="22"/>
        <v>1710.7772692006927</v>
      </c>
      <c r="N258" s="219"/>
      <c r="O258" s="62"/>
    </row>
    <row r="259" spans="1:15" s="64" customFormat="1" ht="17.649999999999999" customHeight="1">
      <c r="A259" s="330">
        <v>282</v>
      </c>
      <c r="B259" s="337" t="s">
        <v>717</v>
      </c>
      <c r="C259" s="332">
        <v>366.81527316914594</v>
      </c>
      <c r="D259" s="332">
        <v>21.011917767270248</v>
      </c>
      <c r="E259" s="332">
        <v>13.482138963436748</v>
      </c>
      <c r="F259" s="342">
        <f t="shared" si="19"/>
        <v>34.494056730706994</v>
      </c>
      <c r="G259" s="332"/>
      <c r="H259" s="332">
        <v>3.7648894019167494</v>
      </c>
      <c r="I259" s="332">
        <v>17.247028365353501</v>
      </c>
      <c r="J259" s="332">
        <f t="shared" si="20"/>
        <v>21.011917767270251</v>
      </c>
      <c r="K259" s="332"/>
      <c r="L259" s="339">
        <f t="shared" si="21"/>
        <v>311.30929867116873</v>
      </c>
      <c r="M259" s="339">
        <f t="shared" si="22"/>
        <v>332.32121643843897</v>
      </c>
      <c r="N259" s="219"/>
      <c r="O259" s="62"/>
    </row>
    <row r="260" spans="1:15" s="64" customFormat="1" ht="17.649999999999999" customHeight="1">
      <c r="A260" s="330">
        <v>284</v>
      </c>
      <c r="B260" s="337" t="s">
        <v>48</v>
      </c>
      <c r="C260" s="332">
        <v>987.54478500000005</v>
      </c>
      <c r="D260" s="332">
        <v>259.88020669985002</v>
      </c>
      <c r="E260" s="332">
        <v>51.976041339969996</v>
      </c>
      <c r="F260" s="342">
        <f t="shared" si="19"/>
        <v>311.85624803982</v>
      </c>
      <c r="G260" s="332"/>
      <c r="H260" s="332">
        <v>51.976041339969996</v>
      </c>
      <c r="I260" s="332">
        <v>103.95208245022501</v>
      </c>
      <c r="J260" s="332">
        <f t="shared" si="20"/>
        <v>155.928123790195</v>
      </c>
      <c r="K260" s="332"/>
      <c r="L260" s="339">
        <f t="shared" si="21"/>
        <v>519.76041316998499</v>
      </c>
      <c r="M260" s="339">
        <f t="shared" si="22"/>
        <v>675.68853696018004</v>
      </c>
      <c r="N260" s="219"/>
      <c r="O260" s="62"/>
    </row>
    <row r="261" spans="1:15" s="64" customFormat="1" ht="17.649999999999999" customHeight="1">
      <c r="A261" s="330">
        <v>296</v>
      </c>
      <c r="B261" s="337" t="s">
        <v>50</v>
      </c>
      <c r="C261" s="332">
        <v>11147.143177411441</v>
      </c>
      <c r="D261" s="332">
        <v>433.77100950585327</v>
      </c>
      <c r="E261" s="332">
        <v>433.77100949365774</v>
      </c>
      <c r="F261" s="342">
        <f t="shared" si="19"/>
        <v>867.54201899951101</v>
      </c>
      <c r="G261" s="332"/>
      <c r="H261" s="332">
        <v>440.48025254195272</v>
      </c>
      <c r="I261" s="332">
        <v>874.25126203561035</v>
      </c>
      <c r="J261" s="332">
        <f t="shared" si="20"/>
        <v>1314.7315145775631</v>
      </c>
      <c r="K261" s="332"/>
      <c r="L261" s="339">
        <f t="shared" si="21"/>
        <v>8964.8696438343668</v>
      </c>
      <c r="M261" s="339">
        <f t="shared" si="22"/>
        <v>10279.60115841193</v>
      </c>
      <c r="N261" s="219"/>
      <c r="O261" s="62"/>
    </row>
    <row r="262" spans="1:15" s="64" customFormat="1" ht="17.649999999999999" customHeight="1">
      <c r="A262" s="330">
        <v>297</v>
      </c>
      <c r="B262" s="337" t="s">
        <v>718</v>
      </c>
      <c r="C262" s="332">
        <v>2175.114052805302</v>
      </c>
      <c r="D262" s="332">
        <v>176.86696060978531</v>
      </c>
      <c r="E262" s="332">
        <v>12.905556712942115</v>
      </c>
      <c r="F262" s="342">
        <f t="shared" si="19"/>
        <v>189.77251732272742</v>
      </c>
      <c r="G262" s="332"/>
      <c r="H262" s="332">
        <v>73.363279690621908</v>
      </c>
      <c r="I262" s="332">
        <v>88.620313256956877</v>
      </c>
      <c r="J262" s="332">
        <f t="shared" si="20"/>
        <v>161.98359294757879</v>
      </c>
      <c r="K262" s="332"/>
      <c r="L262" s="339">
        <f t="shared" si="21"/>
        <v>1823.3579425349958</v>
      </c>
      <c r="M262" s="339">
        <f t="shared" si="22"/>
        <v>1985.3415354825745</v>
      </c>
      <c r="N262" s="219"/>
      <c r="O262" s="62"/>
    </row>
    <row r="263" spans="1:15" s="64" customFormat="1" ht="17.649999999999999" customHeight="1">
      <c r="A263" s="330">
        <v>310</v>
      </c>
      <c r="B263" s="336" t="s">
        <v>54</v>
      </c>
      <c r="C263" s="332">
        <v>494.17119137481865</v>
      </c>
      <c r="D263" s="332">
        <v>50.166201828130362</v>
      </c>
      <c r="E263" s="332">
        <v>12.663653859644821</v>
      </c>
      <c r="F263" s="342">
        <f t="shared" si="19"/>
        <v>62.829855687775179</v>
      </c>
      <c r="G263" s="332"/>
      <c r="H263" s="332">
        <v>21.104843311202291</v>
      </c>
      <c r="I263" s="332">
        <v>33.775097134503227</v>
      </c>
      <c r="J263" s="332">
        <f t="shared" si="20"/>
        <v>54.879940445705515</v>
      </c>
      <c r="K263" s="332"/>
      <c r="L263" s="339">
        <f t="shared" si="21"/>
        <v>376.46139524133793</v>
      </c>
      <c r="M263" s="339">
        <f t="shared" si="22"/>
        <v>431.34133568704345</v>
      </c>
      <c r="N263" s="219"/>
      <c r="O263" s="62"/>
    </row>
    <row r="264" spans="1:15" s="64" customFormat="1" ht="17.649999999999999" customHeight="1">
      <c r="A264" s="330">
        <v>311</v>
      </c>
      <c r="B264" s="336" t="s">
        <v>719</v>
      </c>
      <c r="C264" s="332">
        <v>3693.9270276603597</v>
      </c>
      <c r="D264" s="332">
        <v>180.55965096795498</v>
      </c>
      <c r="E264" s="332">
        <v>180.55965096795498</v>
      </c>
      <c r="F264" s="342">
        <f t="shared" si="19"/>
        <v>361.11930193590996</v>
      </c>
      <c r="G264" s="332"/>
      <c r="H264" s="332">
        <v>0</v>
      </c>
      <c r="I264" s="332">
        <v>180.55965096795498</v>
      </c>
      <c r="J264" s="332">
        <f t="shared" si="20"/>
        <v>180.55965096795498</v>
      </c>
      <c r="K264" s="332"/>
      <c r="L264" s="339">
        <f t="shared" si="21"/>
        <v>3152.248074756495</v>
      </c>
      <c r="M264" s="339">
        <f t="shared" si="22"/>
        <v>3332.8077257244499</v>
      </c>
      <c r="N264" s="219"/>
      <c r="O264" s="62"/>
    </row>
    <row r="265" spans="1:15" s="64" customFormat="1" ht="17.649999999999999" customHeight="1">
      <c r="A265" s="330">
        <v>313</v>
      </c>
      <c r="B265" s="343" t="s">
        <v>720</v>
      </c>
      <c r="C265" s="332">
        <v>9179.5430078583668</v>
      </c>
      <c r="D265" s="332">
        <v>0</v>
      </c>
      <c r="E265" s="332">
        <v>0</v>
      </c>
      <c r="F265" s="342">
        <f t="shared" si="19"/>
        <v>0</v>
      </c>
      <c r="G265" s="332"/>
      <c r="H265" s="332">
        <v>305.98476686735489</v>
      </c>
      <c r="I265" s="332">
        <v>305.98476686735489</v>
      </c>
      <c r="J265" s="332">
        <f t="shared" si="20"/>
        <v>611.96953373470978</v>
      </c>
      <c r="K265" s="332"/>
      <c r="L265" s="339">
        <f t="shared" si="21"/>
        <v>8567.5734741236574</v>
      </c>
      <c r="M265" s="339">
        <f t="shared" si="22"/>
        <v>9179.5430078583668</v>
      </c>
      <c r="N265" s="220"/>
    </row>
    <row r="266" spans="1:15" s="64" customFormat="1" ht="17.649999999999999" customHeight="1">
      <c r="A266" s="330">
        <v>321</v>
      </c>
      <c r="B266" s="336" t="s">
        <v>721</v>
      </c>
      <c r="C266" s="332">
        <v>699.89293155264193</v>
      </c>
      <c r="D266" s="332">
        <v>59.389675520959074</v>
      </c>
      <c r="E266" s="332">
        <v>16.027625385485234</v>
      </c>
      <c r="F266" s="342">
        <f t="shared" si="19"/>
        <v>75.417300906444311</v>
      </c>
      <c r="G266" s="332"/>
      <c r="H266" s="332">
        <v>23.51476938188916</v>
      </c>
      <c r="I266" s="332">
        <v>47.76614343309096</v>
      </c>
      <c r="J266" s="332">
        <f t="shared" si="20"/>
        <v>71.280912814980127</v>
      </c>
      <c r="K266" s="332"/>
      <c r="L266" s="339">
        <f t="shared" si="21"/>
        <v>553.19471783121753</v>
      </c>
      <c r="M266" s="339">
        <f t="shared" si="22"/>
        <v>624.47563064619771</v>
      </c>
      <c r="N266" s="220"/>
    </row>
    <row r="267" spans="1:15" s="64" customFormat="1" ht="17.649999999999999" customHeight="1">
      <c r="A267" s="330">
        <v>327</v>
      </c>
      <c r="B267" s="336" t="s">
        <v>64</v>
      </c>
      <c r="C267" s="332">
        <v>1178.0933774999999</v>
      </c>
      <c r="D267" s="332">
        <v>0</v>
      </c>
      <c r="E267" s="332">
        <v>0</v>
      </c>
      <c r="F267" s="342">
        <f t="shared" si="19"/>
        <v>0</v>
      </c>
      <c r="G267" s="332"/>
      <c r="H267" s="332">
        <v>0</v>
      </c>
      <c r="I267" s="332">
        <v>0</v>
      </c>
      <c r="J267" s="332">
        <f t="shared" si="20"/>
        <v>0</v>
      </c>
      <c r="K267" s="332"/>
      <c r="L267" s="339">
        <f t="shared" si="21"/>
        <v>1178.0933774999999</v>
      </c>
      <c r="M267" s="339">
        <f t="shared" si="22"/>
        <v>1178.0933774999999</v>
      </c>
      <c r="N267" s="220"/>
    </row>
    <row r="268" spans="1:15" s="64" customFormat="1" ht="17.649999999999999" customHeight="1">
      <c r="A268" s="330">
        <v>337</v>
      </c>
      <c r="B268" s="336" t="s">
        <v>722</v>
      </c>
      <c r="C268" s="332">
        <v>1733.2569861504826</v>
      </c>
      <c r="D268" s="332">
        <v>57.120877206019486</v>
      </c>
      <c r="E268" s="332">
        <v>46.745392522521172</v>
      </c>
      <c r="F268" s="342">
        <f t="shared" si="19"/>
        <v>103.86626972854066</v>
      </c>
      <c r="G268" s="332"/>
      <c r="H268" s="332">
        <v>49.426478453861478</v>
      </c>
      <c r="I268" s="332">
        <v>117.491730162213</v>
      </c>
      <c r="J268" s="332">
        <f t="shared" si="20"/>
        <v>166.91820861607448</v>
      </c>
      <c r="K268" s="332"/>
      <c r="L268" s="339">
        <f t="shared" si="21"/>
        <v>1462.4725078058675</v>
      </c>
      <c r="M268" s="339">
        <f t="shared" si="22"/>
        <v>1629.390716421942</v>
      </c>
      <c r="N268" s="220"/>
    </row>
    <row r="269" spans="1:15" s="64" customFormat="1" ht="17.649999999999999" customHeight="1">
      <c r="A269" s="330">
        <v>338</v>
      </c>
      <c r="B269" s="336" t="s">
        <v>723</v>
      </c>
      <c r="C269" s="332">
        <v>514.42250180471274</v>
      </c>
      <c r="D269" s="332">
        <v>20.460794028196077</v>
      </c>
      <c r="E269" s="332">
        <v>20.430030185017539</v>
      </c>
      <c r="F269" s="342">
        <f t="shared" si="19"/>
        <v>40.890824213213619</v>
      </c>
      <c r="G269" s="332"/>
      <c r="H269" s="332">
        <v>9.8786039096725364</v>
      </c>
      <c r="I269" s="332">
        <v>30.308634094690074</v>
      </c>
      <c r="J269" s="332">
        <f t="shared" si="20"/>
        <v>40.187238004362612</v>
      </c>
      <c r="K269" s="332"/>
      <c r="L269" s="339">
        <f t="shared" si="21"/>
        <v>433.34443958713655</v>
      </c>
      <c r="M269" s="339">
        <f t="shared" si="22"/>
        <v>473.53167759149915</v>
      </c>
      <c r="N269" s="220"/>
    </row>
    <row r="270" spans="1:15" s="59" customFormat="1" ht="17.649999999999999" customHeight="1">
      <c r="A270" s="330">
        <v>349</v>
      </c>
      <c r="B270" s="336" t="s">
        <v>403</v>
      </c>
      <c r="C270" s="332">
        <v>137.29094088810558</v>
      </c>
      <c r="D270" s="332">
        <v>4.5818498217005956</v>
      </c>
      <c r="E270" s="332">
        <v>4.5777358981302978</v>
      </c>
      <c r="F270" s="342">
        <f t="shared" si="19"/>
        <v>9.1595857198308934</v>
      </c>
      <c r="G270" s="332"/>
      <c r="H270" s="332">
        <v>4.1139235702982542E-3</v>
      </c>
      <c r="I270" s="332">
        <v>4.5818498217005956</v>
      </c>
      <c r="J270" s="332">
        <f t="shared" si="20"/>
        <v>4.5859637452708935</v>
      </c>
      <c r="K270" s="332"/>
      <c r="L270" s="339">
        <f t="shared" si="21"/>
        <v>123.54539142300381</v>
      </c>
      <c r="M270" s="339">
        <f t="shared" si="22"/>
        <v>128.13135516827469</v>
      </c>
      <c r="N270" s="220"/>
      <c r="O270" s="64"/>
    </row>
    <row r="271" spans="1:15" s="59" customFormat="1" ht="16.5" customHeight="1" thickBot="1">
      <c r="A271" s="344">
        <v>350</v>
      </c>
      <c r="B271" s="345" t="s">
        <v>404</v>
      </c>
      <c r="C271" s="346">
        <v>1704.9352075560485</v>
      </c>
      <c r="D271" s="346">
        <v>58.316015100820422</v>
      </c>
      <c r="E271" s="346">
        <v>57.04304757227289</v>
      </c>
      <c r="F271" s="347">
        <f t="shared" si="19"/>
        <v>115.35906267309332</v>
      </c>
      <c r="G271" s="346"/>
      <c r="H271" s="346">
        <v>0.63734572938289802</v>
      </c>
      <c r="I271" s="346">
        <v>57.680393301655783</v>
      </c>
      <c r="J271" s="346">
        <f t="shared" si="20"/>
        <v>58.317739031038684</v>
      </c>
      <c r="K271" s="346"/>
      <c r="L271" s="348">
        <f t="shared" si="21"/>
        <v>1531.2584058519165</v>
      </c>
      <c r="M271" s="348">
        <f t="shared" si="22"/>
        <v>1589.5761448829551</v>
      </c>
      <c r="N271" s="220"/>
      <c r="O271" s="64"/>
    </row>
    <row r="272" spans="1:15" s="64" customFormat="1" ht="15" customHeight="1">
      <c r="A272" s="218" t="s">
        <v>909</v>
      </c>
      <c r="B272" s="228"/>
      <c r="C272" s="217"/>
      <c r="D272" s="217"/>
      <c r="E272" s="217"/>
      <c r="F272" s="231"/>
      <c r="G272" s="217"/>
      <c r="H272" s="217"/>
      <c r="I272" s="217"/>
      <c r="J272" s="217"/>
      <c r="K272" s="217"/>
      <c r="L272" s="230"/>
      <c r="M272" s="230"/>
      <c r="N272" s="220"/>
    </row>
    <row r="273" spans="1:25" s="60" customFormat="1" ht="13.9" customHeight="1">
      <c r="A273" s="218" t="s">
        <v>724</v>
      </c>
      <c r="B273" s="218"/>
      <c r="C273" s="218"/>
      <c r="D273" s="218"/>
      <c r="E273" s="218"/>
      <c r="F273" s="218"/>
      <c r="G273" s="217"/>
      <c r="H273" s="218"/>
      <c r="I273" s="218"/>
      <c r="J273" s="217"/>
      <c r="K273" s="218"/>
      <c r="L273" s="218"/>
      <c r="M273" s="218"/>
      <c r="N273" s="222"/>
      <c r="O273" s="59"/>
    </row>
    <row r="274" spans="1:25" s="60" customFormat="1" ht="13.9" customHeight="1">
      <c r="A274" s="218" t="s">
        <v>929</v>
      </c>
      <c r="B274" s="218"/>
      <c r="C274" s="218"/>
      <c r="D274" s="218"/>
      <c r="E274" s="218"/>
      <c r="F274" s="218"/>
      <c r="G274" s="217"/>
      <c r="H274" s="218"/>
      <c r="I274" s="217"/>
      <c r="J274" s="217"/>
      <c r="K274" s="218"/>
      <c r="L274" s="218"/>
      <c r="M274" s="218"/>
      <c r="N274" s="222"/>
      <c r="O274" s="59"/>
      <c r="P274" s="59"/>
      <c r="Q274" s="59"/>
      <c r="R274" s="59"/>
      <c r="S274" s="59"/>
      <c r="T274" s="59"/>
      <c r="U274" s="59"/>
      <c r="V274" s="59"/>
      <c r="W274" s="59"/>
      <c r="X274" s="59"/>
      <c r="Y274" s="59"/>
    </row>
    <row r="275" spans="1:25" s="59" customFormat="1" ht="13.9" customHeight="1">
      <c r="A275" s="223" t="s">
        <v>406</v>
      </c>
      <c r="B275" s="232"/>
      <c r="C275" s="232"/>
      <c r="D275" s="232"/>
      <c r="E275" s="232"/>
      <c r="F275" s="232"/>
      <c r="G275" s="217"/>
      <c r="H275" s="232"/>
      <c r="I275" s="232"/>
      <c r="J275" s="232"/>
      <c r="K275" s="232"/>
      <c r="L275" s="232"/>
      <c r="M275" s="232"/>
      <c r="N275" s="222"/>
      <c r="O275" s="60"/>
      <c r="P275" s="60"/>
      <c r="Q275" s="60"/>
      <c r="R275" s="60"/>
      <c r="S275" s="60"/>
      <c r="T275" s="60"/>
      <c r="U275" s="60"/>
      <c r="V275" s="60"/>
      <c r="W275" s="60"/>
      <c r="X275" s="60"/>
      <c r="Y275" s="60"/>
    </row>
    <row r="276" spans="1:25" s="59" customFormat="1" ht="13.9" customHeight="1">
      <c r="A276" s="233"/>
      <c r="B276" s="233"/>
      <c r="C276" s="233"/>
      <c r="D276" s="233"/>
      <c r="E276" s="233"/>
      <c r="F276" s="233"/>
      <c r="G276" s="233"/>
      <c r="H276" s="233"/>
      <c r="I276" s="233"/>
      <c r="J276" s="233"/>
      <c r="K276" s="233"/>
      <c r="L276" s="233"/>
      <c r="M276" s="233"/>
      <c r="N276" s="216"/>
      <c r="O276" s="60"/>
    </row>
    <row r="277" spans="1:25" s="59" customFormat="1" ht="13.9" customHeight="1">
      <c r="A277" s="233"/>
      <c r="B277" s="233"/>
      <c r="C277" s="234"/>
      <c r="D277" s="234"/>
      <c r="E277" s="234"/>
      <c r="F277" s="234"/>
      <c r="G277" s="234"/>
      <c r="H277" s="234"/>
      <c r="I277" s="234"/>
      <c r="J277" s="234"/>
      <c r="K277" s="234"/>
      <c r="L277" s="234"/>
      <c r="M277" s="234"/>
      <c r="N277" s="222"/>
    </row>
    <row r="278" spans="1:25" s="59" customFormat="1" ht="15" customHeight="1">
      <c r="A278" s="233"/>
      <c r="B278" s="233"/>
      <c r="C278" s="235"/>
      <c r="D278" s="235"/>
      <c r="E278" s="235"/>
      <c r="F278" s="235"/>
      <c r="G278" s="235"/>
      <c r="H278" s="235"/>
      <c r="I278" s="235"/>
      <c r="J278" s="235"/>
      <c r="K278" s="235"/>
      <c r="L278" s="235"/>
      <c r="M278" s="235"/>
      <c r="N278" s="222"/>
    </row>
    <row r="279" spans="1:25" s="59" customFormat="1" ht="15" customHeight="1">
      <c r="A279" s="233"/>
      <c r="B279" s="233"/>
      <c r="C279" s="233"/>
      <c r="D279" s="233"/>
      <c r="E279" s="233"/>
      <c r="F279" s="233"/>
      <c r="G279" s="233"/>
      <c r="H279" s="233"/>
      <c r="I279" s="233"/>
      <c r="J279" s="233"/>
      <c r="K279" s="233"/>
      <c r="L279" s="233"/>
      <c r="M279" s="233"/>
      <c r="N279" s="222"/>
    </row>
    <row r="280" spans="1:25" s="59" customFormat="1" ht="15" customHeight="1">
      <c r="A280" s="233"/>
      <c r="B280" s="233"/>
      <c r="C280" s="234"/>
      <c r="D280" s="234"/>
      <c r="E280" s="234"/>
      <c r="F280" s="234"/>
      <c r="G280" s="234"/>
      <c r="H280" s="234"/>
      <c r="I280" s="234"/>
      <c r="J280" s="234"/>
      <c r="K280" s="234"/>
      <c r="L280" s="234"/>
      <c r="M280" s="234"/>
      <c r="N280" s="222"/>
    </row>
    <row r="281" spans="1:25" s="59" customFormat="1" ht="15" customHeight="1">
      <c r="A281" s="233"/>
      <c r="B281" s="233"/>
      <c r="C281" s="234"/>
      <c r="D281" s="234"/>
      <c r="E281" s="234"/>
      <c r="F281" s="234"/>
      <c r="G281" s="234"/>
      <c r="H281" s="234"/>
      <c r="I281" s="234"/>
      <c r="J281" s="234"/>
      <c r="K281" s="234"/>
      <c r="L281" s="234"/>
      <c r="M281" s="234"/>
      <c r="N281" s="222"/>
    </row>
    <row r="282" spans="1:25" s="59" customFormat="1" ht="15" customHeight="1">
      <c r="A282" s="233"/>
      <c r="B282" s="233"/>
      <c r="C282" s="236"/>
      <c r="D282" s="236"/>
      <c r="E282" s="236"/>
      <c r="F282" s="236"/>
      <c r="G282" s="236"/>
      <c r="H282" s="236"/>
      <c r="I282" s="236"/>
      <c r="J282" s="236"/>
      <c r="K282" s="236"/>
      <c r="L282" s="236"/>
      <c r="M282" s="236"/>
      <c r="N282" s="222"/>
    </row>
    <row r="283" spans="1:25" s="59" customFormat="1" ht="15" customHeight="1">
      <c r="A283" s="233"/>
      <c r="B283" s="233"/>
      <c r="C283" s="233"/>
      <c r="D283" s="233"/>
      <c r="E283" s="233"/>
      <c r="F283" s="233"/>
      <c r="G283" s="233"/>
      <c r="H283" s="233"/>
      <c r="I283" s="233"/>
      <c r="J283" s="233"/>
      <c r="K283" s="233"/>
      <c r="L283" s="233"/>
      <c r="M283" s="233"/>
      <c r="N283" s="222"/>
    </row>
    <row r="284" spans="1:25" s="59" customFormat="1" ht="15" customHeight="1">
      <c r="A284" s="233"/>
      <c r="B284" s="233"/>
      <c r="C284" s="233"/>
      <c r="D284" s="233"/>
      <c r="E284" s="233"/>
      <c r="F284" s="233"/>
      <c r="G284" s="233"/>
      <c r="H284" s="233"/>
      <c r="I284" s="233"/>
      <c r="J284" s="233"/>
      <c r="K284" s="233"/>
      <c r="L284" s="233"/>
      <c r="M284" s="233"/>
      <c r="N284" s="222"/>
    </row>
    <row r="285" spans="1:25" s="59" customFormat="1" ht="15" customHeight="1">
      <c r="A285" s="234"/>
      <c r="B285" s="234"/>
      <c r="C285" s="234"/>
      <c r="D285" s="234"/>
      <c r="E285" s="234"/>
      <c r="F285" s="234"/>
      <c r="G285" s="234"/>
      <c r="H285" s="234"/>
      <c r="I285" s="234"/>
      <c r="J285" s="234"/>
      <c r="K285" s="234"/>
      <c r="L285" s="234"/>
      <c r="M285" s="234"/>
      <c r="N285" s="222"/>
    </row>
    <row r="286" spans="1:25" s="59" customFormat="1" ht="15" customHeight="1">
      <c r="A286" s="234"/>
      <c r="B286" s="234"/>
      <c r="C286" s="234"/>
      <c r="D286" s="234"/>
      <c r="E286" s="234"/>
      <c r="F286" s="234"/>
      <c r="G286" s="234"/>
      <c r="H286" s="234"/>
      <c r="I286" s="234"/>
      <c r="J286" s="234"/>
      <c r="K286" s="234"/>
      <c r="L286" s="234"/>
      <c r="M286" s="234"/>
      <c r="N286" s="222"/>
    </row>
    <row r="287" spans="1:25" s="59" customFormat="1" ht="15">
      <c r="A287" s="234"/>
      <c r="B287" s="234"/>
      <c r="C287" s="234"/>
      <c r="D287" s="234"/>
      <c r="E287" s="234"/>
      <c r="F287" s="234"/>
      <c r="G287" s="234"/>
      <c r="H287" s="234"/>
      <c r="I287" s="234"/>
      <c r="J287" s="234"/>
      <c r="K287" s="234"/>
      <c r="L287" s="234"/>
      <c r="M287" s="234"/>
      <c r="N287" s="222"/>
    </row>
    <row r="288" spans="1:25" s="59" customFormat="1" ht="15">
      <c r="A288" s="233"/>
      <c r="B288" s="233"/>
      <c r="C288" s="233"/>
      <c r="D288" s="233"/>
      <c r="E288" s="233"/>
      <c r="F288" s="233"/>
      <c r="G288" s="233"/>
      <c r="H288" s="233"/>
      <c r="I288" s="233"/>
      <c r="J288" s="233"/>
      <c r="K288" s="233"/>
      <c r="L288" s="233"/>
      <c r="M288" s="233"/>
      <c r="N288" s="222"/>
    </row>
    <row r="289" spans="1:14" s="59" customFormat="1" ht="15">
      <c r="A289" s="233"/>
      <c r="B289" s="233"/>
      <c r="C289" s="233"/>
      <c r="D289" s="233"/>
      <c r="E289" s="233"/>
      <c r="F289" s="233"/>
      <c r="G289" s="233"/>
      <c r="H289" s="233"/>
      <c r="I289" s="233"/>
      <c r="J289" s="233"/>
      <c r="K289" s="233"/>
      <c r="L289" s="233"/>
      <c r="M289" s="233"/>
      <c r="N289" s="222"/>
    </row>
    <row r="290" spans="1:14" s="59" customFormat="1" ht="15">
      <c r="A290" s="233"/>
      <c r="B290" s="233"/>
      <c r="C290" s="233"/>
      <c r="D290" s="233"/>
      <c r="E290" s="233"/>
      <c r="F290" s="233"/>
      <c r="G290" s="233"/>
      <c r="H290" s="233"/>
      <c r="I290" s="233"/>
      <c r="J290" s="233"/>
      <c r="K290" s="233"/>
      <c r="L290" s="233"/>
      <c r="M290" s="233"/>
      <c r="N290" s="222"/>
    </row>
    <row r="291" spans="1:14" s="59" customFormat="1" ht="15">
      <c r="A291" s="233"/>
      <c r="B291" s="233"/>
      <c r="C291" s="233"/>
      <c r="D291" s="233"/>
      <c r="E291" s="233"/>
      <c r="F291" s="233"/>
      <c r="G291" s="233"/>
      <c r="H291" s="233"/>
      <c r="I291" s="233"/>
      <c r="J291" s="233"/>
      <c r="K291" s="233"/>
      <c r="L291" s="233"/>
      <c r="M291" s="233"/>
      <c r="N291" s="222"/>
    </row>
    <row r="292" spans="1:14" s="59" customFormat="1" ht="15">
      <c r="A292" s="233"/>
      <c r="B292" s="233"/>
      <c r="C292" s="233"/>
      <c r="D292" s="233"/>
      <c r="E292" s="233"/>
      <c r="F292" s="233"/>
      <c r="G292" s="233"/>
      <c r="H292" s="233"/>
      <c r="I292" s="233"/>
      <c r="J292" s="233"/>
      <c r="K292" s="233"/>
      <c r="L292" s="233"/>
      <c r="M292" s="233"/>
      <c r="N292" s="222"/>
    </row>
    <row r="293" spans="1:14" s="59" customFormat="1" ht="15">
      <c r="A293" s="233"/>
      <c r="B293" s="233"/>
      <c r="C293" s="233"/>
      <c r="D293" s="233"/>
      <c r="E293" s="233"/>
      <c r="F293" s="233"/>
      <c r="G293" s="233"/>
      <c r="H293" s="233"/>
      <c r="I293" s="233"/>
      <c r="J293" s="233"/>
      <c r="K293" s="233"/>
      <c r="L293" s="233"/>
      <c r="M293" s="233"/>
      <c r="N293" s="222"/>
    </row>
    <row r="294" spans="1:14" s="59" customFormat="1" ht="15">
      <c r="A294" s="233"/>
      <c r="B294" s="233"/>
      <c r="C294" s="233"/>
      <c r="D294" s="233"/>
      <c r="E294" s="233"/>
      <c r="F294" s="233"/>
      <c r="G294" s="233"/>
      <c r="H294" s="233"/>
      <c r="I294" s="233"/>
      <c r="J294" s="233"/>
      <c r="K294" s="233"/>
      <c r="L294" s="233"/>
      <c r="M294" s="233"/>
      <c r="N294" s="222"/>
    </row>
    <row r="295" spans="1:14" s="59" customFormat="1" ht="15">
      <c r="A295" s="233"/>
      <c r="B295" s="233"/>
      <c r="C295" s="233"/>
      <c r="D295" s="233"/>
      <c r="E295" s="233"/>
      <c r="F295" s="233"/>
      <c r="G295" s="233"/>
      <c r="H295" s="233"/>
      <c r="I295" s="233"/>
      <c r="J295" s="233"/>
      <c r="K295" s="233"/>
      <c r="L295" s="233"/>
      <c r="M295" s="233"/>
      <c r="N295" s="222"/>
    </row>
    <row r="296" spans="1:14" s="59" customFormat="1" ht="15">
      <c r="A296" s="233"/>
      <c r="B296" s="233"/>
      <c r="C296" s="233"/>
      <c r="D296" s="233"/>
      <c r="E296" s="233"/>
      <c r="F296" s="233"/>
      <c r="G296" s="233"/>
      <c r="H296" s="233"/>
      <c r="I296" s="233"/>
      <c r="J296" s="233"/>
      <c r="K296" s="233"/>
      <c r="L296" s="233"/>
      <c r="M296" s="233"/>
      <c r="N296" s="222"/>
    </row>
    <row r="297" spans="1:14" s="59" customFormat="1" ht="15">
      <c r="A297" s="233"/>
      <c r="B297" s="233"/>
      <c r="C297" s="233"/>
      <c r="D297" s="233"/>
      <c r="E297" s="233"/>
      <c r="F297" s="233"/>
      <c r="G297" s="233"/>
      <c r="H297" s="233"/>
      <c r="I297" s="233"/>
      <c r="J297" s="233"/>
      <c r="K297" s="233"/>
      <c r="L297" s="233"/>
      <c r="M297" s="233"/>
      <c r="N297" s="222"/>
    </row>
    <row r="298" spans="1:14" s="59" customFormat="1" ht="15">
      <c r="A298" s="233"/>
      <c r="B298" s="233"/>
      <c r="C298" s="233"/>
      <c r="D298" s="233"/>
      <c r="E298" s="233"/>
      <c r="F298" s="233"/>
      <c r="G298" s="233"/>
      <c r="H298" s="233"/>
      <c r="I298" s="233"/>
      <c r="J298" s="233"/>
      <c r="K298" s="233"/>
      <c r="L298" s="233"/>
      <c r="M298" s="233"/>
      <c r="N298" s="222"/>
    </row>
    <row r="299" spans="1:14" s="59" customFormat="1" ht="15">
      <c r="A299" s="233"/>
      <c r="B299" s="233"/>
      <c r="C299" s="233"/>
      <c r="D299" s="233"/>
      <c r="E299" s="233"/>
      <c r="F299" s="233"/>
      <c r="G299" s="233"/>
      <c r="H299" s="233"/>
      <c r="I299" s="233"/>
      <c r="J299" s="233"/>
      <c r="K299" s="233"/>
      <c r="L299" s="233"/>
      <c r="M299" s="233"/>
      <c r="N299" s="222"/>
    </row>
    <row r="300" spans="1:14" s="59" customFormat="1" ht="15">
      <c r="A300" s="233"/>
      <c r="B300" s="233"/>
      <c r="C300" s="233"/>
      <c r="D300" s="233"/>
      <c r="E300" s="233"/>
      <c r="F300" s="233"/>
      <c r="G300" s="233"/>
      <c r="H300" s="233"/>
      <c r="I300" s="233"/>
      <c r="J300" s="233"/>
      <c r="K300" s="233"/>
      <c r="L300" s="233"/>
      <c r="M300" s="233"/>
      <c r="N300" s="222"/>
    </row>
    <row r="301" spans="1:14" s="59" customFormat="1" ht="15">
      <c r="A301" s="233"/>
      <c r="B301" s="233"/>
      <c r="C301" s="233"/>
      <c r="D301" s="233"/>
      <c r="E301" s="233"/>
      <c r="F301" s="233"/>
      <c r="G301" s="233"/>
      <c r="H301" s="233"/>
      <c r="I301" s="233"/>
      <c r="J301" s="233"/>
      <c r="K301" s="233"/>
      <c r="L301" s="233"/>
      <c r="M301" s="233"/>
      <c r="N301" s="222"/>
    </row>
    <row r="302" spans="1:14" s="59" customFormat="1" ht="15">
      <c r="A302" s="233"/>
      <c r="B302" s="233"/>
      <c r="C302" s="233"/>
      <c r="D302" s="233"/>
      <c r="E302" s="233"/>
      <c r="F302" s="233"/>
      <c r="G302" s="233"/>
      <c r="H302" s="233"/>
      <c r="I302" s="233"/>
      <c r="J302" s="233"/>
      <c r="K302" s="233"/>
      <c r="L302" s="233"/>
      <c r="M302" s="233"/>
      <c r="N302" s="222"/>
    </row>
    <row r="303" spans="1:14" s="59" customFormat="1" ht="15">
      <c r="A303" s="233"/>
      <c r="B303" s="233"/>
      <c r="C303" s="233"/>
      <c r="D303" s="233"/>
      <c r="E303" s="233"/>
      <c r="F303" s="233"/>
      <c r="G303" s="233"/>
      <c r="H303" s="233"/>
      <c r="I303" s="233"/>
      <c r="J303" s="233"/>
      <c r="K303" s="233"/>
      <c r="L303" s="233"/>
      <c r="M303" s="233"/>
      <c r="N303" s="222"/>
    </row>
    <row r="304" spans="1:14" s="59" customFormat="1" ht="15">
      <c r="A304" s="233"/>
      <c r="B304" s="233"/>
      <c r="C304" s="233"/>
      <c r="D304" s="233"/>
      <c r="E304" s="233"/>
      <c r="F304" s="233"/>
      <c r="G304" s="233"/>
      <c r="H304" s="233"/>
      <c r="I304" s="233"/>
      <c r="J304" s="233"/>
      <c r="K304" s="233"/>
      <c r="L304" s="233"/>
      <c r="M304" s="233"/>
      <c r="N304" s="222"/>
    </row>
    <row r="305" spans="1:14" s="59" customFormat="1" ht="15">
      <c r="A305" s="233"/>
      <c r="B305" s="233"/>
      <c r="C305" s="233"/>
      <c r="D305" s="233"/>
      <c r="E305" s="233"/>
      <c r="F305" s="233"/>
      <c r="G305" s="233"/>
      <c r="H305" s="233"/>
      <c r="I305" s="233"/>
      <c r="J305" s="233"/>
      <c r="K305" s="233"/>
      <c r="L305" s="233"/>
      <c r="M305" s="233"/>
      <c r="N305" s="222"/>
    </row>
    <row r="306" spans="1:14" s="59" customFormat="1" ht="15">
      <c r="A306" s="233"/>
      <c r="B306" s="233"/>
      <c r="C306" s="233"/>
      <c r="D306" s="233"/>
      <c r="E306" s="233"/>
      <c r="F306" s="233"/>
      <c r="G306" s="233"/>
      <c r="H306" s="233"/>
      <c r="I306" s="233"/>
      <c r="J306" s="233"/>
      <c r="K306" s="233"/>
      <c r="L306" s="233"/>
      <c r="M306" s="233"/>
      <c r="N306" s="222"/>
    </row>
    <row r="307" spans="1:14" s="59" customFormat="1" ht="15">
      <c r="A307" s="233"/>
      <c r="B307" s="233"/>
      <c r="C307" s="233"/>
      <c r="D307" s="233"/>
      <c r="E307" s="233"/>
      <c r="F307" s="233"/>
      <c r="G307" s="233"/>
      <c r="H307" s="233"/>
      <c r="I307" s="233"/>
      <c r="J307" s="233"/>
      <c r="K307" s="233"/>
      <c r="L307" s="233"/>
      <c r="M307" s="233"/>
      <c r="N307" s="222"/>
    </row>
    <row r="308" spans="1:14" s="59" customFormat="1" ht="15">
      <c r="A308" s="233"/>
      <c r="B308" s="233"/>
      <c r="C308" s="233"/>
      <c r="D308" s="233"/>
      <c r="E308" s="233"/>
      <c r="F308" s="233"/>
      <c r="G308" s="233"/>
      <c r="H308" s="233"/>
      <c r="I308" s="233"/>
      <c r="J308" s="233"/>
      <c r="K308" s="233"/>
      <c r="L308" s="233"/>
      <c r="M308" s="233"/>
      <c r="N308" s="222"/>
    </row>
    <row r="309" spans="1:14" s="59" customFormat="1" ht="15">
      <c r="A309" s="233"/>
      <c r="B309" s="233"/>
      <c r="C309" s="233"/>
      <c r="D309" s="233"/>
      <c r="E309" s="233"/>
      <c r="F309" s="233"/>
      <c r="G309" s="233"/>
      <c r="H309" s="233"/>
      <c r="I309" s="233"/>
      <c r="J309" s="233"/>
      <c r="K309" s="233"/>
      <c r="L309" s="233"/>
      <c r="M309" s="233"/>
      <c r="N309" s="222"/>
    </row>
    <row r="310" spans="1:14" s="59" customFormat="1" ht="15">
      <c r="A310" s="233"/>
      <c r="B310" s="233"/>
      <c r="C310" s="233"/>
      <c r="D310" s="233"/>
      <c r="E310" s="233"/>
      <c r="F310" s="233"/>
      <c r="G310" s="233"/>
      <c r="H310" s="233"/>
      <c r="I310" s="233"/>
      <c r="J310" s="233"/>
      <c r="K310" s="233"/>
      <c r="L310" s="233"/>
      <c r="M310" s="233"/>
      <c r="N310" s="222"/>
    </row>
    <row r="311" spans="1:14" s="59" customFormat="1" ht="15">
      <c r="A311" s="233"/>
      <c r="B311" s="233"/>
      <c r="C311" s="233"/>
      <c r="D311" s="233"/>
      <c r="E311" s="233"/>
      <c r="F311" s="233"/>
      <c r="G311" s="233"/>
      <c r="H311" s="233"/>
      <c r="I311" s="233"/>
      <c r="J311" s="233"/>
      <c r="K311" s="233"/>
      <c r="L311" s="233"/>
      <c r="M311" s="233"/>
      <c r="N311" s="222"/>
    </row>
    <row r="312" spans="1:14" s="59" customFormat="1" ht="15">
      <c r="A312" s="233"/>
      <c r="B312" s="233"/>
      <c r="C312" s="233"/>
      <c r="D312" s="233"/>
      <c r="E312" s="233"/>
      <c r="F312" s="233"/>
      <c r="G312" s="233"/>
      <c r="H312" s="233"/>
      <c r="I312" s="233"/>
      <c r="J312" s="233"/>
      <c r="K312" s="233"/>
      <c r="L312" s="233"/>
      <c r="M312" s="233"/>
      <c r="N312" s="222"/>
    </row>
    <row r="313" spans="1:14" s="59" customFormat="1" ht="15">
      <c r="A313" s="233"/>
      <c r="B313" s="233"/>
      <c r="C313" s="233"/>
      <c r="D313" s="233"/>
      <c r="E313" s="233"/>
      <c r="F313" s="233"/>
      <c r="G313" s="233"/>
      <c r="H313" s="233"/>
      <c r="I313" s="233"/>
      <c r="J313" s="233"/>
      <c r="K313" s="233"/>
      <c r="L313" s="233"/>
      <c r="M313" s="233"/>
      <c r="N313" s="222"/>
    </row>
    <row r="314" spans="1:14" s="59" customFormat="1" ht="15">
      <c r="A314" s="233"/>
      <c r="B314" s="233"/>
      <c r="C314" s="233"/>
      <c r="D314" s="233"/>
      <c r="E314" s="233"/>
      <c r="F314" s="233"/>
      <c r="G314" s="233"/>
      <c r="H314" s="233"/>
      <c r="I314" s="233"/>
      <c r="J314" s="233"/>
      <c r="K314" s="233"/>
      <c r="L314" s="233"/>
      <c r="M314" s="233"/>
      <c r="N314" s="222"/>
    </row>
    <row r="315" spans="1:14" s="59" customFormat="1" ht="15">
      <c r="A315" s="233"/>
      <c r="B315" s="233"/>
      <c r="C315" s="233"/>
      <c r="D315" s="233"/>
      <c r="E315" s="233"/>
      <c r="F315" s="233"/>
      <c r="G315" s="233"/>
      <c r="H315" s="233"/>
      <c r="I315" s="233"/>
      <c r="J315" s="233"/>
      <c r="K315" s="233"/>
      <c r="L315" s="233"/>
      <c r="M315" s="233"/>
      <c r="N315" s="222"/>
    </row>
    <row r="316" spans="1:14" s="59" customFormat="1" ht="15">
      <c r="A316" s="233"/>
      <c r="B316" s="233"/>
      <c r="C316" s="233"/>
      <c r="D316" s="233"/>
      <c r="E316" s="233"/>
      <c r="F316" s="233"/>
      <c r="G316" s="233"/>
      <c r="H316" s="233"/>
      <c r="I316" s="233"/>
      <c r="J316" s="233"/>
      <c r="K316" s="233"/>
      <c r="L316" s="233"/>
      <c r="M316" s="233"/>
      <c r="N316" s="222"/>
    </row>
    <row r="317" spans="1:14" s="59" customFormat="1" ht="15">
      <c r="A317" s="233"/>
      <c r="B317" s="233"/>
      <c r="C317" s="233"/>
      <c r="D317" s="233"/>
      <c r="E317" s="233"/>
      <c r="F317" s="233"/>
      <c r="G317" s="233"/>
      <c r="H317" s="233"/>
      <c r="I317" s="233"/>
      <c r="J317" s="233"/>
      <c r="K317" s="233"/>
      <c r="L317" s="233"/>
      <c r="M317" s="233"/>
      <c r="N317" s="222"/>
    </row>
    <row r="318" spans="1:14" s="59" customFormat="1" ht="15">
      <c r="A318" s="233"/>
      <c r="B318" s="233"/>
      <c r="C318" s="233"/>
      <c r="D318" s="233"/>
      <c r="E318" s="233"/>
      <c r="F318" s="233"/>
      <c r="G318" s="233"/>
      <c r="H318" s="233"/>
      <c r="I318" s="233"/>
      <c r="J318" s="233"/>
      <c r="K318" s="233"/>
      <c r="L318" s="233"/>
      <c r="M318" s="233"/>
      <c r="N318" s="222"/>
    </row>
    <row r="319" spans="1:14" s="59" customFormat="1" ht="15">
      <c r="A319" s="233"/>
      <c r="B319" s="233"/>
      <c r="C319" s="233"/>
      <c r="D319" s="233"/>
      <c r="E319" s="233"/>
      <c r="F319" s="233"/>
      <c r="G319" s="233"/>
      <c r="H319" s="233"/>
      <c r="I319" s="233"/>
      <c r="J319" s="233"/>
      <c r="K319" s="233"/>
      <c r="L319" s="233"/>
      <c r="M319" s="233"/>
      <c r="N319" s="222"/>
    </row>
    <row r="320" spans="1:14" s="59" customFormat="1" ht="15">
      <c r="A320" s="233"/>
      <c r="B320" s="233"/>
      <c r="C320" s="233"/>
      <c r="D320" s="233"/>
      <c r="E320" s="233"/>
      <c r="F320" s="233"/>
      <c r="G320" s="233"/>
      <c r="H320" s="233"/>
      <c r="I320" s="233"/>
      <c r="J320" s="233"/>
      <c r="K320" s="233"/>
      <c r="L320" s="233"/>
      <c r="M320" s="233"/>
      <c r="N320" s="222"/>
    </row>
    <row r="321" spans="1:14" s="59" customFormat="1" ht="15">
      <c r="A321" s="233"/>
      <c r="B321" s="233"/>
      <c r="C321" s="233"/>
      <c r="D321" s="233"/>
      <c r="E321" s="233"/>
      <c r="F321" s="233"/>
      <c r="G321" s="233"/>
      <c r="H321" s="233"/>
      <c r="I321" s="233"/>
      <c r="J321" s="233"/>
      <c r="K321" s="233"/>
      <c r="L321" s="233"/>
      <c r="M321" s="233"/>
      <c r="N321" s="222"/>
    </row>
    <row r="322" spans="1:14" s="59" customFormat="1" ht="15">
      <c r="A322" s="233"/>
      <c r="B322" s="233"/>
      <c r="C322" s="233"/>
      <c r="D322" s="233"/>
      <c r="E322" s="233"/>
      <c r="F322" s="233"/>
      <c r="G322" s="233"/>
      <c r="H322" s="233"/>
      <c r="I322" s="233"/>
      <c r="J322" s="233"/>
      <c r="K322" s="233"/>
      <c r="L322" s="233"/>
      <c r="M322" s="233"/>
      <c r="N322" s="222"/>
    </row>
    <row r="323" spans="1:14" s="59" customFormat="1" ht="15">
      <c r="A323" s="233"/>
      <c r="B323" s="233"/>
      <c r="C323" s="233"/>
      <c r="D323" s="233"/>
      <c r="E323" s="233"/>
      <c r="F323" s="233"/>
      <c r="G323" s="233"/>
      <c r="H323" s="233"/>
      <c r="I323" s="233"/>
      <c r="J323" s="233"/>
      <c r="K323" s="233"/>
      <c r="L323" s="233"/>
      <c r="M323" s="233"/>
      <c r="N323" s="222"/>
    </row>
    <row r="324" spans="1:14" s="59" customFormat="1" ht="15">
      <c r="A324" s="233"/>
      <c r="B324" s="233"/>
      <c r="C324" s="233"/>
      <c r="D324" s="233"/>
      <c r="E324" s="233"/>
      <c r="F324" s="233"/>
      <c r="G324" s="233"/>
      <c r="H324" s="233"/>
      <c r="I324" s="233"/>
      <c r="J324" s="233"/>
      <c r="K324" s="233"/>
      <c r="L324" s="233"/>
      <c r="M324" s="233"/>
      <c r="N324" s="222"/>
    </row>
    <row r="325" spans="1:14" s="59" customFormat="1" ht="15">
      <c r="A325" s="233"/>
      <c r="B325" s="233"/>
      <c r="C325" s="233"/>
      <c r="D325" s="233"/>
      <c r="E325" s="233"/>
      <c r="F325" s="233"/>
      <c r="G325" s="233"/>
      <c r="H325" s="233"/>
      <c r="I325" s="233"/>
      <c r="J325" s="233"/>
      <c r="K325" s="233"/>
      <c r="L325" s="233"/>
      <c r="M325" s="233"/>
      <c r="N325" s="222"/>
    </row>
    <row r="326" spans="1:14" s="59" customFormat="1" ht="15">
      <c r="A326" s="233"/>
      <c r="B326" s="233"/>
      <c r="C326" s="233"/>
      <c r="D326" s="233"/>
      <c r="E326" s="233"/>
      <c r="F326" s="233"/>
      <c r="G326" s="233"/>
      <c r="H326" s="233"/>
      <c r="I326" s="233"/>
      <c r="J326" s="233"/>
      <c r="K326" s="233"/>
      <c r="L326" s="233"/>
      <c r="M326" s="233"/>
      <c r="N326" s="222"/>
    </row>
    <row r="327" spans="1:14" s="59" customFormat="1" ht="15">
      <c r="A327" s="233"/>
      <c r="B327" s="233"/>
      <c r="C327" s="233"/>
      <c r="D327" s="233"/>
      <c r="E327" s="233"/>
      <c r="F327" s="233"/>
      <c r="G327" s="233"/>
      <c r="H327" s="233"/>
      <c r="I327" s="233"/>
      <c r="J327" s="233"/>
      <c r="K327" s="233"/>
      <c r="L327" s="233"/>
      <c r="M327" s="233"/>
      <c r="N327" s="222"/>
    </row>
    <row r="328" spans="1:14" s="59" customFormat="1" ht="15">
      <c r="A328" s="233"/>
      <c r="B328" s="233"/>
      <c r="C328" s="233"/>
      <c r="D328" s="233"/>
      <c r="E328" s="233"/>
      <c r="F328" s="233"/>
      <c r="G328" s="233"/>
      <c r="H328" s="233"/>
      <c r="I328" s="233"/>
      <c r="J328" s="233"/>
      <c r="K328" s="233"/>
      <c r="L328" s="233"/>
      <c r="M328" s="233"/>
      <c r="N328" s="222"/>
    </row>
    <row r="329" spans="1:14" s="59" customFormat="1" ht="15">
      <c r="A329" s="233"/>
      <c r="B329" s="233"/>
      <c r="C329" s="233"/>
      <c r="D329" s="233"/>
      <c r="E329" s="233"/>
      <c r="F329" s="233"/>
      <c r="G329" s="233"/>
      <c r="H329" s="233"/>
      <c r="I329" s="233"/>
      <c r="J329" s="233"/>
      <c r="K329" s="233"/>
      <c r="L329" s="233"/>
      <c r="M329" s="233"/>
      <c r="N329" s="222"/>
    </row>
    <row r="330" spans="1:14" s="59" customFormat="1" ht="15">
      <c r="A330" s="233"/>
      <c r="B330" s="233"/>
      <c r="C330" s="233"/>
      <c r="D330" s="233"/>
      <c r="E330" s="233"/>
      <c r="F330" s="233"/>
      <c r="G330" s="233"/>
      <c r="H330" s="233"/>
      <c r="I330" s="233"/>
      <c r="J330" s="233"/>
      <c r="K330" s="233"/>
      <c r="L330" s="233"/>
      <c r="M330" s="233"/>
      <c r="N330" s="222"/>
    </row>
    <row r="331" spans="1:14" s="59" customFormat="1" ht="15">
      <c r="A331" s="233"/>
      <c r="B331" s="233"/>
      <c r="C331" s="233"/>
      <c r="D331" s="233"/>
      <c r="E331" s="233"/>
      <c r="F331" s="233"/>
      <c r="G331" s="233"/>
      <c r="H331" s="233"/>
      <c r="I331" s="233"/>
      <c r="J331" s="233"/>
      <c r="K331" s="233"/>
      <c r="L331" s="233"/>
      <c r="M331" s="233"/>
      <c r="N331" s="222"/>
    </row>
    <row r="332" spans="1:14" s="59" customFormat="1" ht="15">
      <c r="A332" s="233"/>
      <c r="B332" s="233"/>
      <c r="C332" s="233"/>
      <c r="D332" s="233"/>
      <c r="E332" s="233"/>
      <c r="F332" s="233"/>
      <c r="G332" s="233"/>
      <c r="H332" s="233"/>
      <c r="I332" s="233"/>
      <c r="J332" s="233"/>
      <c r="K332" s="233"/>
      <c r="L332" s="233"/>
      <c r="M332" s="233"/>
      <c r="N332" s="222"/>
    </row>
    <row r="333" spans="1:14" s="59" customFormat="1" ht="15">
      <c r="A333" s="233"/>
      <c r="B333" s="233"/>
      <c r="C333" s="233"/>
      <c r="D333" s="233"/>
      <c r="E333" s="233"/>
      <c r="F333" s="233"/>
      <c r="G333" s="233"/>
      <c r="H333" s="233"/>
      <c r="I333" s="233"/>
      <c r="J333" s="233"/>
      <c r="K333" s="233"/>
      <c r="L333" s="233"/>
      <c r="M333" s="233"/>
      <c r="N333" s="222"/>
    </row>
    <row r="334" spans="1:14" s="59" customFormat="1" ht="15">
      <c r="A334" s="233"/>
      <c r="B334" s="233"/>
      <c r="C334" s="233"/>
      <c r="D334" s="233"/>
      <c r="E334" s="233"/>
      <c r="F334" s="233"/>
      <c r="G334" s="233"/>
      <c r="H334" s="233"/>
      <c r="I334" s="233"/>
      <c r="J334" s="233"/>
      <c r="K334" s="233"/>
      <c r="L334" s="233"/>
      <c r="M334" s="233"/>
      <c r="N334" s="222"/>
    </row>
    <row r="335" spans="1:14" s="59" customFormat="1" ht="15">
      <c r="A335" s="233"/>
      <c r="B335" s="233"/>
      <c r="C335" s="233"/>
      <c r="D335" s="233"/>
      <c r="E335" s="233"/>
      <c r="F335" s="233"/>
      <c r="G335" s="233"/>
      <c r="H335" s="233"/>
      <c r="I335" s="233"/>
      <c r="J335" s="233"/>
      <c r="K335" s="233"/>
      <c r="L335" s="233"/>
      <c r="M335" s="233"/>
      <c r="N335" s="222"/>
    </row>
    <row r="336" spans="1:14" s="59" customFormat="1" ht="15">
      <c r="A336" s="233"/>
      <c r="B336" s="233"/>
      <c r="C336" s="233"/>
      <c r="D336" s="233"/>
      <c r="E336" s="233"/>
      <c r="F336" s="233"/>
      <c r="G336" s="233"/>
      <c r="H336" s="233"/>
      <c r="I336" s="233"/>
      <c r="J336" s="233"/>
      <c r="K336" s="233"/>
      <c r="L336" s="233"/>
      <c r="M336" s="233"/>
      <c r="N336" s="222"/>
    </row>
    <row r="337" spans="1:14" s="59" customFormat="1" ht="15">
      <c r="A337" s="233"/>
      <c r="B337" s="233"/>
      <c r="C337" s="233"/>
      <c r="D337" s="233"/>
      <c r="E337" s="233"/>
      <c r="F337" s="233"/>
      <c r="G337" s="233"/>
      <c r="H337" s="233"/>
      <c r="I337" s="233"/>
      <c r="J337" s="233"/>
      <c r="K337" s="233"/>
      <c r="L337" s="233"/>
      <c r="M337" s="233"/>
      <c r="N337" s="222"/>
    </row>
    <row r="338" spans="1:14" s="59" customFormat="1" ht="15">
      <c r="A338" s="233"/>
      <c r="B338" s="233"/>
      <c r="C338" s="233"/>
      <c r="D338" s="233"/>
      <c r="E338" s="233"/>
      <c r="F338" s="233"/>
      <c r="G338" s="233"/>
      <c r="H338" s="233"/>
      <c r="I338" s="233"/>
      <c r="J338" s="233"/>
      <c r="K338" s="233"/>
      <c r="L338" s="233"/>
      <c r="M338" s="233"/>
      <c r="N338" s="222"/>
    </row>
    <row r="339" spans="1:14" s="59" customFormat="1" ht="15">
      <c r="A339" s="233"/>
      <c r="B339" s="233"/>
      <c r="C339" s="233"/>
      <c r="D339" s="233"/>
      <c r="E339" s="233"/>
      <c r="F339" s="233"/>
      <c r="G339" s="233"/>
      <c r="H339" s="233"/>
      <c r="I339" s="233"/>
      <c r="J339" s="233"/>
      <c r="K339" s="233"/>
      <c r="L339" s="233"/>
      <c r="M339" s="233"/>
      <c r="N339" s="222"/>
    </row>
    <row r="340" spans="1:14" s="59" customFormat="1" ht="15">
      <c r="A340" s="237"/>
      <c r="B340" s="237"/>
      <c r="C340" s="237"/>
      <c r="D340" s="237"/>
      <c r="E340" s="237"/>
      <c r="F340" s="237"/>
      <c r="G340" s="237"/>
      <c r="H340" s="237"/>
      <c r="I340" s="237"/>
      <c r="J340" s="237"/>
      <c r="K340" s="237"/>
      <c r="L340" s="237"/>
      <c r="M340" s="237"/>
      <c r="N340" s="222"/>
    </row>
    <row r="341" spans="1:14" s="59" customFormat="1" ht="15">
      <c r="A341" s="237"/>
      <c r="B341" s="237"/>
      <c r="C341" s="237"/>
      <c r="D341" s="237"/>
      <c r="E341" s="237"/>
      <c r="F341" s="237"/>
      <c r="G341" s="237"/>
      <c r="H341" s="237"/>
      <c r="I341" s="237"/>
      <c r="J341" s="237"/>
      <c r="K341" s="237"/>
      <c r="L341" s="237"/>
      <c r="M341" s="237"/>
      <c r="N341" s="222"/>
    </row>
    <row r="342" spans="1:14" ht="15">
      <c r="A342" s="237"/>
      <c r="B342" s="237"/>
      <c r="C342" s="237"/>
      <c r="D342" s="237"/>
      <c r="E342" s="237"/>
      <c r="F342" s="237"/>
      <c r="G342" s="237"/>
      <c r="H342" s="237"/>
      <c r="I342" s="237"/>
      <c r="J342" s="237"/>
      <c r="K342" s="237"/>
      <c r="L342" s="237"/>
      <c r="M342" s="237"/>
      <c r="N342" s="224"/>
    </row>
    <row r="343" spans="1:14" ht="15">
      <c r="A343" s="237"/>
      <c r="B343" s="237"/>
      <c r="C343" s="237"/>
      <c r="D343" s="237"/>
      <c r="E343" s="237"/>
      <c r="F343" s="237"/>
      <c r="G343" s="237"/>
      <c r="H343" s="237"/>
      <c r="I343" s="237"/>
      <c r="J343" s="237"/>
      <c r="K343" s="237"/>
      <c r="L343" s="237"/>
      <c r="M343" s="237"/>
      <c r="N343" s="224"/>
    </row>
    <row r="344" spans="1:14" ht="15">
      <c r="A344" s="237"/>
      <c r="B344" s="237"/>
      <c r="C344" s="237"/>
      <c r="D344" s="237"/>
      <c r="E344" s="237"/>
      <c r="F344" s="237"/>
      <c r="G344" s="237"/>
      <c r="H344" s="237"/>
      <c r="I344" s="237"/>
      <c r="J344" s="237"/>
      <c r="K344" s="237"/>
      <c r="L344" s="237"/>
      <c r="M344" s="237"/>
      <c r="N344" s="224"/>
    </row>
    <row r="345" spans="1:14" ht="15">
      <c r="A345" s="237"/>
      <c r="B345" s="237"/>
      <c r="C345" s="237"/>
      <c r="D345" s="237"/>
      <c r="E345" s="237"/>
      <c r="F345" s="237"/>
      <c r="G345" s="237"/>
      <c r="H345" s="237"/>
      <c r="I345" s="237"/>
      <c r="J345" s="237"/>
      <c r="K345" s="237"/>
      <c r="L345" s="237"/>
      <c r="M345" s="237"/>
      <c r="N345" s="224"/>
    </row>
    <row r="346" spans="1:14" ht="15">
      <c r="A346" s="237"/>
      <c r="B346" s="237"/>
      <c r="C346" s="237"/>
      <c r="D346" s="237"/>
      <c r="E346" s="237"/>
      <c r="F346" s="237"/>
      <c r="G346" s="237"/>
      <c r="H346" s="237"/>
      <c r="I346" s="237"/>
      <c r="J346" s="237"/>
      <c r="K346" s="237"/>
      <c r="L346" s="237"/>
      <c r="M346" s="237"/>
      <c r="N346" s="224"/>
    </row>
    <row r="347" spans="1:14" ht="15">
      <c r="A347" s="237"/>
      <c r="B347" s="237"/>
      <c r="C347" s="237"/>
      <c r="D347" s="237"/>
      <c r="E347" s="237"/>
      <c r="F347" s="237"/>
      <c r="G347" s="237"/>
      <c r="H347" s="237"/>
      <c r="I347" s="237"/>
      <c r="J347" s="237"/>
      <c r="K347" s="237"/>
      <c r="L347" s="237"/>
      <c r="M347" s="237"/>
      <c r="N347" s="224"/>
    </row>
    <row r="348" spans="1:14" ht="15">
      <c r="A348" s="237"/>
      <c r="B348" s="237"/>
      <c r="C348" s="237"/>
      <c r="D348" s="237"/>
      <c r="E348" s="237"/>
      <c r="F348" s="237"/>
      <c r="G348" s="237"/>
      <c r="H348" s="237"/>
      <c r="I348" s="237"/>
      <c r="J348" s="237"/>
      <c r="K348" s="237"/>
      <c r="L348" s="237"/>
      <c r="M348" s="237"/>
      <c r="N348" s="224"/>
    </row>
    <row r="349" spans="1:14" ht="15">
      <c r="A349" s="237"/>
      <c r="B349" s="237"/>
      <c r="C349" s="237"/>
      <c r="D349" s="237"/>
      <c r="E349" s="237"/>
      <c r="F349" s="237"/>
      <c r="G349" s="237"/>
      <c r="H349" s="237"/>
      <c r="I349" s="237"/>
      <c r="J349" s="237"/>
      <c r="K349" s="237"/>
      <c r="L349" s="237"/>
      <c r="M349" s="237"/>
      <c r="N349" s="224"/>
    </row>
    <row r="350" spans="1:14" ht="15">
      <c r="A350" s="237"/>
      <c r="B350" s="237"/>
      <c r="C350" s="237"/>
      <c r="D350" s="237"/>
      <c r="E350" s="237"/>
      <c r="F350" s="237"/>
      <c r="G350" s="237"/>
      <c r="H350" s="237"/>
      <c r="I350" s="237"/>
      <c r="J350" s="237"/>
      <c r="K350" s="237"/>
      <c r="L350" s="237"/>
      <c r="M350" s="237"/>
      <c r="N350" s="224"/>
    </row>
    <row r="351" spans="1:14" ht="15">
      <c r="A351" s="237"/>
      <c r="B351" s="237"/>
      <c r="C351" s="237"/>
      <c r="D351" s="237"/>
      <c r="E351" s="237"/>
      <c r="F351" s="237"/>
      <c r="G351" s="237"/>
      <c r="H351" s="237"/>
      <c r="I351" s="237"/>
      <c r="J351" s="237"/>
      <c r="K351" s="237"/>
      <c r="L351" s="237"/>
      <c r="M351" s="237"/>
      <c r="N351" s="224"/>
    </row>
    <row r="352" spans="1:14" ht="15">
      <c r="A352" s="224"/>
      <c r="B352" s="224"/>
      <c r="C352" s="224"/>
      <c r="D352" s="224"/>
      <c r="E352" s="224"/>
      <c r="F352" s="224"/>
      <c r="G352" s="224"/>
      <c r="H352" s="224"/>
      <c r="I352" s="224"/>
      <c r="J352" s="224"/>
      <c r="K352" s="224"/>
      <c r="L352" s="224"/>
      <c r="M352" s="224"/>
      <c r="N352" s="224"/>
    </row>
    <row r="353" spans="1:14" ht="15">
      <c r="A353" s="224"/>
      <c r="B353" s="224"/>
      <c r="C353" s="224"/>
      <c r="D353" s="224"/>
      <c r="E353" s="224"/>
      <c r="F353" s="224"/>
      <c r="G353" s="224"/>
      <c r="H353" s="224"/>
      <c r="I353" s="224"/>
      <c r="J353" s="224"/>
      <c r="K353" s="224"/>
      <c r="L353" s="224"/>
      <c r="M353" s="224"/>
      <c r="N353" s="224"/>
    </row>
    <row r="354" spans="1:14" ht="15">
      <c r="A354" s="224"/>
      <c r="B354" s="224"/>
      <c r="C354" s="224"/>
      <c r="D354" s="224"/>
      <c r="E354" s="224"/>
      <c r="F354" s="224"/>
      <c r="G354" s="224"/>
      <c r="H354" s="224"/>
      <c r="I354" s="224"/>
      <c r="J354" s="224"/>
      <c r="K354" s="224"/>
      <c r="L354" s="224"/>
      <c r="M354" s="224"/>
      <c r="N354" s="224"/>
    </row>
    <row r="355" spans="1:14" ht="15">
      <c r="A355" s="224"/>
      <c r="B355" s="224"/>
      <c r="C355" s="224"/>
      <c r="D355" s="224"/>
      <c r="E355" s="224"/>
      <c r="F355" s="224"/>
      <c r="G355" s="224"/>
      <c r="H355" s="224"/>
      <c r="I355" s="224"/>
      <c r="J355" s="224"/>
      <c r="K355" s="224"/>
      <c r="L355" s="224"/>
      <c r="M355" s="224"/>
      <c r="N355" s="224"/>
    </row>
    <row r="357" spans="1:14">
      <c r="A357" s="69"/>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3" fitToHeight="4" orientation="landscape" r:id="rId1"/>
  <headerFooter>
    <oddHeader xml:space="preserve">&amp;L
</oddHeader>
  </headerFooter>
  <ignoredErrors>
    <ignoredError sqref="C11:L11" numberStoredAsText="1"/>
    <ignoredError sqref="F243:M243 L24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7"/>
  <sheetViews>
    <sheetView showGridLines="0" zoomScale="80" zoomScaleNormal="80" zoomScaleSheetLayoutView="70" workbookViewId="0">
      <selection sqref="A1:C1"/>
    </sheetView>
  </sheetViews>
  <sheetFormatPr baseColWidth="10" defaultColWidth="12.85546875" defaultRowHeight="11.25"/>
  <cols>
    <col min="1" max="1" width="6.140625" style="94" customWidth="1"/>
    <col min="2" max="2" width="5.28515625" style="95" customWidth="1"/>
    <col min="3" max="3" width="67.7109375" style="96" customWidth="1"/>
    <col min="4" max="8" width="15.7109375" style="94" customWidth="1"/>
    <col min="9" max="9" width="13.28515625" style="94" customWidth="1"/>
    <col min="10" max="10" width="0.85546875" style="94" customWidth="1"/>
    <col min="11" max="11" width="16.7109375" style="94" customWidth="1"/>
    <col min="12" max="12" width="15.7109375" style="94" customWidth="1"/>
    <col min="13" max="13" width="15.7109375" style="86" customWidth="1"/>
    <col min="14" max="14" width="26.5703125" style="88" customWidth="1"/>
    <col min="15" max="15" width="1.42578125" style="88" customWidth="1"/>
    <col min="16" max="17" width="11.42578125" style="88" customWidth="1"/>
    <col min="18" max="241" width="11.42578125" style="57" customWidth="1"/>
    <col min="242" max="242" width="4.28515625" style="57" customWidth="1"/>
    <col min="243" max="243" width="4.85546875" style="57" customWidth="1"/>
    <col min="244" max="244" width="46.42578125" style="57" customWidth="1"/>
    <col min="245" max="256" width="12.85546875" style="57"/>
    <col min="257" max="257" width="6.140625" style="57" customWidth="1"/>
    <col min="258" max="258" width="5.28515625" style="57" customWidth="1"/>
    <col min="259" max="259" width="67.7109375" style="57" customWidth="1"/>
    <col min="260" max="264" width="15.7109375" style="57" customWidth="1"/>
    <col min="265" max="265" width="13.28515625" style="57" customWidth="1"/>
    <col min="266" max="266" width="0.85546875" style="57" customWidth="1"/>
    <col min="267" max="267" width="16.7109375" style="57" customWidth="1"/>
    <col min="268" max="269" width="15.7109375" style="57" customWidth="1"/>
    <col min="270" max="270" width="26.5703125" style="57" customWidth="1"/>
    <col min="271" max="271" width="1.42578125" style="57" customWidth="1"/>
    <col min="272" max="497" width="11.42578125" style="57" customWidth="1"/>
    <col min="498" max="498" width="4.28515625" style="57" customWidth="1"/>
    <col min="499" max="499" width="4.85546875" style="57" customWidth="1"/>
    <col min="500" max="500" width="46.42578125" style="57" customWidth="1"/>
    <col min="501" max="512" width="12.85546875" style="57"/>
    <col min="513" max="513" width="6.140625" style="57" customWidth="1"/>
    <col min="514" max="514" width="5.28515625" style="57" customWidth="1"/>
    <col min="515" max="515" width="67.7109375" style="57" customWidth="1"/>
    <col min="516" max="520" width="15.7109375" style="57" customWidth="1"/>
    <col min="521" max="521" width="13.28515625" style="57" customWidth="1"/>
    <col min="522" max="522" width="0.85546875" style="57" customWidth="1"/>
    <col min="523" max="523" width="16.7109375" style="57" customWidth="1"/>
    <col min="524" max="525" width="15.7109375" style="57" customWidth="1"/>
    <col min="526" max="526" width="26.5703125" style="57" customWidth="1"/>
    <col min="527" max="527" width="1.42578125" style="57" customWidth="1"/>
    <col min="528" max="753" width="11.42578125" style="57" customWidth="1"/>
    <col min="754" max="754" width="4.28515625" style="57" customWidth="1"/>
    <col min="755" max="755" width="4.85546875" style="57" customWidth="1"/>
    <col min="756" max="756" width="46.42578125" style="57" customWidth="1"/>
    <col min="757" max="768" width="12.85546875" style="57"/>
    <col min="769" max="769" width="6.140625" style="57" customWidth="1"/>
    <col min="770" max="770" width="5.28515625" style="57" customWidth="1"/>
    <col min="771" max="771" width="67.7109375" style="57" customWidth="1"/>
    <col min="772" max="776" width="15.7109375" style="57" customWidth="1"/>
    <col min="777" max="777" width="13.28515625" style="57" customWidth="1"/>
    <col min="778" max="778" width="0.85546875" style="57" customWidth="1"/>
    <col min="779" max="779" width="16.7109375" style="57" customWidth="1"/>
    <col min="780" max="781" width="15.7109375" style="57" customWidth="1"/>
    <col min="782" max="782" width="26.5703125" style="57" customWidth="1"/>
    <col min="783" max="783" width="1.42578125" style="57" customWidth="1"/>
    <col min="784" max="1009" width="11.42578125" style="57" customWidth="1"/>
    <col min="1010" max="1010" width="4.28515625" style="57" customWidth="1"/>
    <col min="1011" max="1011" width="4.85546875" style="57" customWidth="1"/>
    <col min="1012" max="1012" width="46.42578125" style="57" customWidth="1"/>
    <col min="1013" max="1024" width="12.85546875" style="57"/>
    <col min="1025" max="1025" width="6.140625" style="57" customWidth="1"/>
    <col min="1026" max="1026" width="5.28515625" style="57" customWidth="1"/>
    <col min="1027" max="1027" width="67.7109375" style="57" customWidth="1"/>
    <col min="1028" max="1032" width="15.7109375" style="57" customWidth="1"/>
    <col min="1033" max="1033" width="13.28515625" style="57" customWidth="1"/>
    <col min="1034" max="1034" width="0.85546875" style="57" customWidth="1"/>
    <col min="1035" max="1035" width="16.7109375" style="57" customWidth="1"/>
    <col min="1036" max="1037" width="15.7109375" style="57" customWidth="1"/>
    <col min="1038" max="1038" width="26.5703125" style="57" customWidth="1"/>
    <col min="1039" max="1039" width="1.42578125" style="57" customWidth="1"/>
    <col min="1040" max="1265" width="11.42578125" style="57" customWidth="1"/>
    <col min="1266" max="1266" width="4.28515625" style="57" customWidth="1"/>
    <col min="1267" max="1267" width="4.85546875" style="57" customWidth="1"/>
    <col min="1268" max="1268" width="46.42578125" style="57" customWidth="1"/>
    <col min="1269" max="1280" width="12.85546875" style="57"/>
    <col min="1281" max="1281" width="6.140625" style="57" customWidth="1"/>
    <col min="1282" max="1282" width="5.28515625" style="57" customWidth="1"/>
    <col min="1283" max="1283" width="67.7109375" style="57" customWidth="1"/>
    <col min="1284" max="1288" width="15.7109375" style="57" customWidth="1"/>
    <col min="1289" max="1289" width="13.28515625" style="57" customWidth="1"/>
    <col min="1290" max="1290" width="0.85546875" style="57" customWidth="1"/>
    <col min="1291" max="1291" width="16.7109375" style="57" customWidth="1"/>
    <col min="1292" max="1293" width="15.7109375" style="57" customWidth="1"/>
    <col min="1294" max="1294" width="26.5703125" style="57" customWidth="1"/>
    <col min="1295" max="1295" width="1.42578125" style="57" customWidth="1"/>
    <col min="1296" max="1521" width="11.42578125" style="57" customWidth="1"/>
    <col min="1522" max="1522" width="4.28515625" style="57" customWidth="1"/>
    <col min="1523" max="1523" width="4.85546875" style="57" customWidth="1"/>
    <col min="1524" max="1524" width="46.42578125" style="57" customWidth="1"/>
    <col min="1525" max="1536" width="12.85546875" style="57"/>
    <col min="1537" max="1537" width="6.140625" style="57" customWidth="1"/>
    <col min="1538" max="1538" width="5.28515625" style="57" customWidth="1"/>
    <col min="1539" max="1539" width="67.7109375" style="57" customWidth="1"/>
    <col min="1540" max="1544" width="15.7109375" style="57" customWidth="1"/>
    <col min="1545" max="1545" width="13.28515625" style="57" customWidth="1"/>
    <col min="1546" max="1546" width="0.85546875" style="57" customWidth="1"/>
    <col min="1547" max="1547" width="16.7109375" style="57" customWidth="1"/>
    <col min="1548" max="1549" width="15.7109375" style="57" customWidth="1"/>
    <col min="1550" max="1550" width="26.5703125" style="57" customWidth="1"/>
    <col min="1551" max="1551" width="1.42578125" style="57" customWidth="1"/>
    <col min="1552" max="1777" width="11.42578125" style="57" customWidth="1"/>
    <col min="1778" max="1778" width="4.28515625" style="57" customWidth="1"/>
    <col min="1779" max="1779" width="4.85546875" style="57" customWidth="1"/>
    <col min="1780" max="1780" width="46.42578125" style="57" customWidth="1"/>
    <col min="1781" max="1792" width="12.85546875" style="57"/>
    <col min="1793" max="1793" width="6.140625" style="57" customWidth="1"/>
    <col min="1794" max="1794" width="5.28515625" style="57" customWidth="1"/>
    <col min="1795" max="1795" width="67.7109375" style="57" customWidth="1"/>
    <col min="1796" max="1800" width="15.7109375" style="57" customWidth="1"/>
    <col min="1801" max="1801" width="13.28515625" style="57" customWidth="1"/>
    <col min="1802" max="1802" width="0.85546875" style="57" customWidth="1"/>
    <col min="1803" max="1803" width="16.7109375" style="57" customWidth="1"/>
    <col min="1804" max="1805" width="15.7109375" style="57" customWidth="1"/>
    <col min="1806" max="1806" width="26.5703125" style="57" customWidth="1"/>
    <col min="1807" max="1807" width="1.42578125" style="57" customWidth="1"/>
    <col min="1808" max="2033" width="11.42578125" style="57" customWidth="1"/>
    <col min="2034" max="2034" width="4.28515625" style="57" customWidth="1"/>
    <col min="2035" max="2035" width="4.85546875" style="57" customWidth="1"/>
    <col min="2036" max="2036" width="46.42578125" style="57" customWidth="1"/>
    <col min="2037" max="2048" width="12.85546875" style="57"/>
    <col min="2049" max="2049" width="6.140625" style="57" customWidth="1"/>
    <col min="2050" max="2050" width="5.28515625" style="57" customWidth="1"/>
    <col min="2051" max="2051" width="67.7109375" style="57" customWidth="1"/>
    <col min="2052" max="2056" width="15.7109375" style="57" customWidth="1"/>
    <col min="2057" max="2057" width="13.28515625" style="57" customWidth="1"/>
    <col min="2058" max="2058" width="0.85546875" style="57" customWidth="1"/>
    <col min="2059" max="2059" width="16.7109375" style="57" customWidth="1"/>
    <col min="2060" max="2061" width="15.7109375" style="57" customWidth="1"/>
    <col min="2062" max="2062" width="26.5703125" style="57" customWidth="1"/>
    <col min="2063" max="2063" width="1.42578125" style="57" customWidth="1"/>
    <col min="2064" max="2289" width="11.42578125" style="57" customWidth="1"/>
    <col min="2290" max="2290" width="4.28515625" style="57" customWidth="1"/>
    <col min="2291" max="2291" width="4.85546875" style="57" customWidth="1"/>
    <col min="2292" max="2292" width="46.42578125" style="57" customWidth="1"/>
    <col min="2293" max="2304" width="12.85546875" style="57"/>
    <col min="2305" max="2305" width="6.140625" style="57" customWidth="1"/>
    <col min="2306" max="2306" width="5.28515625" style="57" customWidth="1"/>
    <col min="2307" max="2307" width="67.7109375" style="57" customWidth="1"/>
    <col min="2308" max="2312" width="15.7109375" style="57" customWidth="1"/>
    <col min="2313" max="2313" width="13.28515625" style="57" customWidth="1"/>
    <col min="2314" max="2314" width="0.85546875" style="57" customWidth="1"/>
    <col min="2315" max="2315" width="16.7109375" style="57" customWidth="1"/>
    <col min="2316" max="2317" width="15.7109375" style="57" customWidth="1"/>
    <col min="2318" max="2318" width="26.5703125" style="57" customWidth="1"/>
    <col min="2319" max="2319" width="1.42578125" style="57" customWidth="1"/>
    <col min="2320" max="2545" width="11.42578125" style="57" customWidth="1"/>
    <col min="2546" max="2546" width="4.28515625" style="57" customWidth="1"/>
    <col min="2547" max="2547" width="4.85546875" style="57" customWidth="1"/>
    <col min="2548" max="2548" width="46.42578125" style="57" customWidth="1"/>
    <col min="2549" max="2560" width="12.85546875" style="57"/>
    <col min="2561" max="2561" width="6.140625" style="57" customWidth="1"/>
    <col min="2562" max="2562" width="5.28515625" style="57" customWidth="1"/>
    <col min="2563" max="2563" width="67.7109375" style="57" customWidth="1"/>
    <col min="2564" max="2568" width="15.7109375" style="57" customWidth="1"/>
    <col min="2569" max="2569" width="13.28515625" style="57" customWidth="1"/>
    <col min="2570" max="2570" width="0.85546875" style="57" customWidth="1"/>
    <col min="2571" max="2571" width="16.7109375" style="57" customWidth="1"/>
    <col min="2572" max="2573" width="15.7109375" style="57" customWidth="1"/>
    <col min="2574" max="2574" width="26.5703125" style="57" customWidth="1"/>
    <col min="2575" max="2575" width="1.42578125" style="57" customWidth="1"/>
    <col min="2576" max="2801" width="11.42578125" style="57" customWidth="1"/>
    <col min="2802" max="2802" width="4.28515625" style="57" customWidth="1"/>
    <col min="2803" max="2803" width="4.85546875" style="57" customWidth="1"/>
    <col min="2804" max="2804" width="46.42578125" style="57" customWidth="1"/>
    <col min="2805" max="2816" width="12.85546875" style="57"/>
    <col min="2817" max="2817" width="6.140625" style="57" customWidth="1"/>
    <col min="2818" max="2818" width="5.28515625" style="57" customWidth="1"/>
    <col min="2819" max="2819" width="67.7109375" style="57" customWidth="1"/>
    <col min="2820" max="2824" width="15.7109375" style="57" customWidth="1"/>
    <col min="2825" max="2825" width="13.28515625" style="57" customWidth="1"/>
    <col min="2826" max="2826" width="0.85546875" style="57" customWidth="1"/>
    <col min="2827" max="2827" width="16.7109375" style="57" customWidth="1"/>
    <col min="2828" max="2829" width="15.7109375" style="57" customWidth="1"/>
    <col min="2830" max="2830" width="26.5703125" style="57" customWidth="1"/>
    <col min="2831" max="2831" width="1.42578125" style="57" customWidth="1"/>
    <col min="2832" max="3057" width="11.42578125" style="57" customWidth="1"/>
    <col min="3058" max="3058" width="4.28515625" style="57" customWidth="1"/>
    <col min="3059" max="3059" width="4.85546875" style="57" customWidth="1"/>
    <col min="3060" max="3060" width="46.42578125" style="57" customWidth="1"/>
    <col min="3061" max="3072" width="12.85546875" style="57"/>
    <col min="3073" max="3073" width="6.140625" style="57" customWidth="1"/>
    <col min="3074" max="3074" width="5.28515625" style="57" customWidth="1"/>
    <col min="3075" max="3075" width="67.7109375" style="57" customWidth="1"/>
    <col min="3076" max="3080" width="15.7109375" style="57" customWidth="1"/>
    <col min="3081" max="3081" width="13.28515625" style="57" customWidth="1"/>
    <col min="3082" max="3082" width="0.85546875" style="57" customWidth="1"/>
    <col min="3083" max="3083" width="16.7109375" style="57" customWidth="1"/>
    <col min="3084" max="3085" width="15.7109375" style="57" customWidth="1"/>
    <col min="3086" max="3086" width="26.5703125" style="57" customWidth="1"/>
    <col min="3087" max="3087" width="1.42578125" style="57" customWidth="1"/>
    <col min="3088" max="3313" width="11.42578125" style="57" customWidth="1"/>
    <col min="3314" max="3314" width="4.28515625" style="57" customWidth="1"/>
    <col min="3315" max="3315" width="4.85546875" style="57" customWidth="1"/>
    <col min="3316" max="3316" width="46.42578125" style="57" customWidth="1"/>
    <col min="3317" max="3328" width="12.85546875" style="57"/>
    <col min="3329" max="3329" width="6.140625" style="57" customWidth="1"/>
    <col min="3330" max="3330" width="5.28515625" style="57" customWidth="1"/>
    <col min="3331" max="3331" width="67.7109375" style="57" customWidth="1"/>
    <col min="3332" max="3336" width="15.7109375" style="57" customWidth="1"/>
    <col min="3337" max="3337" width="13.28515625" style="57" customWidth="1"/>
    <col min="3338" max="3338" width="0.85546875" style="57" customWidth="1"/>
    <col min="3339" max="3339" width="16.7109375" style="57" customWidth="1"/>
    <col min="3340" max="3341" width="15.7109375" style="57" customWidth="1"/>
    <col min="3342" max="3342" width="26.5703125" style="57" customWidth="1"/>
    <col min="3343" max="3343" width="1.42578125" style="57" customWidth="1"/>
    <col min="3344" max="3569" width="11.42578125" style="57" customWidth="1"/>
    <col min="3570" max="3570" width="4.28515625" style="57" customWidth="1"/>
    <col min="3571" max="3571" width="4.85546875" style="57" customWidth="1"/>
    <col min="3572" max="3572" width="46.42578125" style="57" customWidth="1"/>
    <col min="3573" max="3584" width="12.85546875" style="57"/>
    <col min="3585" max="3585" width="6.140625" style="57" customWidth="1"/>
    <col min="3586" max="3586" width="5.28515625" style="57" customWidth="1"/>
    <col min="3587" max="3587" width="67.7109375" style="57" customWidth="1"/>
    <col min="3588" max="3592" width="15.7109375" style="57" customWidth="1"/>
    <col min="3593" max="3593" width="13.28515625" style="57" customWidth="1"/>
    <col min="3594" max="3594" width="0.85546875" style="57" customWidth="1"/>
    <col min="3595" max="3595" width="16.7109375" style="57" customWidth="1"/>
    <col min="3596" max="3597" width="15.7109375" style="57" customWidth="1"/>
    <col min="3598" max="3598" width="26.5703125" style="57" customWidth="1"/>
    <col min="3599" max="3599" width="1.42578125" style="57" customWidth="1"/>
    <col min="3600" max="3825" width="11.42578125" style="57" customWidth="1"/>
    <col min="3826" max="3826" width="4.28515625" style="57" customWidth="1"/>
    <col min="3827" max="3827" width="4.85546875" style="57" customWidth="1"/>
    <col min="3828" max="3828" width="46.42578125" style="57" customWidth="1"/>
    <col min="3829" max="3840" width="12.85546875" style="57"/>
    <col min="3841" max="3841" width="6.140625" style="57" customWidth="1"/>
    <col min="3842" max="3842" width="5.28515625" style="57" customWidth="1"/>
    <col min="3843" max="3843" width="67.7109375" style="57" customWidth="1"/>
    <col min="3844" max="3848" width="15.7109375" style="57" customWidth="1"/>
    <col min="3849" max="3849" width="13.28515625" style="57" customWidth="1"/>
    <col min="3850" max="3850" width="0.85546875" style="57" customWidth="1"/>
    <col min="3851" max="3851" width="16.7109375" style="57" customWidth="1"/>
    <col min="3852" max="3853" width="15.7109375" style="57" customWidth="1"/>
    <col min="3854" max="3854" width="26.5703125" style="57" customWidth="1"/>
    <col min="3855" max="3855" width="1.42578125" style="57" customWidth="1"/>
    <col min="3856" max="4081" width="11.42578125" style="57" customWidth="1"/>
    <col min="4082" max="4082" width="4.28515625" style="57" customWidth="1"/>
    <col min="4083" max="4083" width="4.85546875" style="57" customWidth="1"/>
    <col min="4084" max="4084" width="46.42578125" style="57" customWidth="1"/>
    <col min="4085" max="4096" width="12.85546875" style="57"/>
    <col min="4097" max="4097" width="6.140625" style="57" customWidth="1"/>
    <col min="4098" max="4098" width="5.28515625" style="57" customWidth="1"/>
    <col min="4099" max="4099" width="67.7109375" style="57" customWidth="1"/>
    <col min="4100" max="4104" width="15.7109375" style="57" customWidth="1"/>
    <col min="4105" max="4105" width="13.28515625" style="57" customWidth="1"/>
    <col min="4106" max="4106" width="0.85546875" style="57" customWidth="1"/>
    <col min="4107" max="4107" width="16.7109375" style="57" customWidth="1"/>
    <col min="4108" max="4109" width="15.7109375" style="57" customWidth="1"/>
    <col min="4110" max="4110" width="26.5703125" style="57" customWidth="1"/>
    <col min="4111" max="4111" width="1.42578125" style="57" customWidth="1"/>
    <col min="4112" max="4337" width="11.42578125" style="57" customWidth="1"/>
    <col min="4338" max="4338" width="4.28515625" style="57" customWidth="1"/>
    <col min="4339" max="4339" width="4.85546875" style="57" customWidth="1"/>
    <col min="4340" max="4340" width="46.42578125" style="57" customWidth="1"/>
    <col min="4341" max="4352" width="12.85546875" style="57"/>
    <col min="4353" max="4353" width="6.140625" style="57" customWidth="1"/>
    <col min="4354" max="4354" width="5.28515625" style="57" customWidth="1"/>
    <col min="4355" max="4355" width="67.7109375" style="57" customWidth="1"/>
    <col min="4356" max="4360" width="15.7109375" style="57" customWidth="1"/>
    <col min="4361" max="4361" width="13.28515625" style="57" customWidth="1"/>
    <col min="4362" max="4362" width="0.85546875" style="57" customWidth="1"/>
    <col min="4363" max="4363" width="16.7109375" style="57" customWidth="1"/>
    <col min="4364" max="4365" width="15.7109375" style="57" customWidth="1"/>
    <col min="4366" max="4366" width="26.5703125" style="57" customWidth="1"/>
    <col min="4367" max="4367" width="1.42578125" style="57" customWidth="1"/>
    <col min="4368" max="4593" width="11.42578125" style="57" customWidth="1"/>
    <col min="4594" max="4594" width="4.28515625" style="57" customWidth="1"/>
    <col min="4595" max="4595" width="4.85546875" style="57" customWidth="1"/>
    <col min="4596" max="4596" width="46.42578125" style="57" customWidth="1"/>
    <col min="4597" max="4608" width="12.85546875" style="57"/>
    <col min="4609" max="4609" width="6.140625" style="57" customWidth="1"/>
    <col min="4610" max="4610" width="5.28515625" style="57" customWidth="1"/>
    <col min="4611" max="4611" width="67.7109375" style="57" customWidth="1"/>
    <col min="4612" max="4616" width="15.7109375" style="57" customWidth="1"/>
    <col min="4617" max="4617" width="13.28515625" style="57" customWidth="1"/>
    <col min="4618" max="4618" width="0.85546875" style="57" customWidth="1"/>
    <col min="4619" max="4619" width="16.7109375" style="57" customWidth="1"/>
    <col min="4620" max="4621" width="15.7109375" style="57" customWidth="1"/>
    <col min="4622" max="4622" width="26.5703125" style="57" customWidth="1"/>
    <col min="4623" max="4623" width="1.42578125" style="57" customWidth="1"/>
    <col min="4624" max="4849" width="11.42578125" style="57" customWidth="1"/>
    <col min="4850" max="4850" width="4.28515625" style="57" customWidth="1"/>
    <col min="4851" max="4851" width="4.85546875" style="57" customWidth="1"/>
    <col min="4852" max="4852" width="46.42578125" style="57" customWidth="1"/>
    <col min="4853" max="4864" width="12.85546875" style="57"/>
    <col min="4865" max="4865" width="6.140625" style="57" customWidth="1"/>
    <col min="4866" max="4866" width="5.28515625" style="57" customWidth="1"/>
    <col min="4867" max="4867" width="67.7109375" style="57" customWidth="1"/>
    <col min="4868" max="4872" width="15.7109375" style="57" customWidth="1"/>
    <col min="4873" max="4873" width="13.28515625" style="57" customWidth="1"/>
    <col min="4874" max="4874" width="0.85546875" style="57" customWidth="1"/>
    <col min="4875" max="4875" width="16.7109375" style="57" customWidth="1"/>
    <col min="4876" max="4877" width="15.7109375" style="57" customWidth="1"/>
    <col min="4878" max="4878" width="26.5703125" style="57" customWidth="1"/>
    <col min="4879" max="4879" width="1.42578125" style="57" customWidth="1"/>
    <col min="4880" max="5105" width="11.42578125" style="57" customWidth="1"/>
    <col min="5106" max="5106" width="4.28515625" style="57" customWidth="1"/>
    <col min="5107" max="5107" width="4.85546875" style="57" customWidth="1"/>
    <col min="5108" max="5108" width="46.42578125" style="57" customWidth="1"/>
    <col min="5109" max="5120" width="12.85546875" style="57"/>
    <col min="5121" max="5121" width="6.140625" style="57" customWidth="1"/>
    <col min="5122" max="5122" width="5.28515625" style="57" customWidth="1"/>
    <col min="5123" max="5123" width="67.7109375" style="57" customWidth="1"/>
    <col min="5124" max="5128" width="15.7109375" style="57" customWidth="1"/>
    <col min="5129" max="5129" width="13.28515625" style="57" customWidth="1"/>
    <col min="5130" max="5130" width="0.85546875" style="57" customWidth="1"/>
    <col min="5131" max="5131" width="16.7109375" style="57" customWidth="1"/>
    <col min="5132" max="5133" width="15.7109375" style="57" customWidth="1"/>
    <col min="5134" max="5134" width="26.5703125" style="57" customWidth="1"/>
    <col min="5135" max="5135" width="1.42578125" style="57" customWidth="1"/>
    <col min="5136" max="5361" width="11.42578125" style="57" customWidth="1"/>
    <col min="5362" max="5362" width="4.28515625" style="57" customWidth="1"/>
    <col min="5363" max="5363" width="4.85546875" style="57" customWidth="1"/>
    <col min="5364" max="5364" width="46.42578125" style="57" customWidth="1"/>
    <col min="5365" max="5376" width="12.85546875" style="57"/>
    <col min="5377" max="5377" width="6.140625" style="57" customWidth="1"/>
    <col min="5378" max="5378" width="5.28515625" style="57" customWidth="1"/>
    <col min="5379" max="5379" width="67.7109375" style="57" customWidth="1"/>
    <col min="5380" max="5384" width="15.7109375" style="57" customWidth="1"/>
    <col min="5385" max="5385" width="13.28515625" style="57" customWidth="1"/>
    <col min="5386" max="5386" width="0.85546875" style="57" customWidth="1"/>
    <col min="5387" max="5387" width="16.7109375" style="57" customWidth="1"/>
    <col min="5388" max="5389" width="15.7109375" style="57" customWidth="1"/>
    <col min="5390" max="5390" width="26.5703125" style="57" customWidth="1"/>
    <col min="5391" max="5391" width="1.42578125" style="57" customWidth="1"/>
    <col min="5392" max="5617" width="11.42578125" style="57" customWidth="1"/>
    <col min="5618" max="5618" width="4.28515625" style="57" customWidth="1"/>
    <col min="5619" max="5619" width="4.85546875" style="57" customWidth="1"/>
    <col min="5620" max="5620" width="46.42578125" style="57" customWidth="1"/>
    <col min="5621" max="5632" width="12.85546875" style="57"/>
    <col min="5633" max="5633" width="6.140625" style="57" customWidth="1"/>
    <col min="5634" max="5634" width="5.28515625" style="57" customWidth="1"/>
    <col min="5635" max="5635" width="67.7109375" style="57" customWidth="1"/>
    <col min="5636" max="5640" width="15.7109375" style="57" customWidth="1"/>
    <col min="5641" max="5641" width="13.28515625" style="57" customWidth="1"/>
    <col min="5642" max="5642" width="0.85546875" style="57" customWidth="1"/>
    <col min="5643" max="5643" width="16.7109375" style="57" customWidth="1"/>
    <col min="5644" max="5645" width="15.7109375" style="57" customWidth="1"/>
    <col min="5646" max="5646" width="26.5703125" style="57" customWidth="1"/>
    <col min="5647" max="5647" width="1.42578125" style="57" customWidth="1"/>
    <col min="5648" max="5873" width="11.42578125" style="57" customWidth="1"/>
    <col min="5874" max="5874" width="4.28515625" style="57" customWidth="1"/>
    <col min="5875" max="5875" width="4.85546875" style="57" customWidth="1"/>
    <col min="5876" max="5876" width="46.42578125" style="57" customWidth="1"/>
    <col min="5877" max="5888" width="12.85546875" style="57"/>
    <col min="5889" max="5889" width="6.140625" style="57" customWidth="1"/>
    <col min="5890" max="5890" width="5.28515625" style="57" customWidth="1"/>
    <col min="5891" max="5891" width="67.7109375" style="57" customWidth="1"/>
    <col min="5892" max="5896" width="15.7109375" style="57" customWidth="1"/>
    <col min="5897" max="5897" width="13.28515625" style="57" customWidth="1"/>
    <col min="5898" max="5898" width="0.85546875" style="57" customWidth="1"/>
    <col min="5899" max="5899" width="16.7109375" style="57" customWidth="1"/>
    <col min="5900" max="5901" width="15.7109375" style="57" customWidth="1"/>
    <col min="5902" max="5902" width="26.5703125" style="57" customWidth="1"/>
    <col min="5903" max="5903" width="1.42578125" style="57" customWidth="1"/>
    <col min="5904" max="6129" width="11.42578125" style="57" customWidth="1"/>
    <col min="6130" max="6130" width="4.28515625" style="57" customWidth="1"/>
    <col min="6131" max="6131" width="4.85546875" style="57" customWidth="1"/>
    <col min="6132" max="6132" width="46.42578125" style="57" customWidth="1"/>
    <col min="6133" max="6144" width="12.85546875" style="57"/>
    <col min="6145" max="6145" width="6.140625" style="57" customWidth="1"/>
    <col min="6146" max="6146" width="5.28515625" style="57" customWidth="1"/>
    <col min="6147" max="6147" width="67.7109375" style="57" customWidth="1"/>
    <col min="6148" max="6152" width="15.7109375" style="57" customWidth="1"/>
    <col min="6153" max="6153" width="13.28515625" style="57" customWidth="1"/>
    <col min="6154" max="6154" width="0.85546875" style="57" customWidth="1"/>
    <col min="6155" max="6155" width="16.7109375" style="57" customWidth="1"/>
    <col min="6156" max="6157" width="15.7109375" style="57" customWidth="1"/>
    <col min="6158" max="6158" width="26.5703125" style="57" customWidth="1"/>
    <col min="6159" max="6159" width="1.42578125" style="57" customWidth="1"/>
    <col min="6160" max="6385" width="11.42578125" style="57" customWidth="1"/>
    <col min="6386" max="6386" width="4.28515625" style="57" customWidth="1"/>
    <col min="6387" max="6387" width="4.85546875" style="57" customWidth="1"/>
    <col min="6388" max="6388" width="46.42578125" style="57" customWidth="1"/>
    <col min="6389" max="6400" width="12.85546875" style="57"/>
    <col min="6401" max="6401" width="6.140625" style="57" customWidth="1"/>
    <col min="6402" max="6402" width="5.28515625" style="57" customWidth="1"/>
    <col min="6403" max="6403" width="67.7109375" style="57" customWidth="1"/>
    <col min="6404" max="6408" width="15.7109375" style="57" customWidth="1"/>
    <col min="6409" max="6409" width="13.28515625" style="57" customWidth="1"/>
    <col min="6410" max="6410" width="0.85546875" style="57" customWidth="1"/>
    <col min="6411" max="6411" width="16.7109375" style="57" customWidth="1"/>
    <col min="6412" max="6413" width="15.7109375" style="57" customWidth="1"/>
    <col min="6414" max="6414" width="26.5703125" style="57" customWidth="1"/>
    <col min="6415" max="6415" width="1.42578125" style="57" customWidth="1"/>
    <col min="6416" max="6641" width="11.42578125" style="57" customWidth="1"/>
    <col min="6642" max="6642" width="4.28515625" style="57" customWidth="1"/>
    <col min="6643" max="6643" width="4.85546875" style="57" customWidth="1"/>
    <col min="6644" max="6644" width="46.42578125" style="57" customWidth="1"/>
    <col min="6645" max="6656" width="12.85546875" style="57"/>
    <col min="6657" max="6657" width="6.140625" style="57" customWidth="1"/>
    <col min="6658" max="6658" width="5.28515625" style="57" customWidth="1"/>
    <col min="6659" max="6659" width="67.7109375" style="57" customWidth="1"/>
    <col min="6660" max="6664" width="15.7109375" style="57" customWidth="1"/>
    <col min="6665" max="6665" width="13.28515625" style="57" customWidth="1"/>
    <col min="6666" max="6666" width="0.85546875" style="57" customWidth="1"/>
    <col min="6667" max="6667" width="16.7109375" style="57" customWidth="1"/>
    <col min="6668" max="6669" width="15.7109375" style="57" customWidth="1"/>
    <col min="6670" max="6670" width="26.5703125" style="57" customWidth="1"/>
    <col min="6671" max="6671" width="1.42578125" style="57" customWidth="1"/>
    <col min="6672" max="6897" width="11.42578125" style="57" customWidth="1"/>
    <col min="6898" max="6898" width="4.28515625" style="57" customWidth="1"/>
    <col min="6899" max="6899" width="4.85546875" style="57" customWidth="1"/>
    <col min="6900" max="6900" width="46.42578125" style="57" customWidth="1"/>
    <col min="6901" max="6912" width="12.85546875" style="57"/>
    <col min="6913" max="6913" width="6.140625" style="57" customWidth="1"/>
    <col min="6914" max="6914" width="5.28515625" style="57" customWidth="1"/>
    <col min="6915" max="6915" width="67.7109375" style="57" customWidth="1"/>
    <col min="6916" max="6920" width="15.7109375" style="57" customWidth="1"/>
    <col min="6921" max="6921" width="13.28515625" style="57" customWidth="1"/>
    <col min="6922" max="6922" width="0.85546875" style="57" customWidth="1"/>
    <col min="6923" max="6923" width="16.7109375" style="57" customWidth="1"/>
    <col min="6924" max="6925" width="15.7109375" style="57" customWidth="1"/>
    <col min="6926" max="6926" width="26.5703125" style="57" customWidth="1"/>
    <col min="6927" max="6927" width="1.42578125" style="57" customWidth="1"/>
    <col min="6928" max="7153" width="11.42578125" style="57" customWidth="1"/>
    <col min="7154" max="7154" width="4.28515625" style="57" customWidth="1"/>
    <col min="7155" max="7155" width="4.85546875" style="57" customWidth="1"/>
    <col min="7156" max="7156" width="46.42578125" style="57" customWidth="1"/>
    <col min="7157" max="7168" width="12.85546875" style="57"/>
    <col min="7169" max="7169" width="6.140625" style="57" customWidth="1"/>
    <col min="7170" max="7170" width="5.28515625" style="57" customWidth="1"/>
    <col min="7171" max="7171" width="67.7109375" style="57" customWidth="1"/>
    <col min="7172" max="7176" width="15.7109375" style="57" customWidth="1"/>
    <col min="7177" max="7177" width="13.28515625" style="57" customWidth="1"/>
    <col min="7178" max="7178" width="0.85546875" style="57" customWidth="1"/>
    <col min="7179" max="7179" width="16.7109375" style="57" customWidth="1"/>
    <col min="7180" max="7181" width="15.7109375" style="57" customWidth="1"/>
    <col min="7182" max="7182" width="26.5703125" style="57" customWidth="1"/>
    <col min="7183" max="7183" width="1.42578125" style="57" customWidth="1"/>
    <col min="7184" max="7409" width="11.42578125" style="57" customWidth="1"/>
    <col min="7410" max="7410" width="4.28515625" style="57" customWidth="1"/>
    <col min="7411" max="7411" width="4.85546875" style="57" customWidth="1"/>
    <col min="7412" max="7412" width="46.42578125" style="57" customWidth="1"/>
    <col min="7413" max="7424" width="12.85546875" style="57"/>
    <col min="7425" max="7425" width="6.140625" style="57" customWidth="1"/>
    <col min="7426" max="7426" width="5.28515625" style="57" customWidth="1"/>
    <col min="7427" max="7427" width="67.7109375" style="57" customWidth="1"/>
    <col min="7428" max="7432" width="15.7109375" style="57" customWidth="1"/>
    <col min="7433" max="7433" width="13.28515625" style="57" customWidth="1"/>
    <col min="7434" max="7434" width="0.85546875" style="57" customWidth="1"/>
    <col min="7435" max="7435" width="16.7109375" style="57" customWidth="1"/>
    <col min="7436" max="7437" width="15.7109375" style="57" customWidth="1"/>
    <col min="7438" max="7438" width="26.5703125" style="57" customWidth="1"/>
    <col min="7439" max="7439" width="1.42578125" style="57" customWidth="1"/>
    <col min="7440" max="7665" width="11.42578125" style="57" customWidth="1"/>
    <col min="7666" max="7666" width="4.28515625" style="57" customWidth="1"/>
    <col min="7667" max="7667" width="4.85546875" style="57" customWidth="1"/>
    <col min="7668" max="7668" width="46.42578125" style="57" customWidth="1"/>
    <col min="7669" max="7680" width="12.85546875" style="57"/>
    <col min="7681" max="7681" width="6.140625" style="57" customWidth="1"/>
    <col min="7682" max="7682" width="5.28515625" style="57" customWidth="1"/>
    <col min="7683" max="7683" width="67.7109375" style="57" customWidth="1"/>
    <col min="7684" max="7688" width="15.7109375" style="57" customWidth="1"/>
    <col min="7689" max="7689" width="13.28515625" style="57" customWidth="1"/>
    <col min="7690" max="7690" width="0.85546875" style="57" customWidth="1"/>
    <col min="7691" max="7691" width="16.7109375" style="57" customWidth="1"/>
    <col min="7692" max="7693" width="15.7109375" style="57" customWidth="1"/>
    <col min="7694" max="7694" width="26.5703125" style="57" customWidth="1"/>
    <col min="7695" max="7695" width="1.42578125" style="57" customWidth="1"/>
    <col min="7696" max="7921" width="11.42578125" style="57" customWidth="1"/>
    <col min="7922" max="7922" width="4.28515625" style="57" customWidth="1"/>
    <col min="7923" max="7923" width="4.85546875" style="57" customWidth="1"/>
    <col min="7924" max="7924" width="46.42578125" style="57" customWidth="1"/>
    <col min="7925" max="7936" width="12.85546875" style="57"/>
    <col min="7937" max="7937" width="6.140625" style="57" customWidth="1"/>
    <col min="7938" max="7938" width="5.28515625" style="57" customWidth="1"/>
    <col min="7939" max="7939" width="67.7109375" style="57" customWidth="1"/>
    <col min="7940" max="7944" width="15.7109375" style="57" customWidth="1"/>
    <col min="7945" max="7945" width="13.28515625" style="57" customWidth="1"/>
    <col min="7946" max="7946" width="0.85546875" style="57" customWidth="1"/>
    <col min="7947" max="7947" width="16.7109375" style="57" customWidth="1"/>
    <col min="7948" max="7949" width="15.7109375" style="57" customWidth="1"/>
    <col min="7950" max="7950" width="26.5703125" style="57" customWidth="1"/>
    <col min="7951" max="7951" width="1.42578125" style="57" customWidth="1"/>
    <col min="7952" max="8177" width="11.42578125" style="57" customWidth="1"/>
    <col min="8178" max="8178" width="4.28515625" style="57" customWidth="1"/>
    <col min="8179" max="8179" width="4.85546875" style="57" customWidth="1"/>
    <col min="8180" max="8180" width="46.42578125" style="57" customWidth="1"/>
    <col min="8181" max="8192" width="12.85546875" style="57"/>
    <col min="8193" max="8193" width="6.140625" style="57" customWidth="1"/>
    <col min="8194" max="8194" width="5.28515625" style="57" customWidth="1"/>
    <col min="8195" max="8195" width="67.7109375" style="57" customWidth="1"/>
    <col min="8196" max="8200" width="15.7109375" style="57" customWidth="1"/>
    <col min="8201" max="8201" width="13.28515625" style="57" customWidth="1"/>
    <col min="8202" max="8202" width="0.85546875" style="57" customWidth="1"/>
    <col min="8203" max="8203" width="16.7109375" style="57" customWidth="1"/>
    <col min="8204" max="8205" width="15.7109375" style="57" customWidth="1"/>
    <col min="8206" max="8206" width="26.5703125" style="57" customWidth="1"/>
    <col min="8207" max="8207" width="1.42578125" style="57" customWidth="1"/>
    <col min="8208" max="8433" width="11.42578125" style="57" customWidth="1"/>
    <col min="8434" max="8434" width="4.28515625" style="57" customWidth="1"/>
    <col min="8435" max="8435" width="4.85546875" style="57" customWidth="1"/>
    <col min="8436" max="8436" width="46.42578125" style="57" customWidth="1"/>
    <col min="8437" max="8448" width="12.85546875" style="57"/>
    <col min="8449" max="8449" width="6.140625" style="57" customWidth="1"/>
    <col min="8450" max="8450" width="5.28515625" style="57" customWidth="1"/>
    <col min="8451" max="8451" width="67.7109375" style="57" customWidth="1"/>
    <col min="8452" max="8456" width="15.7109375" style="57" customWidth="1"/>
    <col min="8457" max="8457" width="13.28515625" style="57" customWidth="1"/>
    <col min="8458" max="8458" width="0.85546875" style="57" customWidth="1"/>
    <col min="8459" max="8459" width="16.7109375" style="57" customWidth="1"/>
    <col min="8460" max="8461" width="15.7109375" style="57" customWidth="1"/>
    <col min="8462" max="8462" width="26.5703125" style="57" customWidth="1"/>
    <col min="8463" max="8463" width="1.42578125" style="57" customWidth="1"/>
    <col min="8464" max="8689" width="11.42578125" style="57" customWidth="1"/>
    <col min="8690" max="8690" width="4.28515625" style="57" customWidth="1"/>
    <col min="8691" max="8691" width="4.85546875" style="57" customWidth="1"/>
    <col min="8692" max="8692" width="46.42578125" style="57" customWidth="1"/>
    <col min="8693" max="8704" width="12.85546875" style="57"/>
    <col min="8705" max="8705" width="6.140625" style="57" customWidth="1"/>
    <col min="8706" max="8706" width="5.28515625" style="57" customWidth="1"/>
    <col min="8707" max="8707" width="67.7109375" style="57" customWidth="1"/>
    <col min="8708" max="8712" width="15.7109375" style="57" customWidth="1"/>
    <col min="8713" max="8713" width="13.28515625" style="57" customWidth="1"/>
    <col min="8714" max="8714" width="0.85546875" style="57" customWidth="1"/>
    <col min="8715" max="8715" width="16.7109375" style="57" customWidth="1"/>
    <col min="8716" max="8717" width="15.7109375" style="57" customWidth="1"/>
    <col min="8718" max="8718" width="26.5703125" style="57" customWidth="1"/>
    <col min="8719" max="8719" width="1.42578125" style="57" customWidth="1"/>
    <col min="8720" max="8945" width="11.42578125" style="57" customWidth="1"/>
    <col min="8946" max="8946" width="4.28515625" style="57" customWidth="1"/>
    <col min="8947" max="8947" width="4.85546875" style="57" customWidth="1"/>
    <col min="8948" max="8948" width="46.42578125" style="57" customWidth="1"/>
    <col min="8949" max="8960" width="12.85546875" style="57"/>
    <col min="8961" max="8961" width="6.140625" style="57" customWidth="1"/>
    <col min="8962" max="8962" width="5.28515625" style="57" customWidth="1"/>
    <col min="8963" max="8963" width="67.7109375" style="57" customWidth="1"/>
    <col min="8964" max="8968" width="15.7109375" style="57" customWidth="1"/>
    <col min="8969" max="8969" width="13.28515625" style="57" customWidth="1"/>
    <col min="8970" max="8970" width="0.85546875" style="57" customWidth="1"/>
    <col min="8971" max="8971" width="16.7109375" style="57" customWidth="1"/>
    <col min="8972" max="8973" width="15.7109375" style="57" customWidth="1"/>
    <col min="8974" max="8974" width="26.5703125" style="57" customWidth="1"/>
    <col min="8975" max="8975" width="1.42578125" style="57" customWidth="1"/>
    <col min="8976" max="9201" width="11.42578125" style="57" customWidth="1"/>
    <col min="9202" max="9202" width="4.28515625" style="57" customWidth="1"/>
    <col min="9203" max="9203" width="4.85546875" style="57" customWidth="1"/>
    <col min="9204" max="9204" width="46.42578125" style="57" customWidth="1"/>
    <col min="9205" max="9216" width="12.85546875" style="57"/>
    <col min="9217" max="9217" width="6.140625" style="57" customWidth="1"/>
    <col min="9218" max="9218" width="5.28515625" style="57" customWidth="1"/>
    <col min="9219" max="9219" width="67.7109375" style="57" customWidth="1"/>
    <col min="9220" max="9224" width="15.7109375" style="57" customWidth="1"/>
    <col min="9225" max="9225" width="13.28515625" style="57" customWidth="1"/>
    <col min="9226" max="9226" width="0.85546875" style="57" customWidth="1"/>
    <col min="9227" max="9227" width="16.7109375" style="57" customWidth="1"/>
    <col min="9228" max="9229" width="15.7109375" style="57" customWidth="1"/>
    <col min="9230" max="9230" width="26.5703125" style="57" customWidth="1"/>
    <col min="9231" max="9231" width="1.42578125" style="57" customWidth="1"/>
    <col min="9232" max="9457" width="11.42578125" style="57" customWidth="1"/>
    <col min="9458" max="9458" width="4.28515625" style="57" customWidth="1"/>
    <col min="9459" max="9459" width="4.85546875" style="57" customWidth="1"/>
    <col min="9460" max="9460" width="46.42578125" style="57" customWidth="1"/>
    <col min="9461" max="9472" width="12.85546875" style="57"/>
    <col min="9473" max="9473" width="6.140625" style="57" customWidth="1"/>
    <col min="9474" max="9474" width="5.28515625" style="57" customWidth="1"/>
    <col min="9475" max="9475" width="67.7109375" style="57" customWidth="1"/>
    <col min="9476" max="9480" width="15.7109375" style="57" customWidth="1"/>
    <col min="9481" max="9481" width="13.28515625" style="57" customWidth="1"/>
    <col min="9482" max="9482" width="0.85546875" style="57" customWidth="1"/>
    <col min="9483" max="9483" width="16.7109375" style="57" customWidth="1"/>
    <col min="9484" max="9485" width="15.7109375" style="57" customWidth="1"/>
    <col min="9486" max="9486" width="26.5703125" style="57" customWidth="1"/>
    <col min="9487" max="9487" width="1.42578125" style="57" customWidth="1"/>
    <col min="9488" max="9713" width="11.42578125" style="57" customWidth="1"/>
    <col min="9714" max="9714" width="4.28515625" style="57" customWidth="1"/>
    <col min="9715" max="9715" width="4.85546875" style="57" customWidth="1"/>
    <col min="9716" max="9716" width="46.42578125" style="57" customWidth="1"/>
    <col min="9717" max="9728" width="12.85546875" style="57"/>
    <col min="9729" max="9729" width="6.140625" style="57" customWidth="1"/>
    <col min="9730" max="9730" width="5.28515625" style="57" customWidth="1"/>
    <col min="9731" max="9731" width="67.7109375" style="57" customWidth="1"/>
    <col min="9732" max="9736" width="15.7109375" style="57" customWidth="1"/>
    <col min="9737" max="9737" width="13.28515625" style="57" customWidth="1"/>
    <col min="9738" max="9738" width="0.85546875" style="57" customWidth="1"/>
    <col min="9739" max="9739" width="16.7109375" style="57" customWidth="1"/>
    <col min="9740" max="9741" width="15.7109375" style="57" customWidth="1"/>
    <col min="9742" max="9742" width="26.5703125" style="57" customWidth="1"/>
    <col min="9743" max="9743" width="1.42578125" style="57" customWidth="1"/>
    <col min="9744" max="9969" width="11.42578125" style="57" customWidth="1"/>
    <col min="9970" max="9970" width="4.28515625" style="57" customWidth="1"/>
    <col min="9971" max="9971" width="4.85546875" style="57" customWidth="1"/>
    <col min="9972" max="9972" width="46.42578125" style="57" customWidth="1"/>
    <col min="9973" max="9984" width="12.85546875" style="57"/>
    <col min="9985" max="9985" width="6.140625" style="57" customWidth="1"/>
    <col min="9986" max="9986" width="5.28515625" style="57" customWidth="1"/>
    <col min="9987" max="9987" width="67.7109375" style="57" customWidth="1"/>
    <col min="9988" max="9992" width="15.7109375" style="57" customWidth="1"/>
    <col min="9993" max="9993" width="13.28515625" style="57" customWidth="1"/>
    <col min="9994" max="9994" width="0.85546875" style="57" customWidth="1"/>
    <col min="9995" max="9995" width="16.7109375" style="57" customWidth="1"/>
    <col min="9996" max="9997" width="15.7109375" style="57" customWidth="1"/>
    <col min="9998" max="9998" width="26.5703125" style="57" customWidth="1"/>
    <col min="9999" max="9999" width="1.42578125" style="57" customWidth="1"/>
    <col min="10000" max="10225" width="11.42578125" style="57" customWidth="1"/>
    <col min="10226" max="10226" width="4.28515625" style="57" customWidth="1"/>
    <col min="10227" max="10227" width="4.85546875" style="57" customWidth="1"/>
    <col min="10228" max="10228" width="46.42578125" style="57" customWidth="1"/>
    <col min="10229" max="10240" width="12.85546875" style="57"/>
    <col min="10241" max="10241" width="6.140625" style="57" customWidth="1"/>
    <col min="10242" max="10242" width="5.28515625" style="57" customWidth="1"/>
    <col min="10243" max="10243" width="67.7109375" style="57" customWidth="1"/>
    <col min="10244" max="10248" width="15.7109375" style="57" customWidth="1"/>
    <col min="10249" max="10249" width="13.28515625" style="57" customWidth="1"/>
    <col min="10250" max="10250" width="0.85546875" style="57" customWidth="1"/>
    <col min="10251" max="10251" width="16.7109375" style="57" customWidth="1"/>
    <col min="10252" max="10253" width="15.7109375" style="57" customWidth="1"/>
    <col min="10254" max="10254" width="26.5703125" style="57" customWidth="1"/>
    <col min="10255" max="10255" width="1.42578125" style="57" customWidth="1"/>
    <col min="10256" max="10481" width="11.42578125" style="57" customWidth="1"/>
    <col min="10482" max="10482" width="4.28515625" style="57" customWidth="1"/>
    <col min="10483" max="10483" width="4.85546875" style="57" customWidth="1"/>
    <col min="10484" max="10484" width="46.42578125" style="57" customWidth="1"/>
    <col min="10485" max="10496" width="12.85546875" style="57"/>
    <col min="10497" max="10497" width="6.140625" style="57" customWidth="1"/>
    <col min="10498" max="10498" width="5.28515625" style="57" customWidth="1"/>
    <col min="10499" max="10499" width="67.7109375" style="57" customWidth="1"/>
    <col min="10500" max="10504" width="15.7109375" style="57" customWidth="1"/>
    <col min="10505" max="10505" width="13.28515625" style="57" customWidth="1"/>
    <col min="10506" max="10506" width="0.85546875" style="57" customWidth="1"/>
    <col min="10507" max="10507" width="16.7109375" style="57" customWidth="1"/>
    <col min="10508" max="10509" width="15.7109375" style="57" customWidth="1"/>
    <col min="10510" max="10510" width="26.5703125" style="57" customWidth="1"/>
    <col min="10511" max="10511" width="1.42578125" style="57" customWidth="1"/>
    <col min="10512" max="10737" width="11.42578125" style="57" customWidth="1"/>
    <col min="10738" max="10738" width="4.28515625" style="57" customWidth="1"/>
    <col min="10739" max="10739" width="4.85546875" style="57" customWidth="1"/>
    <col min="10740" max="10740" width="46.42578125" style="57" customWidth="1"/>
    <col min="10741" max="10752" width="12.85546875" style="57"/>
    <col min="10753" max="10753" width="6.140625" style="57" customWidth="1"/>
    <col min="10754" max="10754" width="5.28515625" style="57" customWidth="1"/>
    <col min="10755" max="10755" width="67.7109375" style="57" customWidth="1"/>
    <col min="10756" max="10760" width="15.7109375" style="57" customWidth="1"/>
    <col min="10761" max="10761" width="13.28515625" style="57" customWidth="1"/>
    <col min="10762" max="10762" width="0.85546875" style="57" customWidth="1"/>
    <col min="10763" max="10763" width="16.7109375" style="57" customWidth="1"/>
    <col min="10764" max="10765" width="15.7109375" style="57" customWidth="1"/>
    <col min="10766" max="10766" width="26.5703125" style="57" customWidth="1"/>
    <col min="10767" max="10767" width="1.42578125" style="57" customWidth="1"/>
    <col min="10768" max="10993" width="11.42578125" style="57" customWidth="1"/>
    <col min="10994" max="10994" width="4.28515625" style="57" customWidth="1"/>
    <col min="10995" max="10995" width="4.85546875" style="57" customWidth="1"/>
    <col min="10996" max="10996" width="46.42578125" style="57" customWidth="1"/>
    <col min="10997" max="11008" width="12.85546875" style="57"/>
    <col min="11009" max="11009" width="6.140625" style="57" customWidth="1"/>
    <col min="11010" max="11010" width="5.28515625" style="57" customWidth="1"/>
    <col min="11011" max="11011" width="67.7109375" style="57" customWidth="1"/>
    <col min="11012" max="11016" width="15.7109375" style="57" customWidth="1"/>
    <col min="11017" max="11017" width="13.28515625" style="57" customWidth="1"/>
    <col min="11018" max="11018" width="0.85546875" style="57" customWidth="1"/>
    <col min="11019" max="11019" width="16.7109375" style="57" customWidth="1"/>
    <col min="11020" max="11021" width="15.7109375" style="57" customWidth="1"/>
    <col min="11022" max="11022" width="26.5703125" style="57" customWidth="1"/>
    <col min="11023" max="11023" width="1.42578125" style="57" customWidth="1"/>
    <col min="11024" max="11249" width="11.42578125" style="57" customWidth="1"/>
    <col min="11250" max="11250" width="4.28515625" style="57" customWidth="1"/>
    <col min="11251" max="11251" width="4.85546875" style="57" customWidth="1"/>
    <col min="11252" max="11252" width="46.42578125" style="57" customWidth="1"/>
    <col min="11253" max="11264" width="12.85546875" style="57"/>
    <col min="11265" max="11265" width="6.140625" style="57" customWidth="1"/>
    <col min="11266" max="11266" width="5.28515625" style="57" customWidth="1"/>
    <col min="11267" max="11267" width="67.7109375" style="57" customWidth="1"/>
    <col min="11268" max="11272" width="15.7109375" style="57" customWidth="1"/>
    <col min="11273" max="11273" width="13.28515625" style="57" customWidth="1"/>
    <col min="11274" max="11274" width="0.85546875" style="57" customWidth="1"/>
    <col min="11275" max="11275" width="16.7109375" style="57" customWidth="1"/>
    <col min="11276" max="11277" width="15.7109375" style="57" customWidth="1"/>
    <col min="11278" max="11278" width="26.5703125" style="57" customWidth="1"/>
    <col min="11279" max="11279" width="1.42578125" style="57" customWidth="1"/>
    <col min="11280" max="11505" width="11.42578125" style="57" customWidth="1"/>
    <col min="11506" max="11506" width="4.28515625" style="57" customWidth="1"/>
    <col min="11507" max="11507" width="4.85546875" style="57" customWidth="1"/>
    <col min="11508" max="11508" width="46.42578125" style="57" customWidth="1"/>
    <col min="11509" max="11520" width="12.85546875" style="57"/>
    <col min="11521" max="11521" width="6.140625" style="57" customWidth="1"/>
    <col min="11522" max="11522" width="5.28515625" style="57" customWidth="1"/>
    <col min="11523" max="11523" width="67.7109375" style="57" customWidth="1"/>
    <col min="11524" max="11528" width="15.7109375" style="57" customWidth="1"/>
    <col min="11529" max="11529" width="13.28515625" style="57" customWidth="1"/>
    <col min="11530" max="11530" width="0.85546875" style="57" customWidth="1"/>
    <col min="11531" max="11531" width="16.7109375" style="57" customWidth="1"/>
    <col min="11532" max="11533" width="15.7109375" style="57" customWidth="1"/>
    <col min="11534" max="11534" width="26.5703125" style="57" customWidth="1"/>
    <col min="11535" max="11535" width="1.42578125" style="57" customWidth="1"/>
    <col min="11536" max="11761" width="11.42578125" style="57" customWidth="1"/>
    <col min="11762" max="11762" width="4.28515625" style="57" customWidth="1"/>
    <col min="11763" max="11763" width="4.85546875" style="57" customWidth="1"/>
    <col min="11764" max="11764" width="46.42578125" style="57" customWidth="1"/>
    <col min="11765" max="11776" width="12.85546875" style="57"/>
    <col min="11777" max="11777" width="6.140625" style="57" customWidth="1"/>
    <col min="11778" max="11778" width="5.28515625" style="57" customWidth="1"/>
    <col min="11779" max="11779" width="67.7109375" style="57" customWidth="1"/>
    <col min="11780" max="11784" width="15.7109375" style="57" customWidth="1"/>
    <col min="11785" max="11785" width="13.28515625" style="57" customWidth="1"/>
    <col min="11786" max="11786" width="0.85546875" style="57" customWidth="1"/>
    <col min="11787" max="11787" width="16.7109375" style="57" customWidth="1"/>
    <col min="11788" max="11789" width="15.7109375" style="57" customWidth="1"/>
    <col min="11790" max="11790" width="26.5703125" style="57" customWidth="1"/>
    <col min="11791" max="11791" width="1.42578125" style="57" customWidth="1"/>
    <col min="11792" max="12017" width="11.42578125" style="57" customWidth="1"/>
    <col min="12018" max="12018" width="4.28515625" style="57" customWidth="1"/>
    <col min="12019" max="12019" width="4.85546875" style="57" customWidth="1"/>
    <col min="12020" max="12020" width="46.42578125" style="57" customWidth="1"/>
    <col min="12021" max="12032" width="12.85546875" style="57"/>
    <col min="12033" max="12033" width="6.140625" style="57" customWidth="1"/>
    <col min="12034" max="12034" width="5.28515625" style="57" customWidth="1"/>
    <col min="12035" max="12035" width="67.7109375" style="57" customWidth="1"/>
    <col min="12036" max="12040" width="15.7109375" style="57" customWidth="1"/>
    <col min="12041" max="12041" width="13.28515625" style="57" customWidth="1"/>
    <col min="12042" max="12042" width="0.85546875" style="57" customWidth="1"/>
    <col min="12043" max="12043" width="16.7109375" style="57" customWidth="1"/>
    <col min="12044" max="12045" width="15.7109375" style="57" customWidth="1"/>
    <col min="12046" max="12046" width="26.5703125" style="57" customWidth="1"/>
    <col min="12047" max="12047" width="1.42578125" style="57" customWidth="1"/>
    <col min="12048" max="12273" width="11.42578125" style="57" customWidth="1"/>
    <col min="12274" max="12274" width="4.28515625" style="57" customWidth="1"/>
    <col min="12275" max="12275" width="4.85546875" style="57" customWidth="1"/>
    <col min="12276" max="12276" width="46.42578125" style="57" customWidth="1"/>
    <col min="12277" max="12288" width="12.85546875" style="57"/>
    <col min="12289" max="12289" width="6.140625" style="57" customWidth="1"/>
    <col min="12290" max="12290" width="5.28515625" style="57" customWidth="1"/>
    <col min="12291" max="12291" width="67.7109375" style="57" customWidth="1"/>
    <col min="12292" max="12296" width="15.7109375" style="57" customWidth="1"/>
    <col min="12297" max="12297" width="13.28515625" style="57" customWidth="1"/>
    <col min="12298" max="12298" width="0.85546875" style="57" customWidth="1"/>
    <col min="12299" max="12299" width="16.7109375" style="57" customWidth="1"/>
    <col min="12300" max="12301" width="15.7109375" style="57" customWidth="1"/>
    <col min="12302" max="12302" width="26.5703125" style="57" customWidth="1"/>
    <col min="12303" max="12303" width="1.42578125" style="57" customWidth="1"/>
    <col min="12304" max="12529" width="11.42578125" style="57" customWidth="1"/>
    <col min="12530" max="12530" width="4.28515625" style="57" customWidth="1"/>
    <col min="12531" max="12531" width="4.85546875" style="57" customWidth="1"/>
    <col min="12532" max="12532" width="46.42578125" style="57" customWidth="1"/>
    <col min="12533" max="12544" width="12.85546875" style="57"/>
    <col min="12545" max="12545" width="6.140625" style="57" customWidth="1"/>
    <col min="12546" max="12546" width="5.28515625" style="57" customWidth="1"/>
    <col min="12547" max="12547" width="67.7109375" style="57" customWidth="1"/>
    <col min="12548" max="12552" width="15.7109375" style="57" customWidth="1"/>
    <col min="12553" max="12553" width="13.28515625" style="57" customWidth="1"/>
    <col min="12554" max="12554" width="0.85546875" style="57" customWidth="1"/>
    <col min="12555" max="12555" width="16.7109375" style="57" customWidth="1"/>
    <col min="12556" max="12557" width="15.7109375" style="57" customWidth="1"/>
    <col min="12558" max="12558" width="26.5703125" style="57" customWidth="1"/>
    <col min="12559" max="12559" width="1.42578125" style="57" customWidth="1"/>
    <col min="12560" max="12785" width="11.42578125" style="57" customWidth="1"/>
    <col min="12786" max="12786" width="4.28515625" style="57" customWidth="1"/>
    <col min="12787" max="12787" width="4.85546875" style="57" customWidth="1"/>
    <col min="12788" max="12788" width="46.42578125" style="57" customWidth="1"/>
    <col min="12789" max="12800" width="12.85546875" style="57"/>
    <col min="12801" max="12801" width="6.140625" style="57" customWidth="1"/>
    <col min="12802" max="12802" width="5.28515625" style="57" customWidth="1"/>
    <col min="12803" max="12803" width="67.7109375" style="57" customWidth="1"/>
    <col min="12804" max="12808" width="15.7109375" style="57" customWidth="1"/>
    <col min="12809" max="12809" width="13.28515625" style="57" customWidth="1"/>
    <col min="12810" max="12810" width="0.85546875" style="57" customWidth="1"/>
    <col min="12811" max="12811" width="16.7109375" style="57" customWidth="1"/>
    <col min="12812" max="12813" width="15.7109375" style="57" customWidth="1"/>
    <col min="12814" max="12814" width="26.5703125" style="57" customWidth="1"/>
    <col min="12815" max="12815" width="1.42578125" style="57" customWidth="1"/>
    <col min="12816" max="13041" width="11.42578125" style="57" customWidth="1"/>
    <col min="13042" max="13042" width="4.28515625" style="57" customWidth="1"/>
    <col min="13043" max="13043" width="4.85546875" style="57" customWidth="1"/>
    <col min="13044" max="13044" width="46.42578125" style="57" customWidth="1"/>
    <col min="13045" max="13056" width="12.85546875" style="57"/>
    <col min="13057" max="13057" width="6.140625" style="57" customWidth="1"/>
    <col min="13058" max="13058" width="5.28515625" style="57" customWidth="1"/>
    <col min="13059" max="13059" width="67.7109375" style="57" customWidth="1"/>
    <col min="13060" max="13064" width="15.7109375" style="57" customWidth="1"/>
    <col min="13065" max="13065" width="13.28515625" style="57" customWidth="1"/>
    <col min="13066" max="13066" width="0.85546875" style="57" customWidth="1"/>
    <col min="13067" max="13067" width="16.7109375" style="57" customWidth="1"/>
    <col min="13068" max="13069" width="15.7109375" style="57" customWidth="1"/>
    <col min="13070" max="13070" width="26.5703125" style="57" customWidth="1"/>
    <col min="13071" max="13071" width="1.42578125" style="57" customWidth="1"/>
    <col min="13072" max="13297" width="11.42578125" style="57" customWidth="1"/>
    <col min="13298" max="13298" width="4.28515625" style="57" customWidth="1"/>
    <col min="13299" max="13299" width="4.85546875" style="57" customWidth="1"/>
    <col min="13300" max="13300" width="46.42578125" style="57" customWidth="1"/>
    <col min="13301" max="13312" width="12.85546875" style="57"/>
    <col min="13313" max="13313" width="6.140625" style="57" customWidth="1"/>
    <col min="13314" max="13314" width="5.28515625" style="57" customWidth="1"/>
    <col min="13315" max="13315" width="67.7109375" style="57" customWidth="1"/>
    <col min="13316" max="13320" width="15.7109375" style="57" customWidth="1"/>
    <col min="13321" max="13321" width="13.28515625" style="57" customWidth="1"/>
    <col min="13322" max="13322" width="0.85546875" style="57" customWidth="1"/>
    <col min="13323" max="13323" width="16.7109375" style="57" customWidth="1"/>
    <col min="13324" max="13325" width="15.7109375" style="57" customWidth="1"/>
    <col min="13326" max="13326" width="26.5703125" style="57" customWidth="1"/>
    <col min="13327" max="13327" width="1.42578125" style="57" customWidth="1"/>
    <col min="13328" max="13553" width="11.42578125" style="57" customWidth="1"/>
    <col min="13554" max="13554" width="4.28515625" style="57" customWidth="1"/>
    <col min="13555" max="13555" width="4.85546875" style="57" customWidth="1"/>
    <col min="13556" max="13556" width="46.42578125" style="57" customWidth="1"/>
    <col min="13557" max="13568" width="12.85546875" style="57"/>
    <col min="13569" max="13569" width="6.140625" style="57" customWidth="1"/>
    <col min="13570" max="13570" width="5.28515625" style="57" customWidth="1"/>
    <col min="13571" max="13571" width="67.7109375" style="57" customWidth="1"/>
    <col min="13572" max="13576" width="15.7109375" style="57" customWidth="1"/>
    <col min="13577" max="13577" width="13.28515625" style="57" customWidth="1"/>
    <col min="13578" max="13578" width="0.85546875" style="57" customWidth="1"/>
    <col min="13579" max="13579" width="16.7109375" style="57" customWidth="1"/>
    <col min="13580" max="13581" width="15.7109375" style="57" customWidth="1"/>
    <col min="13582" max="13582" width="26.5703125" style="57" customWidth="1"/>
    <col min="13583" max="13583" width="1.42578125" style="57" customWidth="1"/>
    <col min="13584" max="13809" width="11.42578125" style="57" customWidth="1"/>
    <col min="13810" max="13810" width="4.28515625" style="57" customWidth="1"/>
    <col min="13811" max="13811" width="4.85546875" style="57" customWidth="1"/>
    <col min="13812" max="13812" width="46.42578125" style="57" customWidth="1"/>
    <col min="13813" max="13824" width="12.85546875" style="57"/>
    <col min="13825" max="13825" width="6.140625" style="57" customWidth="1"/>
    <col min="13826" max="13826" width="5.28515625" style="57" customWidth="1"/>
    <col min="13827" max="13827" width="67.7109375" style="57" customWidth="1"/>
    <col min="13828" max="13832" width="15.7109375" style="57" customWidth="1"/>
    <col min="13833" max="13833" width="13.28515625" style="57" customWidth="1"/>
    <col min="13834" max="13834" width="0.85546875" style="57" customWidth="1"/>
    <col min="13835" max="13835" width="16.7109375" style="57" customWidth="1"/>
    <col min="13836" max="13837" width="15.7109375" style="57" customWidth="1"/>
    <col min="13838" max="13838" width="26.5703125" style="57" customWidth="1"/>
    <col min="13839" max="13839" width="1.42578125" style="57" customWidth="1"/>
    <col min="13840" max="14065" width="11.42578125" style="57" customWidth="1"/>
    <col min="14066" max="14066" width="4.28515625" style="57" customWidth="1"/>
    <col min="14067" max="14067" width="4.85546875" style="57" customWidth="1"/>
    <col min="14068" max="14068" width="46.42578125" style="57" customWidth="1"/>
    <col min="14069" max="14080" width="12.85546875" style="57"/>
    <col min="14081" max="14081" width="6.140625" style="57" customWidth="1"/>
    <col min="14082" max="14082" width="5.28515625" style="57" customWidth="1"/>
    <col min="14083" max="14083" width="67.7109375" style="57" customWidth="1"/>
    <col min="14084" max="14088" width="15.7109375" style="57" customWidth="1"/>
    <col min="14089" max="14089" width="13.28515625" style="57" customWidth="1"/>
    <col min="14090" max="14090" width="0.85546875" style="57" customWidth="1"/>
    <col min="14091" max="14091" width="16.7109375" style="57" customWidth="1"/>
    <col min="14092" max="14093" width="15.7109375" style="57" customWidth="1"/>
    <col min="14094" max="14094" width="26.5703125" style="57" customWidth="1"/>
    <col min="14095" max="14095" width="1.42578125" style="57" customWidth="1"/>
    <col min="14096" max="14321" width="11.42578125" style="57" customWidth="1"/>
    <col min="14322" max="14322" width="4.28515625" style="57" customWidth="1"/>
    <col min="14323" max="14323" width="4.85546875" style="57" customWidth="1"/>
    <col min="14324" max="14324" width="46.42578125" style="57" customWidth="1"/>
    <col min="14325" max="14336" width="12.85546875" style="57"/>
    <col min="14337" max="14337" width="6.140625" style="57" customWidth="1"/>
    <col min="14338" max="14338" width="5.28515625" style="57" customWidth="1"/>
    <col min="14339" max="14339" width="67.7109375" style="57" customWidth="1"/>
    <col min="14340" max="14344" width="15.7109375" style="57" customWidth="1"/>
    <col min="14345" max="14345" width="13.28515625" style="57" customWidth="1"/>
    <col min="14346" max="14346" width="0.85546875" style="57" customWidth="1"/>
    <col min="14347" max="14347" width="16.7109375" style="57" customWidth="1"/>
    <col min="14348" max="14349" width="15.7109375" style="57" customWidth="1"/>
    <col min="14350" max="14350" width="26.5703125" style="57" customWidth="1"/>
    <col min="14351" max="14351" width="1.42578125" style="57" customWidth="1"/>
    <col min="14352" max="14577" width="11.42578125" style="57" customWidth="1"/>
    <col min="14578" max="14578" width="4.28515625" style="57" customWidth="1"/>
    <col min="14579" max="14579" width="4.85546875" style="57" customWidth="1"/>
    <col min="14580" max="14580" width="46.42578125" style="57" customWidth="1"/>
    <col min="14581" max="14592" width="12.85546875" style="57"/>
    <col min="14593" max="14593" width="6.140625" style="57" customWidth="1"/>
    <col min="14594" max="14594" width="5.28515625" style="57" customWidth="1"/>
    <col min="14595" max="14595" width="67.7109375" style="57" customWidth="1"/>
    <col min="14596" max="14600" width="15.7109375" style="57" customWidth="1"/>
    <col min="14601" max="14601" width="13.28515625" style="57" customWidth="1"/>
    <col min="14602" max="14602" width="0.85546875" style="57" customWidth="1"/>
    <col min="14603" max="14603" width="16.7109375" style="57" customWidth="1"/>
    <col min="14604" max="14605" width="15.7109375" style="57" customWidth="1"/>
    <col min="14606" max="14606" width="26.5703125" style="57" customWidth="1"/>
    <col min="14607" max="14607" width="1.42578125" style="57" customWidth="1"/>
    <col min="14608" max="14833" width="11.42578125" style="57" customWidth="1"/>
    <col min="14834" max="14834" width="4.28515625" style="57" customWidth="1"/>
    <col min="14835" max="14835" width="4.85546875" style="57" customWidth="1"/>
    <col min="14836" max="14836" width="46.42578125" style="57" customWidth="1"/>
    <col min="14837" max="14848" width="12.85546875" style="57"/>
    <col min="14849" max="14849" width="6.140625" style="57" customWidth="1"/>
    <col min="14850" max="14850" width="5.28515625" style="57" customWidth="1"/>
    <col min="14851" max="14851" width="67.7109375" style="57" customWidth="1"/>
    <col min="14852" max="14856" width="15.7109375" style="57" customWidth="1"/>
    <col min="14857" max="14857" width="13.28515625" style="57" customWidth="1"/>
    <col min="14858" max="14858" width="0.85546875" style="57" customWidth="1"/>
    <col min="14859" max="14859" width="16.7109375" style="57" customWidth="1"/>
    <col min="14860" max="14861" width="15.7109375" style="57" customWidth="1"/>
    <col min="14862" max="14862" width="26.5703125" style="57" customWidth="1"/>
    <col min="14863" max="14863" width="1.42578125" style="57" customWidth="1"/>
    <col min="14864" max="15089" width="11.42578125" style="57" customWidth="1"/>
    <col min="15090" max="15090" width="4.28515625" style="57" customWidth="1"/>
    <col min="15091" max="15091" width="4.85546875" style="57" customWidth="1"/>
    <col min="15092" max="15092" width="46.42578125" style="57" customWidth="1"/>
    <col min="15093" max="15104" width="12.85546875" style="57"/>
    <col min="15105" max="15105" width="6.140625" style="57" customWidth="1"/>
    <col min="15106" max="15106" width="5.28515625" style="57" customWidth="1"/>
    <col min="15107" max="15107" width="67.7109375" style="57" customWidth="1"/>
    <col min="15108" max="15112" width="15.7109375" style="57" customWidth="1"/>
    <col min="15113" max="15113" width="13.28515625" style="57" customWidth="1"/>
    <col min="15114" max="15114" width="0.85546875" style="57" customWidth="1"/>
    <col min="15115" max="15115" width="16.7109375" style="57" customWidth="1"/>
    <col min="15116" max="15117" width="15.7109375" style="57" customWidth="1"/>
    <col min="15118" max="15118" width="26.5703125" style="57" customWidth="1"/>
    <col min="15119" max="15119" width="1.42578125" style="57" customWidth="1"/>
    <col min="15120" max="15345" width="11.42578125" style="57" customWidth="1"/>
    <col min="15346" max="15346" width="4.28515625" style="57" customWidth="1"/>
    <col min="15347" max="15347" width="4.85546875" style="57" customWidth="1"/>
    <col min="15348" max="15348" width="46.42578125" style="57" customWidth="1"/>
    <col min="15349" max="15360" width="12.85546875" style="57"/>
    <col min="15361" max="15361" width="6.140625" style="57" customWidth="1"/>
    <col min="15362" max="15362" width="5.28515625" style="57" customWidth="1"/>
    <col min="15363" max="15363" width="67.7109375" style="57" customWidth="1"/>
    <col min="15364" max="15368" width="15.7109375" style="57" customWidth="1"/>
    <col min="15369" max="15369" width="13.28515625" style="57" customWidth="1"/>
    <col min="15370" max="15370" width="0.85546875" style="57" customWidth="1"/>
    <col min="15371" max="15371" width="16.7109375" style="57" customWidth="1"/>
    <col min="15372" max="15373" width="15.7109375" style="57" customWidth="1"/>
    <col min="15374" max="15374" width="26.5703125" style="57" customWidth="1"/>
    <col min="15375" max="15375" width="1.42578125" style="57" customWidth="1"/>
    <col min="15376" max="15601" width="11.42578125" style="57" customWidth="1"/>
    <col min="15602" max="15602" width="4.28515625" style="57" customWidth="1"/>
    <col min="15603" max="15603" width="4.85546875" style="57" customWidth="1"/>
    <col min="15604" max="15604" width="46.42578125" style="57" customWidth="1"/>
    <col min="15605" max="15616" width="12.85546875" style="57"/>
    <col min="15617" max="15617" width="6.140625" style="57" customWidth="1"/>
    <col min="15618" max="15618" width="5.28515625" style="57" customWidth="1"/>
    <col min="15619" max="15619" width="67.7109375" style="57" customWidth="1"/>
    <col min="15620" max="15624" width="15.7109375" style="57" customWidth="1"/>
    <col min="15625" max="15625" width="13.28515625" style="57" customWidth="1"/>
    <col min="15626" max="15626" width="0.85546875" style="57" customWidth="1"/>
    <col min="15627" max="15627" width="16.7109375" style="57" customWidth="1"/>
    <col min="15628" max="15629" width="15.7109375" style="57" customWidth="1"/>
    <col min="15630" max="15630" width="26.5703125" style="57" customWidth="1"/>
    <col min="15631" max="15631" width="1.42578125" style="57" customWidth="1"/>
    <col min="15632" max="15857" width="11.42578125" style="57" customWidth="1"/>
    <col min="15858" max="15858" width="4.28515625" style="57" customWidth="1"/>
    <col min="15859" max="15859" width="4.85546875" style="57" customWidth="1"/>
    <col min="15860" max="15860" width="46.42578125" style="57" customWidth="1"/>
    <col min="15861" max="15872" width="12.85546875" style="57"/>
    <col min="15873" max="15873" width="6.140625" style="57" customWidth="1"/>
    <col min="15874" max="15874" width="5.28515625" style="57" customWidth="1"/>
    <col min="15875" max="15875" width="67.7109375" style="57" customWidth="1"/>
    <col min="15876" max="15880" width="15.7109375" style="57" customWidth="1"/>
    <col min="15881" max="15881" width="13.28515625" style="57" customWidth="1"/>
    <col min="15882" max="15882" width="0.85546875" style="57" customWidth="1"/>
    <col min="15883" max="15883" width="16.7109375" style="57" customWidth="1"/>
    <col min="15884" max="15885" width="15.7109375" style="57" customWidth="1"/>
    <col min="15886" max="15886" width="26.5703125" style="57" customWidth="1"/>
    <col min="15887" max="15887" width="1.42578125" style="57" customWidth="1"/>
    <col min="15888" max="16113" width="11.42578125" style="57" customWidth="1"/>
    <col min="16114" max="16114" width="4.28515625" style="57" customWidth="1"/>
    <col min="16115" max="16115" width="4.85546875" style="57" customWidth="1"/>
    <col min="16116" max="16116" width="46.42578125" style="57" customWidth="1"/>
    <col min="16117" max="16128" width="12.85546875" style="57"/>
    <col min="16129" max="16129" width="6.140625" style="57" customWidth="1"/>
    <col min="16130" max="16130" width="5.28515625" style="57" customWidth="1"/>
    <col min="16131" max="16131" width="67.7109375" style="57" customWidth="1"/>
    <col min="16132" max="16136" width="15.7109375" style="57" customWidth="1"/>
    <col min="16137" max="16137" width="13.28515625" style="57" customWidth="1"/>
    <col min="16138" max="16138" width="0.85546875" style="57" customWidth="1"/>
    <col min="16139" max="16139" width="16.7109375" style="57" customWidth="1"/>
    <col min="16140" max="16141" width="15.7109375" style="57" customWidth="1"/>
    <col min="16142" max="16142" width="26.5703125" style="57" customWidth="1"/>
    <col min="16143" max="16143" width="1.42578125" style="57" customWidth="1"/>
    <col min="16144" max="16369" width="11.42578125" style="57" customWidth="1"/>
    <col min="16370" max="16370" width="4.28515625" style="57" customWidth="1"/>
    <col min="16371" max="16371" width="4.85546875" style="57" customWidth="1"/>
    <col min="16372" max="16372" width="46.42578125" style="57" customWidth="1"/>
    <col min="16373" max="16384" width="12.85546875" style="57"/>
  </cols>
  <sheetData>
    <row r="1" spans="1:17" s="171" customFormat="1" ht="45" customHeight="1">
      <c r="A1" s="423" t="s">
        <v>892</v>
      </c>
      <c r="B1" s="423"/>
      <c r="C1" s="423"/>
      <c r="D1" s="117" t="s">
        <v>894</v>
      </c>
      <c r="E1" s="117"/>
      <c r="F1" s="238"/>
      <c r="G1" s="238"/>
      <c r="H1" s="238"/>
      <c r="I1" s="238"/>
      <c r="J1" s="238"/>
      <c r="K1" s="238"/>
      <c r="L1" s="238"/>
      <c r="M1" s="238"/>
      <c r="N1" s="238"/>
      <c r="O1" s="239"/>
    </row>
    <row r="2" spans="1:17" s="1" customFormat="1" ht="36" customHeight="1" thickBot="1">
      <c r="A2" s="436" t="s">
        <v>893</v>
      </c>
      <c r="B2" s="436"/>
      <c r="C2" s="436"/>
      <c r="D2" s="436"/>
      <c r="E2" s="436"/>
      <c r="F2" s="436"/>
      <c r="G2" s="436"/>
      <c r="H2" s="436"/>
      <c r="I2" s="436"/>
      <c r="J2" s="436"/>
      <c r="K2" s="436"/>
      <c r="L2" s="436"/>
      <c r="M2" s="240"/>
      <c r="N2" s="10"/>
      <c r="O2" s="241"/>
      <c r="P2" s="241"/>
    </row>
    <row r="3" spans="1:17" customFormat="1" ht="6" customHeight="1">
      <c r="A3" s="421"/>
      <c r="B3" s="421"/>
      <c r="C3" s="421"/>
      <c r="D3" s="421"/>
      <c r="E3" s="421"/>
      <c r="F3" s="421"/>
      <c r="G3" s="421"/>
      <c r="H3" s="421"/>
      <c r="I3" s="421"/>
      <c r="J3" s="421"/>
      <c r="K3" s="421"/>
      <c r="L3" s="421"/>
      <c r="M3" s="422"/>
      <c r="N3" s="422"/>
      <c r="O3" s="422"/>
      <c r="P3" s="422"/>
    </row>
    <row r="4" spans="1:17" s="72" customFormat="1" ht="17.649999999999999" customHeight="1">
      <c r="A4" s="411" t="s">
        <v>915</v>
      </c>
      <c r="B4" s="412"/>
      <c r="C4" s="413"/>
      <c r="D4" s="211"/>
      <c r="E4" s="211"/>
      <c r="F4" s="211"/>
      <c r="G4" s="211"/>
      <c r="H4" s="211"/>
      <c r="I4" s="211"/>
      <c r="J4" s="211"/>
      <c r="K4" s="211"/>
      <c r="L4" s="211"/>
      <c r="M4" s="70"/>
      <c r="N4" s="71"/>
      <c r="O4" s="71"/>
      <c r="P4" s="71"/>
      <c r="Q4" s="71"/>
    </row>
    <row r="5" spans="1:17" s="72" customFormat="1" ht="17.649999999999999" customHeight="1">
      <c r="A5" s="411" t="s">
        <v>457</v>
      </c>
      <c r="B5" s="412"/>
      <c r="C5" s="413"/>
      <c r="D5" s="211"/>
      <c r="E5" s="211"/>
      <c r="F5" s="211"/>
      <c r="G5" s="211"/>
      <c r="H5" s="211"/>
      <c r="I5" s="211"/>
      <c r="J5" s="211"/>
      <c r="K5" s="211"/>
      <c r="L5" s="211"/>
      <c r="M5" s="70"/>
      <c r="N5" s="71"/>
      <c r="O5" s="71"/>
      <c r="P5" s="71"/>
      <c r="Q5" s="71"/>
    </row>
    <row r="6" spans="1:17" s="72" customFormat="1" ht="17.649999999999999" customHeight="1">
      <c r="A6" s="411" t="s">
        <v>1</v>
      </c>
      <c r="B6" s="414"/>
      <c r="C6" s="415"/>
      <c r="D6" s="416"/>
      <c r="E6" s="416"/>
      <c r="F6" s="416"/>
      <c r="G6" s="416"/>
      <c r="H6" s="416"/>
      <c r="I6" s="416"/>
      <c r="J6" s="416"/>
      <c r="K6" s="416"/>
      <c r="L6" s="416"/>
      <c r="M6" s="70"/>
      <c r="N6" s="71"/>
      <c r="O6" s="71"/>
      <c r="P6" s="71"/>
      <c r="Q6" s="71"/>
    </row>
    <row r="7" spans="1:17" s="72" customFormat="1" ht="17.649999999999999" customHeight="1">
      <c r="A7" s="411" t="s">
        <v>2</v>
      </c>
      <c r="B7" s="414"/>
      <c r="C7" s="415"/>
      <c r="D7" s="416"/>
      <c r="E7" s="416"/>
      <c r="F7" s="416"/>
      <c r="G7" s="416"/>
      <c r="H7" s="416"/>
      <c r="I7" s="416"/>
      <c r="J7" s="416"/>
      <c r="K7" s="416"/>
      <c r="L7" s="416"/>
      <c r="N7" s="71"/>
      <c r="O7" s="71"/>
      <c r="P7" s="71"/>
      <c r="Q7" s="71"/>
    </row>
    <row r="8" spans="1:17" s="72" customFormat="1" ht="17.649999999999999" customHeight="1">
      <c r="A8" s="411" t="s">
        <v>914</v>
      </c>
      <c r="B8" s="414"/>
      <c r="C8" s="415"/>
      <c r="D8" s="416"/>
      <c r="E8" s="416"/>
      <c r="F8" s="416"/>
      <c r="G8" s="416"/>
      <c r="H8" s="416"/>
      <c r="I8" s="416"/>
      <c r="J8" s="416"/>
      <c r="K8" s="416"/>
      <c r="L8" s="416"/>
      <c r="N8" s="71"/>
      <c r="O8" s="71"/>
      <c r="P8" s="71"/>
      <c r="Q8" s="71"/>
    </row>
    <row r="9" spans="1:17" s="74" customFormat="1" ht="30" customHeight="1">
      <c r="A9" s="432" t="s">
        <v>409</v>
      </c>
      <c r="B9" s="433" t="s">
        <v>460</v>
      </c>
      <c r="C9" s="433"/>
      <c r="D9" s="434" t="s">
        <v>725</v>
      </c>
      <c r="E9" s="434"/>
      <c r="F9" s="434"/>
      <c r="G9" s="427" t="s">
        <v>726</v>
      </c>
      <c r="H9" s="434" t="s">
        <v>727</v>
      </c>
      <c r="I9" s="434"/>
      <c r="J9" s="139"/>
      <c r="K9" s="434" t="s">
        <v>728</v>
      </c>
      <c r="L9" s="434"/>
      <c r="M9" s="73"/>
      <c r="N9" s="71"/>
      <c r="O9" s="71"/>
      <c r="P9" s="71"/>
      <c r="Q9" s="71"/>
    </row>
    <row r="10" spans="1:17" s="74" customFormat="1" ht="49.9" customHeight="1">
      <c r="A10" s="432"/>
      <c r="B10" s="433"/>
      <c r="C10" s="433"/>
      <c r="D10" s="139" t="str">
        <f>'[17]COMP DIR COND (DLLS) '!E7</f>
        <v>PEF 2019</v>
      </c>
      <c r="E10" s="139" t="s">
        <v>729</v>
      </c>
      <c r="F10" s="139" t="s">
        <v>97</v>
      </c>
      <c r="G10" s="427"/>
      <c r="H10" s="139" t="s">
        <v>730</v>
      </c>
      <c r="I10" s="139" t="str">
        <f>'[17]COMP DIR COND (DLLS) '!K7</f>
        <v>% Respecto PEF 2020</v>
      </c>
      <c r="J10" s="139"/>
      <c r="K10" s="139" t="s">
        <v>731</v>
      </c>
      <c r="L10" s="139" t="s">
        <v>732</v>
      </c>
      <c r="M10" s="75" t="s">
        <v>733</v>
      </c>
      <c r="N10" s="76"/>
      <c r="O10" s="71"/>
      <c r="P10" s="71"/>
      <c r="Q10" s="71"/>
    </row>
    <row r="11" spans="1:17" s="78" customFormat="1" ht="17.100000000000001" customHeight="1" thickBot="1">
      <c r="A11" s="463"/>
      <c r="B11" s="428"/>
      <c r="C11" s="428"/>
      <c r="D11" s="242" t="s">
        <v>107</v>
      </c>
      <c r="E11" s="242" t="s">
        <v>108</v>
      </c>
      <c r="F11" s="142" t="s">
        <v>734</v>
      </c>
      <c r="G11" s="242" t="s">
        <v>110</v>
      </c>
      <c r="H11" s="142" t="s">
        <v>735</v>
      </c>
      <c r="I11" s="142" t="s">
        <v>736</v>
      </c>
      <c r="J11" s="136"/>
      <c r="K11" s="242" t="s">
        <v>113</v>
      </c>
      <c r="L11" s="242" t="s">
        <v>737</v>
      </c>
      <c r="M11" s="55">
        <v>22.971499999999999</v>
      </c>
      <c r="N11" s="76" t="s">
        <v>738</v>
      </c>
      <c r="O11" s="77"/>
      <c r="P11" s="71" t="s">
        <v>739</v>
      </c>
      <c r="Q11" s="71" t="s">
        <v>740</v>
      </c>
    </row>
    <row r="12" spans="1:17" s="78" customFormat="1" ht="5.25" customHeight="1" thickBot="1">
      <c r="A12" s="207"/>
      <c r="B12" s="208"/>
      <c r="C12" s="208"/>
      <c r="D12" s="209"/>
      <c r="E12" s="209"/>
      <c r="F12" s="208"/>
      <c r="G12" s="209"/>
      <c r="H12" s="208"/>
      <c r="I12" s="208"/>
      <c r="J12" s="248"/>
      <c r="K12" s="209"/>
      <c r="L12" s="209"/>
      <c r="M12" s="249"/>
      <c r="N12" s="250"/>
    </row>
    <row r="13" spans="1:17" s="74" customFormat="1" ht="17.649999999999999" customHeight="1">
      <c r="A13" s="464" t="s">
        <v>470</v>
      </c>
      <c r="B13" s="464"/>
      <c r="C13" s="464"/>
      <c r="D13" s="349">
        <f>+D14+D277</f>
        <v>946667.55408749229</v>
      </c>
      <c r="E13" s="349">
        <f>+E14+E277</f>
        <v>932063.47173098661</v>
      </c>
      <c r="F13" s="349">
        <f>E13/D13*100-100</f>
        <v>-1.5426833098323272</v>
      </c>
      <c r="G13" s="349">
        <f>+G14+G277</f>
        <v>801786.83435348375</v>
      </c>
      <c r="H13" s="349">
        <f>+H14+H277</f>
        <v>441462.99139021803</v>
      </c>
      <c r="I13" s="350">
        <f>H13/E13*100</f>
        <v>47.364048134013089</v>
      </c>
      <c r="J13" s="351"/>
      <c r="K13" s="349">
        <f>+K14+K277</f>
        <v>28583.037655623455</v>
      </c>
      <c r="L13" s="349">
        <f>+L14+L277</f>
        <v>412879.95373459451</v>
      </c>
      <c r="M13" s="79"/>
      <c r="N13" s="80"/>
      <c r="O13" s="71"/>
      <c r="P13" s="81">
        <v>20.100000000000001</v>
      </c>
      <c r="Q13" s="71">
        <v>18.845199999999998</v>
      </c>
    </row>
    <row r="14" spans="1:17" s="84" customFormat="1" ht="17.649999999999999" customHeight="1">
      <c r="A14" s="461" t="s">
        <v>741</v>
      </c>
      <c r="B14" s="461"/>
      <c r="C14" s="461"/>
      <c r="D14" s="352">
        <f>SUM(D15:D276)</f>
        <v>637093.35214859329</v>
      </c>
      <c r="E14" s="352">
        <f>SUM(E15:E276)</f>
        <v>622489.26979208761</v>
      </c>
      <c r="F14" s="352">
        <f>E14/D14*100-100</f>
        <v>-2.2922986572146016</v>
      </c>
      <c r="G14" s="352">
        <f>SUM(G15:G276)</f>
        <v>551390.71892393159</v>
      </c>
      <c r="H14" s="352">
        <f>SUM(H15:H276)</f>
        <v>191066.87596066587</v>
      </c>
      <c r="I14" s="353">
        <f t="shared" ref="I14:I77" si="0">+H14/E14*100</f>
        <v>30.694003131087307</v>
      </c>
      <c r="J14" s="354"/>
      <c r="K14" s="352">
        <f>SUM(K15:K276)</f>
        <v>19971.550052864459</v>
      </c>
      <c r="L14" s="352">
        <f>SUM(L15:L276)</f>
        <v>171095.32590780139</v>
      </c>
      <c r="M14" s="79"/>
      <c r="N14" s="82"/>
      <c r="O14" s="83"/>
      <c r="P14" s="83"/>
      <c r="Q14" s="83"/>
    </row>
    <row r="15" spans="1:17" s="84" customFormat="1" ht="17.649999999999999" customHeight="1">
      <c r="A15" s="355">
        <v>1</v>
      </c>
      <c r="B15" s="274" t="s">
        <v>124</v>
      </c>
      <c r="C15" s="356" t="s">
        <v>125</v>
      </c>
      <c r="D15" s="357">
        <v>2373.7829239999996</v>
      </c>
      <c r="E15" s="357">
        <v>2373.7829239999996</v>
      </c>
      <c r="F15" s="358">
        <f>E15/D15*100-100</f>
        <v>0</v>
      </c>
      <c r="G15" s="357">
        <v>2373.7829239999996</v>
      </c>
      <c r="H15" s="339">
        <f>K15+L15</f>
        <v>0</v>
      </c>
      <c r="I15" s="339">
        <f t="shared" si="0"/>
        <v>0</v>
      </c>
      <c r="J15" s="359"/>
      <c r="K15" s="357">
        <v>0</v>
      </c>
      <c r="L15" s="360">
        <v>0</v>
      </c>
      <c r="M15" s="79"/>
      <c r="N15" s="85"/>
      <c r="O15" s="83"/>
      <c r="P15" s="83">
        <f>E15/P13</f>
        <v>118.09865293532336</v>
      </c>
      <c r="Q15" s="83">
        <f>D15/$Q$13</f>
        <v>125.96220385031731</v>
      </c>
    </row>
    <row r="16" spans="1:17" s="84" customFormat="1" ht="17.649999999999999" customHeight="1">
      <c r="A16" s="355">
        <v>2</v>
      </c>
      <c r="B16" s="274" t="s">
        <v>126</v>
      </c>
      <c r="C16" s="356" t="s">
        <v>742</v>
      </c>
      <c r="D16" s="357">
        <v>6371.5122649975001</v>
      </c>
      <c r="E16" s="357">
        <v>6371.5122649975001</v>
      </c>
      <c r="F16" s="358">
        <f t="shared" ref="F16:F79" si="1">E16/D16*100-100</f>
        <v>0</v>
      </c>
      <c r="G16" s="357">
        <v>6371.5122649975001</v>
      </c>
      <c r="H16" s="339">
        <f t="shared" ref="H16:H79" si="2">K16+L16</f>
        <v>-5.223114385444205E-12</v>
      </c>
      <c r="I16" s="339">
        <f t="shared" si="0"/>
        <v>-8.1976054792170358E-14</v>
      </c>
      <c r="J16" s="359"/>
      <c r="K16" s="357">
        <v>-2.6115571927221025E-12</v>
      </c>
      <c r="L16" s="360">
        <v>-2.6115571927221025E-12</v>
      </c>
      <c r="M16" s="79"/>
      <c r="N16" s="85"/>
      <c r="O16" s="83"/>
      <c r="P16" s="83"/>
      <c r="Q16" s="83"/>
    </row>
    <row r="17" spans="1:17" s="84" customFormat="1" ht="17.649999999999999" customHeight="1">
      <c r="A17" s="355">
        <v>3</v>
      </c>
      <c r="B17" s="274" t="s">
        <v>127</v>
      </c>
      <c r="C17" s="356" t="s">
        <v>128</v>
      </c>
      <c r="D17" s="357">
        <v>630.95508934749989</v>
      </c>
      <c r="E17" s="357">
        <v>630.95508934749989</v>
      </c>
      <c r="F17" s="358">
        <f t="shared" si="1"/>
        <v>0</v>
      </c>
      <c r="G17" s="357">
        <v>630.95508934749989</v>
      </c>
      <c r="H17" s="339">
        <f t="shared" si="2"/>
        <v>-3.2644464909026281E-13</v>
      </c>
      <c r="I17" s="339">
        <f t="shared" si="0"/>
        <v>-5.1738175125563132E-14</v>
      </c>
      <c r="J17" s="359"/>
      <c r="K17" s="357">
        <v>-1.6322232454513141E-13</v>
      </c>
      <c r="L17" s="360">
        <v>-1.6322232454513141E-13</v>
      </c>
      <c r="M17" s="79"/>
      <c r="N17" s="85"/>
      <c r="O17" s="83"/>
      <c r="P17" s="83"/>
      <c r="Q17" s="83"/>
    </row>
    <row r="18" spans="1:17" s="84" customFormat="1" ht="17.649999999999999" customHeight="1">
      <c r="A18" s="355">
        <v>4</v>
      </c>
      <c r="B18" s="274" t="s">
        <v>126</v>
      </c>
      <c r="C18" s="356" t="s">
        <v>129</v>
      </c>
      <c r="D18" s="357">
        <v>7605.5627463214996</v>
      </c>
      <c r="E18" s="357">
        <v>7605.5627463214996</v>
      </c>
      <c r="F18" s="358">
        <f t="shared" si="1"/>
        <v>0</v>
      </c>
      <c r="G18" s="357">
        <v>7605.5627463214996</v>
      </c>
      <c r="H18" s="339">
        <f t="shared" si="2"/>
        <v>2.6115571927221025E-12</v>
      </c>
      <c r="I18" s="339">
        <f t="shared" si="0"/>
        <v>3.4337461668897627E-14</v>
      </c>
      <c r="J18" s="359"/>
      <c r="K18" s="357">
        <v>1.3057785963610513E-12</v>
      </c>
      <c r="L18" s="360">
        <v>1.3057785963610513E-12</v>
      </c>
      <c r="M18" s="79"/>
      <c r="N18" s="85"/>
      <c r="O18" s="83"/>
      <c r="P18" s="83"/>
      <c r="Q18" s="83"/>
    </row>
    <row r="19" spans="1:17" s="84" customFormat="1" ht="17.649999999999999" customHeight="1">
      <c r="A19" s="355">
        <v>5</v>
      </c>
      <c r="B19" s="274" t="s">
        <v>130</v>
      </c>
      <c r="C19" s="356" t="s">
        <v>131</v>
      </c>
      <c r="D19" s="357">
        <v>1407.5017768895</v>
      </c>
      <c r="E19" s="357">
        <v>1407.5017768895</v>
      </c>
      <c r="F19" s="358">
        <f t="shared" si="1"/>
        <v>0</v>
      </c>
      <c r="G19" s="357">
        <v>1407.5017768895</v>
      </c>
      <c r="H19" s="339">
        <f t="shared" si="2"/>
        <v>3.2644464909026281E-13</v>
      </c>
      <c r="I19" s="339">
        <f t="shared" si="0"/>
        <v>2.3193196232525346E-14</v>
      </c>
      <c r="J19" s="359"/>
      <c r="K19" s="357">
        <v>1.6322232454513141E-13</v>
      </c>
      <c r="L19" s="360">
        <v>1.6322232454513141E-13</v>
      </c>
      <c r="M19" s="79"/>
      <c r="N19" s="85"/>
      <c r="O19" s="83"/>
      <c r="P19" s="83"/>
      <c r="Q19" s="83"/>
    </row>
    <row r="20" spans="1:17" s="84" customFormat="1" ht="17.649999999999999" customHeight="1">
      <c r="A20" s="355">
        <v>6</v>
      </c>
      <c r="B20" s="274" t="s">
        <v>126</v>
      </c>
      <c r="C20" s="356" t="s">
        <v>132</v>
      </c>
      <c r="D20" s="357">
        <v>7071.8534592400001</v>
      </c>
      <c r="E20" s="357">
        <v>7071.8534592400001</v>
      </c>
      <c r="F20" s="358">
        <f t="shared" si="1"/>
        <v>0</v>
      </c>
      <c r="G20" s="357">
        <v>7071.8534592400001</v>
      </c>
      <c r="H20" s="339">
        <f t="shared" si="2"/>
        <v>0</v>
      </c>
      <c r="I20" s="339">
        <f t="shared" si="0"/>
        <v>0</v>
      </c>
      <c r="J20" s="359"/>
      <c r="K20" s="357">
        <v>0</v>
      </c>
      <c r="L20" s="360">
        <v>0</v>
      </c>
      <c r="M20" s="79"/>
      <c r="N20" s="85"/>
      <c r="O20" s="83"/>
      <c r="P20" s="83"/>
      <c r="Q20" s="83"/>
    </row>
    <row r="21" spans="1:17" s="84" customFormat="1" ht="17.649999999999999" customHeight="1">
      <c r="A21" s="355">
        <v>7</v>
      </c>
      <c r="B21" s="274" t="s">
        <v>133</v>
      </c>
      <c r="C21" s="356" t="s">
        <v>134</v>
      </c>
      <c r="D21" s="357">
        <v>16108.071899132501</v>
      </c>
      <c r="E21" s="357">
        <v>16108.071899132501</v>
      </c>
      <c r="F21" s="358">
        <f t="shared" si="1"/>
        <v>0</v>
      </c>
      <c r="G21" s="357">
        <v>16108.071899132501</v>
      </c>
      <c r="H21" s="339">
        <f t="shared" si="2"/>
        <v>0</v>
      </c>
      <c r="I21" s="339">
        <f t="shared" si="0"/>
        <v>0</v>
      </c>
      <c r="J21" s="359"/>
      <c r="K21" s="357">
        <v>0</v>
      </c>
      <c r="L21" s="360">
        <v>0</v>
      </c>
      <c r="M21" s="79"/>
      <c r="N21" s="85"/>
      <c r="O21" s="83"/>
      <c r="P21" s="83"/>
      <c r="Q21" s="83"/>
    </row>
    <row r="22" spans="1:17" s="84" customFormat="1" ht="17.649999999999999" customHeight="1">
      <c r="A22" s="355">
        <v>9</v>
      </c>
      <c r="B22" s="274" t="s">
        <v>135</v>
      </c>
      <c r="C22" s="356" t="s">
        <v>136</v>
      </c>
      <c r="D22" s="357">
        <v>2297.5846896945</v>
      </c>
      <c r="E22" s="357">
        <v>2297.5846896945</v>
      </c>
      <c r="F22" s="358">
        <f t="shared" si="1"/>
        <v>0</v>
      </c>
      <c r="G22" s="357">
        <v>2297.5846896945</v>
      </c>
      <c r="H22" s="339">
        <f t="shared" si="2"/>
        <v>0</v>
      </c>
      <c r="I22" s="339">
        <f t="shared" si="0"/>
        <v>0</v>
      </c>
      <c r="J22" s="359"/>
      <c r="K22" s="357">
        <v>0</v>
      </c>
      <c r="L22" s="360">
        <v>0</v>
      </c>
      <c r="M22" s="79"/>
      <c r="N22" s="85"/>
      <c r="O22" s="83"/>
      <c r="P22" s="83"/>
      <c r="Q22" s="83"/>
    </row>
    <row r="23" spans="1:17" s="84" customFormat="1" ht="17.649999999999999" customHeight="1">
      <c r="A23" s="355">
        <v>10</v>
      </c>
      <c r="B23" s="274" t="s">
        <v>135</v>
      </c>
      <c r="C23" s="356" t="s">
        <v>137</v>
      </c>
      <c r="D23" s="357">
        <v>3047.5800216479997</v>
      </c>
      <c r="E23" s="357">
        <v>3047.5800216479997</v>
      </c>
      <c r="F23" s="358">
        <f t="shared" si="1"/>
        <v>0</v>
      </c>
      <c r="G23" s="357">
        <v>3047.5800216479997</v>
      </c>
      <c r="H23" s="339">
        <f t="shared" si="2"/>
        <v>0</v>
      </c>
      <c r="I23" s="339">
        <f t="shared" si="0"/>
        <v>0</v>
      </c>
      <c r="J23" s="359"/>
      <c r="K23" s="357">
        <v>0</v>
      </c>
      <c r="L23" s="360">
        <v>0</v>
      </c>
      <c r="M23" s="79"/>
      <c r="N23" s="85"/>
      <c r="O23" s="83"/>
      <c r="P23" s="83"/>
      <c r="Q23" s="83"/>
    </row>
    <row r="24" spans="1:17" s="84" customFormat="1" ht="17.649999999999999" customHeight="1">
      <c r="A24" s="361">
        <v>11</v>
      </c>
      <c r="B24" s="274" t="s">
        <v>135</v>
      </c>
      <c r="C24" s="356" t="s">
        <v>138</v>
      </c>
      <c r="D24" s="357">
        <v>2444.3868629674998</v>
      </c>
      <c r="E24" s="357">
        <v>2444.3868629674998</v>
      </c>
      <c r="F24" s="358">
        <f t="shared" si="1"/>
        <v>0</v>
      </c>
      <c r="G24" s="357">
        <v>2444.3868629674998</v>
      </c>
      <c r="H24" s="339">
        <f t="shared" si="2"/>
        <v>0</v>
      </c>
      <c r="I24" s="339">
        <f t="shared" si="0"/>
        <v>0</v>
      </c>
      <c r="J24" s="359"/>
      <c r="K24" s="357">
        <v>0</v>
      </c>
      <c r="L24" s="360">
        <v>0</v>
      </c>
      <c r="M24" s="79"/>
      <c r="N24" s="85"/>
      <c r="O24" s="83"/>
      <c r="P24" s="83"/>
      <c r="Q24" s="83"/>
    </row>
    <row r="25" spans="1:17" s="84" customFormat="1" ht="17.649999999999999" customHeight="1">
      <c r="A25" s="361">
        <v>12</v>
      </c>
      <c r="B25" s="274" t="s">
        <v>139</v>
      </c>
      <c r="C25" s="356" t="s">
        <v>140</v>
      </c>
      <c r="D25" s="357">
        <v>4024.1027593469998</v>
      </c>
      <c r="E25" s="357">
        <v>4024.1027593469998</v>
      </c>
      <c r="F25" s="358">
        <f t="shared" si="1"/>
        <v>0</v>
      </c>
      <c r="G25" s="357">
        <v>4024.1027593469998</v>
      </c>
      <c r="H25" s="339">
        <f t="shared" si="2"/>
        <v>1.3057785963610513E-12</v>
      </c>
      <c r="I25" s="339">
        <f t="shared" si="0"/>
        <v>3.2448937675064311E-14</v>
      </c>
      <c r="J25" s="359"/>
      <c r="K25" s="357">
        <v>6.5288929818052563E-13</v>
      </c>
      <c r="L25" s="360">
        <v>6.5288929818052563E-13</v>
      </c>
      <c r="M25" s="79"/>
      <c r="N25" s="85"/>
      <c r="O25" s="83"/>
      <c r="P25" s="83"/>
      <c r="Q25" s="83"/>
    </row>
    <row r="26" spans="1:17" s="84" customFormat="1" ht="17.649999999999999" customHeight="1">
      <c r="A26" s="361">
        <v>13</v>
      </c>
      <c r="B26" s="274" t="s">
        <v>139</v>
      </c>
      <c r="C26" s="356" t="s">
        <v>141</v>
      </c>
      <c r="D26" s="357">
        <v>1163.6651850935</v>
      </c>
      <c r="E26" s="357">
        <v>1163.6651850935</v>
      </c>
      <c r="F26" s="358">
        <f t="shared" si="1"/>
        <v>0</v>
      </c>
      <c r="G26" s="357">
        <v>1163.6651850935</v>
      </c>
      <c r="H26" s="339">
        <f t="shared" si="2"/>
        <v>0</v>
      </c>
      <c r="I26" s="339">
        <f t="shared" si="0"/>
        <v>0</v>
      </c>
      <c r="J26" s="359"/>
      <c r="K26" s="357">
        <v>0</v>
      </c>
      <c r="L26" s="360">
        <v>0</v>
      </c>
      <c r="M26" s="79"/>
      <c r="N26" s="85"/>
      <c r="O26" s="83"/>
      <c r="P26" s="83"/>
      <c r="Q26" s="83"/>
    </row>
    <row r="27" spans="1:17" s="84" customFormat="1" ht="17.649999999999999" customHeight="1">
      <c r="A27" s="361">
        <v>14</v>
      </c>
      <c r="B27" s="274" t="s">
        <v>139</v>
      </c>
      <c r="C27" s="356" t="s">
        <v>142</v>
      </c>
      <c r="D27" s="357">
        <v>775.51956286249992</v>
      </c>
      <c r="E27" s="357">
        <v>775.51956286249992</v>
      </c>
      <c r="F27" s="358">
        <f t="shared" si="1"/>
        <v>0</v>
      </c>
      <c r="G27" s="357">
        <v>775.51956286249992</v>
      </c>
      <c r="H27" s="339">
        <f t="shared" si="2"/>
        <v>0</v>
      </c>
      <c r="I27" s="339">
        <f t="shared" si="0"/>
        <v>0</v>
      </c>
      <c r="J27" s="359"/>
      <c r="K27" s="357">
        <v>0</v>
      </c>
      <c r="L27" s="360">
        <v>0</v>
      </c>
      <c r="M27" s="79"/>
      <c r="N27" s="85"/>
      <c r="O27" s="83"/>
      <c r="P27" s="83"/>
      <c r="Q27" s="83"/>
    </row>
    <row r="28" spans="1:17" s="84" customFormat="1" ht="17.649999999999999" customHeight="1">
      <c r="A28" s="361">
        <v>15</v>
      </c>
      <c r="B28" s="274" t="s">
        <v>139</v>
      </c>
      <c r="C28" s="356" t="s">
        <v>143</v>
      </c>
      <c r="D28" s="357">
        <v>1443.725374439</v>
      </c>
      <c r="E28" s="357">
        <v>1443.725374439</v>
      </c>
      <c r="F28" s="358">
        <f t="shared" si="1"/>
        <v>0</v>
      </c>
      <c r="G28" s="357">
        <v>1443.725374439</v>
      </c>
      <c r="H28" s="339">
        <f t="shared" si="2"/>
        <v>0</v>
      </c>
      <c r="I28" s="339">
        <f t="shared" si="0"/>
        <v>0</v>
      </c>
      <c r="J28" s="359"/>
      <c r="K28" s="357">
        <v>0</v>
      </c>
      <c r="L28" s="360">
        <v>0</v>
      </c>
      <c r="M28" s="79"/>
      <c r="N28" s="85"/>
      <c r="O28" s="83"/>
      <c r="P28" s="83"/>
      <c r="Q28" s="83"/>
    </row>
    <row r="29" spans="1:17" s="84" customFormat="1" ht="17.649999999999999" customHeight="1">
      <c r="A29" s="361">
        <v>16</v>
      </c>
      <c r="B29" s="274" t="s">
        <v>139</v>
      </c>
      <c r="C29" s="356" t="s">
        <v>144</v>
      </c>
      <c r="D29" s="357">
        <v>1665.6854027824998</v>
      </c>
      <c r="E29" s="357">
        <v>1665.6854027824998</v>
      </c>
      <c r="F29" s="358">
        <f t="shared" si="1"/>
        <v>0</v>
      </c>
      <c r="G29" s="357">
        <v>1665.6854027824998</v>
      </c>
      <c r="H29" s="339">
        <f t="shared" si="2"/>
        <v>6.5288929818052563E-13</v>
      </c>
      <c r="I29" s="339">
        <f t="shared" si="0"/>
        <v>3.919643511853348E-14</v>
      </c>
      <c r="J29" s="359"/>
      <c r="K29" s="357">
        <v>3.2644464909026281E-13</v>
      </c>
      <c r="L29" s="360">
        <v>3.2644464909026281E-13</v>
      </c>
      <c r="M29" s="79"/>
      <c r="N29" s="85"/>
      <c r="O29" s="83"/>
      <c r="P29" s="83"/>
      <c r="Q29" s="83"/>
    </row>
    <row r="30" spans="1:17" s="84" customFormat="1" ht="17.649999999999999" customHeight="1">
      <c r="A30" s="361">
        <v>17</v>
      </c>
      <c r="B30" s="274" t="s">
        <v>135</v>
      </c>
      <c r="C30" s="356" t="s">
        <v>145</v>
      </c>
      <c r="D30" s="357">
        <v>1023.2405893655</v>
      </c>
      <c r="E30" s="357">
        <v>1023.2405893655</v>
      </c>
      <c r="F30" s="358">
        <f t="shared" si="1"/>
        <v>0</v>
      </c>
      <c r="G30" s="357">
        <v>1023.2405893655</v>
      </c>
      <c r="H30" s="339">
        <f t="shared" si="2"/>
        <v>0</v>
      </c>
      <c r="I30" s="339">
        <f t="shared" si="0"/>
        <v>0</v>
      </c>
      <c r="J30" s="359"/>
      <c r="K30" s="357">
        <v>0</v>
      </c>
      <c r="L30" s="360">
        <v>0</v>
      </c>
      <c r="M30" s="79"/>
      <c r="N30" s="85"/>
      <c r="O30" s="83"/>
      <c r="P30" s="83"/>
      <c r="Q30" s="83"/>
    </row>
    <row r="31" spans="1:17" s="84" customFormat="1" ht="17.649999999999999" customHeight="1">
      <c r="A31" s="361">
        <v>18</v>
      </c>
      <c r="B31" s="274" t="s">
        <v>135</v>
      </c>
      <c r="C31" s="356" t="s">
        <v>146</v>
      </c>
      <c r="D31" s="357">
        <v>945.43014627549996</v>
      </c>
      <c r="E31" s="357">
        <v>945.43014627549996</v>
      </c>
      <c r="F31" s="358">
        <f t="shared" si="1"/>
        <v>0</v>
      </c>
      <c r="G31" s="357">
        <v>945.43014627549996</v>
      </c>
      <c r="H31" s="339">
        <f t="shared" si="2"/>
        <v>3.2644464909026281E-13</v>
      </c>
      <c r="I31" s="339">
        <f t="shared" si="0"/>
        <v>3.4528690498846892E-14</v>
      </c>
      <c r="J31" s="359"/>
      <c r="K31" s="357">
        <v>1.6322232454513141E-13</v>
      </c>
      <c r="L31" s="360">
        <v>1.6322232454513141E-13</v>
      </c>
      <c r="M31" s="79"/>
      <c r="N31" s="85"/>
      <c r="O31" s="83"/>
      <c r="P31" s="83"/>
      <c r="Q31" s="83"/>
    </row>
    <row r="32" spans="1:17" s="84" customFormat="1" ht="17.649999999999999" customHeight="1">
      <c r="A32" s="361">
        <v>19</v>
      </c>
      <c r="B32" s="274" t="s">
        <v>135</v>
      </c>
      <c r="C32" s="356" t="s">
        <v>147</v>
      </c>
      <c r="D32" s="357">
        <v>635.84009368</v>
      </c>
      <c r="E32" s="357">
        <v>635.84009368</v>
      </c>
      <c r="F32" s="358">
        <f t="shared" si="1"/>
        <v>0</v>
      </c>
      <c r="G32" s="357">
        <v>635.84009368</v>
      </c>
      <c r="H32" s="339">
        <f t="shared" si="2"/>
        <v>0</v>
      </c>
      <c r="I32" s="339">
        <f t="shared" si="0"/>
        <v>0</v>
      </c>
      <c r="J32" s="359"/>
      <c r="K32" s="357">
        <v>0</v>
      </c>
      <c r="L32" s="360">
        <v>0</v>
      </c>
      <c r="M32" s="79"/>
      <c r="N32" s="85"/>
      <c r="O32" s="83"/>
      <c r="P32" s="83"/>
      <c r="Q32" s="83"/>
    </row>
    <row r="33" spans="1:17" s="84" customFormat="1" ht="17.649999999999999" customHeight="1">
      <c r="A33" s="361">
        <v>20</v>
      </c>
      <c r="B33" s="274" t="s">
        <v>135</v>
      </c>
      <c r="C33" s="356" t="s">
        <v>148</v>
      </c>
      <c r="D33" s="357">
        <v>648.26514831500003</v>
      </c>
      <c r="E33" s="357">
        <v>648.26514831500003</v>
      </c>
      <c r="F33" s="358">
        <f t="shared" si="1"/>
        <v>0</v>
      </c>
      <c r="G33" s="357">
        <v>648.26514831500003</v>
      </c>
      <c r="H33" s="339">
        <f t="shared" si="2"/>
        <v>-1.6322232454513141E-13</v>
      </c>
      <c r="I33" s="339">
        <f t="shared" si="0"/>
        <v>-2.5178327875466733E-14</v>
      </c>
      <c r="J33" s="359"/>
      <c r="K33" s="357">
        <v>-8.1611162272565703E-14</v>
      </c>
      <c r="L33" s="360">
        <v>-8.1611162272565703E-14</v>
      </c>
      <c r="M33" s="79"/>
      <c r="N33" s="85"/>
      <c r="O33" s="83"/>
      <c r="P33" s="83"/>
      <c r="Q33" s="83"/>
    </row>
    <row r="34" spans="1:17" s="84" customFormat="1" ht="17.649999999999999" customHeight="1">
      <c r="A34" s="361">
        <v>21</v>
      </c>
      <c r="B34" s="274" t="s">
        <v>139</v>
      </c>
      <c r="C34" s="356" t="s">
        <v>149</v>
      </c>
      <c r="D34" s="357">
        <v>837.96905578849999</v>
      </c>
      <c r="E34" s="357">
        <v>837.96905578849999</v>
      </c>
      <c r="F34" s="358">
        <f t="shared" si="1"/>
        <v>0</v>
      </c>
      <c r="G34" s="357">
        <v>837.96905578849999</v>
      </c>
      <c r="H34" s="339">
        <f t="shared" si="2"/>
        <v>3.2644464909026281E-13</v>
      </c>
      <c r="I34" s="339">
        <f t="shared" si="0"/>
        <v>3.8956647245534582E-14</v>
      </c>
      <c r="J34" s="359"/>
      <c r="K34" s="357">
        <v>1.6322232454513141E-13</v>
      </c>
      <c r="L34" s="360">
        <v>1.6322232454513141E-13</v>
      </c>
      <c r="M34" s="79"/>
      <c r="N34" s="85"/>
      <c r="O34" s="83"/>
      <c r="P34" s="83"/>
      <c r="Q34" s="83"/>
    </row>
    <row r="35" spans="1:17" s="84" customFormat="1" ht="17.649999999999999" customHeight="1">
      <c r="A35" s="361">
        <v>22</v>
      </c>
      <c r="B35" s="274" t="s">
        <v>139</v>
      </c>
      <c r="C35" s="356" t="s">
        <v>150</v>
      </c>
      <c r="D35" s="357">
        <v>1033.4648135</v>
      </c>
      <c r="E35" s="357">
        <v>1033.4648135</v>
      </c>
      <c r="F35" s="358">
        <f t="shared" si="1"/>
        <v>0</v>
      </c>
      <c r="G35" s="357">
        <v>1033.4648135</v>
      </c>
      <c r="H35" s="339">
        <f t="shared" si="2"/>
        <v>0</v>
      </c>
      <c r="I35" s="339">
        <f t="shared" si="0"/>
        <v>0</v>
      </c>
      <c r="J35" s="359"/>
      <c r="K35" s="357">
        <v>0</v>
      </c>
      <c r="L35" s="360">
        <v>0</v>
      </c>
      <c r="M35" s="79"/>
      <c r="N35" s="85"/>
      <c r="O35" s="83"/>
      <c r="P35" s="83"/>
      <c r="Q35" s="83"/>
    </row>
    <row r="36" spans="1:17" s="84" customFormat="1" ht="17.649999999999999" customHeight="1">
      <c r="A36" s="361">
        <v>23</v>
      </c>
      <c r="B36" s="274" t="s">
        <v>139</v>
      </c>
      <c r="C36" s="356" t="s">
        <v>151</v>
      </c>
      <c r="D36" s="357">
        <v>559.10954080499994</v>
      </c>
      <c r="E36" s="357">
        <v>559.10954080499994</v>
      </c>
      <c r="F36" s="358">
        <f t="shared" si="1"/>
        <v>0</v>
      </c>
      <c r="G36" s="357">
        <v>559.10954080499994</v>
      </c>
      <c r="H36" s="339">
        <f t="shared" si="2"/>
        <v>1.6322232454513141E-13</v>
      </c>
      <c r="I36" s="339">
        <f t="shared" si="0"/>
        <v>2.9193264044488605E-14</v>
      </c>
      <c r="J36" s="359"/>
      <c r="K36" s="357">
        <v>8.1611162272565703E-14</v>
      </c>
      <c r="L36" s="360">
        <v>8.1611162272565703E-14</v>
      </c>
      <c r="M36" s="79"/>
      <c r="N36" s="85"/>
      <c r="O36" s="83"/>
      <c r="P36" s="83"/>
      <c r="Q36" s="83"/>
    </row>
    <row r="37" spans="1:17" s="84" customFormat="1" ht="17.649999999999999" customHeight="1">
      <c r="A37" s="361">
        <v>24</v>
      </c>
      <c r="B37" s="274" t="s">
        <v>139</v>
      </c>
      <c r="C37" s="356" t="s">
        <v>152</v>
      </c>
      <c r="D37" s="357">
        <v>1013.7454117265</v>
      </c>
      <c r="E37" s="357">
        <v>1013.7454117265</v>
      </c>
      <c r="F37" s="358">
        <f t="shared" si="1"/>
        <v>0</v>
      </c>
      <c r="G37" s="357">
        <v>1013.7454117265</v>
      </c>
      <c r="H37" s="339">
        <f t="shared" si="2"/>
        <v>0</v>
      </c>
      <c r="I37" s="339">
        <f t="shared" si="0"/>
        <v>0</v>
      </c>
      <c r="J37" s="359"/>
      <c r="K37" s="357">
        <v>0</v>
      </c>
      <c r="L37" s="360">
        <v>0</v>
      </c>
      <c r="M37" s="79"/>
      <c r="N37" s="85"/>
      <c r="O37" s="83"/>
      <c r="P37" s="83"/>
      <c r="Q37" s="83"/>
    </row>
    <row r="38" spans="1:17" s="84" customFormat="1" ht="17.649999999999999" customHeight="1">
      <c r="A38" s="361">
        <v>25</v>
      </c>
      <c r="B38" s="274" t="s">
        <v>124</v>
      </c>
      <c r="C38" s="356" t="s">
        <v>153</v>
      </c>
      <c r="D38" s="357">
        <v>3018.9434051754997</v>
      </c>
      <c r="E38" s="357">
        <v>3018.9434051754997</v>
      </c>
      <c r="F38" s="358">
        <f t="shared" si="1"/>
        <v>0</v>
      </c>
      <c r="G38" s="357">
        <v>3018.9434051754997</v>
      </c>
      <c r="H38" s="339">
        <f t="shared" si="2"/>
        <v>0</v>
      </c>
      <c r="I38" s="339">
        <f t="shared" si="0"/>
        <v>0</v>
      </c>
      <c r="J38" s="359"/>
      <c r="K38" s="357">
        <v>0</v>
      </c>
      <c r="L38" s="360">
        <v>0</v>
      </c>
      <c r="M38" s="79"/>
      <c r="N38" s="85"/>
      <c r="O38" s="83"/>
      <c r="P38" s="83"/>
      <c r="Q38" s="83"/>
    </row>
    <row r="39" spans="1:17" s="84" customFormat="1" ht="17.649999999999999" customHeight="1">
      <c r="A39" s="361">
        <v>26</v>
      </c>
      <c r="B39" s="274" t="s">
        <v>154</v>
      </c>
      <c r="C39" s="356" t="s">
        <v>155</v>
      </c>
      <c r="D39" s="357">
        <v>2637.4910348424996</v>
      </c>
      <c r="E39" s="357">
        <v>2637.4910348424996</v>
      </c>
      <c r="F39" s="358">
        <f t="shared" si="1"/>
        <v>0</v>
      </c>
      <c r="G39" s="357">
        <v>2637.4910348424996</v>
      </c>
      <c r="H39" s="339">
        <f t="shared" si="2"/>
        <v>6.5288929818052563E-13</v>
      </c>
      <c r="I39" s="339">
        <f t="shared" si="0"/>
        <v>2.4754180755708748E-14</v>
      </c>
      <c r="J39" s="359"/>
      <c r="K39" s="357">
        <v>3.2644464909026281E-13</v>
      </c>
      <c r="L39" s="360">
        <v>3.2644464909026281E-13</v>
      </c>
      <c r="M39" s="79"/>
      <c r="N39" s="85"/>
      <c r="O39" s="83"/>
      <c r="P39" s="83"/>
      <c r="Q39" s="83"/>
    </row>
    <row r="40" spans="1:17" s="84" customFormat="1" ht="17.649999999999999" customHeight="1">
      <c r="A40" s="361">
        <v>27</v>
      </c>
      <c r="B40" s="274" t="s">
        <v>135</v>
      </c>
      <c r="C40" s="356" t="s">
        <v>743</v>
      </c>
      <c r="D40" s="357">
        <v>2801.0680770759996</v>
      </c>
      <c r="E40" s="357">
        <v>2801.0680770759996</v>
      </c>
      <c r="F40" s="358">
        <f t="shared" si="1"/>
        <v>0</v>
      </c>
      <c r="G40" s="357">
        <v>2801.0680770759996</v>
      </c>
      <c r="H40" s="339">
        <f t="shared" si="2"/>
        <v>6.5288929818052563E-13</v>
      </c>
      <c r="I40" s="339">
        <f t="shared" si="0"/>
        <v>2.3308583733604528E-14</v>
      </c>
      <c r="J40" s="359"/>
      <c r="K40" s="357">
        <v>3.2644464909026281E-13</v>
      </c>
      <c r="L40" s="360">
        <v>3.2644464909026281E-13</v>
      </c>
      <c r="M40" s="79"/>
      <c r="N40" s="85"/>
      <c r="O40" s="83"/>
      <c r="P40" s="83"/>
      <c r="Q40" s="83"/>
    </row>
    <row r="41" spans="1:17" s="84" customFormat="1" ht="17.649999999999999" customHeight="1">
      <c r="A41" s="361">
        <v>28</v>
      </c>
      <c r="B41" s="274" t="s">
        <v>135</v>
      </c>
      <c r="C41" s="356" t="s">
        <v>157</v>
      </c>
      <c r="D41" s="357">
        <v>7667.0138059715</v>
      </c>
      <c r="E41" s="357">
        <v>7667.0138059715</v>
      </c>
      <c r="F41" s="358">
        <f t="shared" si="1"/>
        <v>0</v>
      </c>
      <c r="G41" s="357">
        <v>7667.0138059715</v>
      </c>
      <c r="H41" s="339">
        <f t="shared" si="2"/>
        <v>-2.6115571927221025E-12</v>
      </c>
      <c r="I41" s="339">
        <f t="shared" si="0"/>
        <v>-3.4062247164444589E-14</v>
      </c>
      <c r="J41" s="359"/>
      <c r="K41" s="357">
        <v>-1.3057785963610513E-12</v>
      </c>
      <c r="L41" s="360">
        <v>-1.3057785963610513E-12</v>
      </c>
      <c r="M41" s="79"/>
      <c r="N41" s="85"/>
      <c r="O41" s="83"/>
      <c r="P41" s="83"/>
      <c r="Q41" s="83"/>
    </row>
    <row r="42" spans="1:17" s="84" customFormat="1" ht="17.649999999999999" customHeight="1">
      <c r="A42" s="361">
        <v>29</v>
      </c>
      <c r="B42" s="274" t="s">
        <v>135</v>
      </c>
      <c r="C42" s="356" t="s">
        <v>158</v>
      </c>
      <c r="D42" s="357">
        <v>1025.1312357014999</v>
      </c>
      <c r="E42" s="357">
        <v>1025.1312357014999</v>
      </c>
      <c r="F42" s="358">
        <f t="shared" si="1"/>
        <v>0</v>
      </c>
      <c r="G42" s="357">
        <v>1025.1312357014999</v>
      </c>
      <c r="H42" s="339">
        <f t="shared" si="2"/>
        <v>-6.5288929818052563E-13</v>
      </c>
      <c r="I42" s="339">
        <f t="shared" si="0"/>
        <v>-6.3688362566940205E-14</v>
      </c>
      <c r="J42" s="359"/>
      <c r="K42" s="357">
        <v>-3.2644464909026281E-13</v>
      </c>
      <c r="L42" s="360">
        <v>-3.2644464909026281E-13</v>
      </c>
      <c r="M42" s="79"/>
      <c r="N42" s="85"/>
      <c r="O42" s="83"/>
      <c r="P42" s="83"/>
      <c r="Q42" s="83"/>
    </row>
    <row r="43" spans="1:17" s="84" customFormat="1" ht="17.649999999999999" customHeight="1">
      <c r="A43" s="361">
        <v>30</v>
      </c>
      <c r="B43" s="274" t="s">
        <v>135</v>
      </c>
      <c r="C43" s="356" t="s">
        <v>159</v>
      </c>
      <c r="D43" s="357">
        <v>3025.1350054564996</v>
      </c>
      <c r="E43" s="357">
        <v>3025.1350054564996</v>
      </c>
      <c r="F43" s="358">
        <f t="shared" si="1"/>
        <v>0</v>
      </c>
      <c r="G43" s="357">
        <v>3025.1350054564996</v>
      </c>
      <c r="H43" s="339">
        <f t="shared" si="2"/>
        <v>0</v>
      </c>
      <c r="I43" s="339">
        <f t="shared" si="0"/>
        <v>0</v>
      </c>
      <c r="J43" s="359"/>
      <c r="K43" s="357">
        <v>0</v>
      </c>
      <c r="L43" s="360">
        <v>0</v>
      </c>
      <c r="M43" s="79"/>
      <c r="N43" s="85"/>
      <c r="O43" s="83"/>
      <c r="P43" s="83"/>
      <c r="Q43" s="83"/>
    </row>
    <row r="44" spans="1:17" s="84" customFormat="1" ht="17.649999999999999" customHeight="1">
      <c r="A44" s="361">
        <v>31</v>
      </c>
      <c r="B44" s="274" t="s">
        <v>135</v>
      </c>
      <c r="C44" s="356" t="s">
        <v>160</v>
      </c>
      <c r="D44" s="357">
        <v>6329.3688889264995</v>
      </c>
      <c r="E44" s="357">
        <v>6329.3688889264995</v>
      </c>
      <c r="F44" s="358">
        <f t="shared" si="1"/>
        <v>0</v>
      </c>
      <c r="G44" s="357">
        <v>6329.3688659549989</v>
      </c>
      <c r="H44" s="339">
        <f t="shared" si="2"/>
        <v>0</v>
      </c>
      <c r="I44" s="339">
        <f t="shared" si="0"/>
        <v>0</v>
      </c>
      <c r="J44" s="359"/>
      <c r="K44" s="357">
        <v>0</v>
      </c>
      <c r="L44" s="360">
        <v>0</v>
      </c>
      <c r="M44" s="79"/>
      <c r="N44" s="85"/>
      <c r="O44" s="83"/>
      <c r="P44" s="83"/>
      <c r="Q44" s="83"/>
    </row>
    <row r="45" spans="1:17" s="84" customFormat="1" ht="17.649999999999999" customHeight="1">
      <c r="A45" s="361">
        <v>32</v>
      </c>
      <c r="B45" s="274" t="s">
        <v>139</v>
      </c>
      <c r="C45" s="356" t="s">
        <v>161</v>
      </c>
      <c r="D45" s="357">
        <v>1477.0661406244999</v>
      </c>
      <c r="E45" s="357">
        <v>1477.0661406244999</v>
      </c>
      <c r="F45" s="358">
        <f t="shared" si="1"/>
        <v>0</v>
      </c>
      <c r="G45" s="357">
        <v>1477.0661865674997</v>
      </c>
      <c r="H45" s="339">
        <f t="shared" si="2"/>
        <v>0</v>
      </c>
      <c r="I45" s="339">
        <f t="shared" si="0"/>
        <v>0</v>
      </c>
      <c r="J45" s="359"/>
      <c r="K45" s="357">
        <v>0</v>
      </c>
      <c r="L45" s="360">
        <v>0</v>
      </c>
      <c r="M45" s="79"/>
      <c r="N45" s="85"/>
      <c r="O45" s="83"/>
      <c r="P45" s="83"/>
      <c r="Q45" s="83"/>
    </row>
    <row r="46" spans="1:17" s="84" customFormat="1" ht="17.649999999999999" customHeight="1">
      <c r="A46" s="361">
        <v>33</v>
      </c>
      <c r="B46" s="274" t="s">
        <v>139</v>
      </c>
      <c r="C46" s="356" t="s">
        <v>162</v>
      </c>
      <c r="D46" s="357">
        <v>1782.4358003254999</v>
      </c>
      <c r="E46" s="357">
        <v>1782.4358003254999</v>
      </c>
      <c r="F46" s="358">
        <f t="shared" si="1"/>
        <v>0</v>
      </c>
      <c r="G46" s="357">
        <v>1782.4358003254999</v>
      </c>
      <c r="H46" s="339">
        <f t="shared" si="2"/>
        <v>0</v>
      </c>
      <c r="I46" s="339">
        <f t="shared" si="0"/>
        <v>0</v>
      </c>
      <c r="J46" s="359"/>
      <c r="K46" s="357">
        <v>0</v>
      </c>
      <c r="L46" s="360">
        <v>0</v>
      </c>
      <c r="M46" s="79"/>
      <c r="N46" s="85"/>
      <c r="O46" s="83"/>
      <c r="P46" s="83"/>
      <c r="Q46" s="83"/>
    </row>
    <row r="47" spans="1:17" s="84" customFormat="1" ht="17.649999999999999" customHeight="1">
      <c r="A47" s="361">
        <v>34</v>
      </c>
      <c r="B47" s="274" t="s">
        <v>139</v>
      </c>
      <c r="C47" s="356" t="s">
        <v>163</v>
      </c>
      <c r="D47" s="357">
        <v>1665.3168939794998</v>
      </c>
      <c r="E47" s="357">
        <v>1665.3168939794998</v>
      </c>
      <c r="F47" s="358">
        <f t="shared" si="1"/>
        <v>0</v>
      </c>
      <c r="G47" s="357">
        <v>1665.3168710079999</v>
      </c>
      <c r="H47" s="339">
        <f t="shared" si="2"/>
        <v>-6.5288929818052563E-13</v>
      </c>
      <c r="I47" s="339">
        <f t="shared" si="0"/>
        <v>-3.9205108681769176E-14</v>
      </c>
      <c r="J47" s="359"/>
      <c r="K47" s="357">
        <v>-3.2644464909026281E-13</v>
      </c>
      <c r="L47" s="360">
        <v>-3.2644464909026281E-13</v>
      </c>
      <c r="M47" s="79"/>
      <c r="N47" s="85"/>
      <c r="O47" s="83"/>
      <c r="P47" s="83"/>
      <c r="Q47" s="83"/>
    </row>
    <row r="48" spans="1:17" s="84" customFormat="1" ht="17.649999999999999" customHeight="1">
      <c r="A48" s="361">
        <v>35</v>
      </c>
      <c r="B48" s="274" t="s">
        <v>139</v>
      </c>
      <c r="C48" s="356" t="s">
        <v>164</v>
      </c>
      <c r="D48" s="357">
        <v>930.28749427599996</v>
      </c>
      <c r="E48" s="357">
        <v>930.28749427599996</v>
      </c>
      <c r="F48" s="358">
        <f t="shared" si="1"/>
        <v>0</v>
      </c>
      <c r="G48" s="357">
        <v>930.28749427599996</v>
      </c>
      <c r="H48" s="339">
        <f t="shared" si="2"/>
        <v>0</v>
      </c>
      <c r="I48" s="339">
        <f t="shared" si="0"/>
        <v>0</v>
      </c>
      <c r="J48" s="359"/>
      <c r="K48" s="357">
        <v>0</v>
      </c>
      <c r="L48" s="360">
        <v>0</v>
      </c>
      <c r="M48" s="79"/>
      <c r="N48" s="85"/>
      <c r="O48" s="83"/>
      <c r="P48" s="83"/>
      <c r="Q48" s="83"/>
    </row>
    <row r="49" spans="1:17" s="84" customFormat="1" ht="17.649999999999999" customHeight="1">
      <c r="A49" s="361">
        <v>36</v>
      </c>
      <c r="B49" s="274" t="s">
        <v>139</v>
      </c>
      <c r="C49" s="356" t="s">
        <v>165</v>
      </c>
      <c r="D49" s="357">
        <v>197.28661585150002</v>
      </c>
      <c r="E49" s="357">
        <v>197.28661585150002</v>
      </c>
      <c r="F49" s="358">
        <f t="shared" si="1"/>
        <v>0</v>
      </c>
      <c r="G49" s="357">
        <v>197.28661585150002</v>
      </c>
      <c r="H49" s="339">
        <f t="shared" si="2"/>
        <v>8.1611162272565703E-14</v>
      </c>
      <c r="I49" s="339">
        <f t="shared" si="0"/>
        <v>4.1366801250215269E-14</v>
      </c>
      <c r="J49" s="359"/>
      <c r="K49" s="357">
        <v>4.0805581136282852E-14</v>
      </c>
      <c r="L49" s="360">
        <v>4.0805581136282852E-14</v>
      </c>
      <c r="M49" s="79"/>
      <c r="N49" s="85"/>
      <c r="O49" s="83"/>
      <c r="P49" s="83"/>
      <c r="Q49" s="83"/>
    </row>
    <row r="50" spans="1:17" s="84" customFormat="1" ht="17.649999999999999" customHeight="1">
      <c r="A50" s="361">
        <v>37</v>
      </c>
      <c r="B50" s="274" t="s">
        <v>139</v>
      </c>
      <c r="C50" s="356" t="s">
        <v>166</v>
      </c>
      <c r="D50" s="357">
        <v>3978.0839763684999</v>
      </c>
      <c r="E50" s="357">
        <v>3978.0839763684999</v>
      </c>
      <c r="F50" s="358">
        <f t="shared" si="1"/>
        <v>0</v>
      </c>
      <c r="G50" s="357">
        <v>3978.0839304254996</v>
      </c>
      <c r="H50" s="339">
        <f t="shared" si="2"/>
        <v>0</v>
      </c>
      <c r="I50" s="339">
        <f t="shared" si="0"/>
        <v>0</v>
      </c>
      <c r="J50" s="359"/>
      <c r="K50" s="357">
        <v>0</v>
      </c>
      <c r="L50" s="360">
        <v>0</v>
      </c>
      <c r="M50" s="79"/>
      <c r="N50" s="85"/>
      <c r="O50" s="83"/>
      <c r="P50" s="83"/>
      <c r="Q50" s="83"/>
    </row>
    <row r="51" spans="1:17" s="84" customFormat="1" ht="17.649999999999999" customHeight="1">
      <c r="A51" s="361">
        <v>38</v>
      </c>
      <c r="B51" s="274" t="s">
        <v>126</v>
      </c>
      <c r="C51" s="356" t="s">
        <v>167</v>
      </c>
      <c r="D51" s="357">
        <v>2614.5807538899999</v>
      </c>
      <c r="E51" s="357">
        <v>2614.5807538899999</v>
      </c>
      <c r="F51" s="358">
        <f t="shared" si="1"/>
        <v>0</v>
      </c>
      <c r="G51" s="357">
        <v>2614.5807538899999</v>
      </c>
      <c r="H51" s="339">
        <f t="shared" si="2"/>
        <v>6.5288929818052563E-13</v>
      </c>
      <c r="I51" s="339">
        <f t="shared" si="0"/>
        <v>2.4971089426446293E-14</v>
      </c>
      <c r="J51" s="359"/>
      <c r="K51" s="357">
        <v>3.2644464909026281E-13</v>
      </c>
      <c r="L51" s="360">
        <v>3.2644464909026281E-13</v>
      </c>
      <c r="M51" s="79"/>
      <c r="N51" s="85"/>
      <c r="O51" s="83"/>
      <c r="P51" s="83"/>
      <c r="Q51" s="83"/>
    </row>
    <row r="52" spans="1:17" s="84" customFormat="1" ht="17.649999999999999" customHeight="1">
      <c r="A52" s="361">
        <v>39</v>
      </c>
      <c r="B52" s="274" t="s">
        <v>135</v>
      </c>
      <c r="C52" s="356" t="s">
        <v>168</v>
      </c>
      <c r="D52" s="357">
        <v>1508.5965228949999</v>
      </c>
      <c r="E52" s="357">
        <v>1508.5965228949999</v>
      </c>
      <c r="F52" s="358">
        <f t="shared" si="1"/>
        <v>0</v>
      </c>
      <c r="G52" s="357">
        <v>1508.5965228949999</v>
      </c>
      <c r="H52" s="339">
        <f t="shared" si="2"/>
        <v>0</v>
      </c>
      <c r="I52" s="339">
        <f t="shared" si="0"/>
        <v>0</v>
      </c>
      <c r="J52" s="359"/>
      <c r="K52" s="357">
        <v>0</v>
      </c>
      <c r="L52" s="360">
        <v>0</v>
      </c>
      <c r="M52" s="79"/>
      <c r="N52" s="85"/>
      <c r="O52" s="83"/>
      <c r="P52" s="83"/>
      <c r="Q52" s="83"/>
    </row>
    <row r="53" spans="1:17" s="84" customFormat="1" ht="17.649999999999999" customHeight="1">
      <c r="A53" s="361">
        <v>40</v>
      </c>
      <c r="B53" s="274" t="s">
        <v>135</v>
      </c>
      <c r="C53" s="356" t="s">
        <v>744</v>
      </c>
      <c r="D53" s="357">
        <v>340.03815561499999</v>
      </c>
      <c r="E53" s="357">
        <v>340.03815561499999</v>
      </c>
      <c r="F53" s="358">
        <f t="shared" si="1"/>
        <v>0</v>
      </c>
      <c r="G53" s="357">
        <v>340.03815561499999</v>
      </c>
      <c r="H53" s="339">
        <f t="shared" si="2"/>
        <v>-8.1611162272565703E-14</v>
      </c>
      <c r="I53" s="339">
        <f t="shared" si="0"/>
        <v>-2.4000589617645136E-14</v>
      </c>
      <c r="J53" s="359"/>
      <c r="K53" s="357">
        <v>-4.0805581136282852E-14</v>
      </c>
      <c r="L53" s="360">
        <v>-4.0805581136282852E-14</v>
      </c>
      <c r="M53" s="79"/>
      <c r="N53" s="85"/>
      <c r="O53" s="83"/>
      <c r="P53" s="83"/>
      <c r="Q53" s="83"/>
    </row>
    <row r="54" spans="1:17" s="84" customFormat="1" ht="17.649999999999999" customHeight="1">
      <c r="A54" s="361">
        <v>41</v>
      </c>
      <c r="B54" s="274" t="s">
        <v>135</v>
      </c>
      <c r="C54" s="356" t="s">
        <v>745</v>
      </c>
      <c r="D54" s="357">
        <v>5680.9537137449997</v>
      </c>
      <c r="E54" s="357">
        <v>5680.9537137449997</v>
      </c>
      <c r="F54" s="358">
        <f t="shared" si="1"/>
        <v>0</v>
      </c>
      <c r="G54" s="357">
        <v>5680.9537137449997</v>
      </c>
      <c r="H54" s="339">
        <f t="shared" si="2"/>
        <v>1.3057785963610513E-12</v>
      </c>
      <c r="I54" s="339">
        <f t="shared" si="0"/>
        <v>2.298520041101084E-14</v>
      </c>
      <c r="J54" s="359"/>
      <c r="K54" s="357">
        <v>6.5288929818052563E-13</v>
      </c>
      <c r="L54" s="360">
        <v>6.5288929818052563E-13</v>
      </c>
      <c r="M54" s="79"/>
      <c r="N54" s="85"/>
      <c r="O54" s="83"/>
      <c r="P54" s="83"/>
      <c r="Q54" s="83"/>
    </row>
    <row r="55" spans="1:17" s="84" customFormat="1" ht="17.649999999999999" customHeight="1">
      <c r="A55" s="361">
        <v>42</v>
      </c>
      <c r="B55" s="274" t="s">
        <v>135</v>
      </c>
      <c r="C55" s="356" t="s">
        <v>171</v>
      </c>
      <c r="D55" s="357">
        <v>2467.0828657679999</v>
      </c>
      <c r="E55" s="357">
        <v>2467.0828657679999</v>
      </c>
      <c r="F55" s="358">
        <f t="shared" si="1"/>
        <v>0</v>
      </c>
      <c r="G55" s="357">
        <v>2467.0828657679999</v>
      </c>
      <c r="H55" s="339">
        <f t="shared" si="2"/>
        <v>1.3057785963610513E-12</v>
      </c>
      <c r="I55" s="339">
        <f t="shared" si="0"/>
        <v>5.2928039608210074E-14</v>
      </c>
      <c r="J55" s="359"/>
      <c r="K55" s="357">
        <v>6.5288929818052563E-13</v>
      </c>
      <c r="L55" s="360">
        <v>6.5288929818052563E-13</v>
      </c>
      <c r="M55" s="79"/>
      <c r="N55" s="85"/>
      <c r="O55" s="83"/>
      <c r="P55" s="83"/>
      <c r="Q55" s="83"/>
    </row>
    <row r="56" spans="1:17" s="84" customFormat="1" ht="17.649999999999999" customHeight="1">
      <c r="A56" s="361">
        <v>43</v>
      </c>
      <c r="B56" s="274" t="s">
        <v>135</v>
      </c>
      <c r="C56" s="356" t="s">
        <v>172</v>
      </c>
      <c r="D56" s="357">
        <v>1004.99761184</v>
      </c>
      <c r="E56" s="357">
        <v>1004.99761184</v>
      </c>
      <c r="F56" s="358">
        <f t="shared" si="1"/>
        <v>0</v>
      </c>
      <c r="G56" s="357">
        <v>1004.99761184</v>
      </c>
      <c r="H56" s="339">
        <f t="shared" si="2"/>
        <v>-6.5288929818052563E-13</v>
      </c>
      <c r="I56" s="339">
        <f t="shared" si="0"/>
        <v>-6.4964263644884012E-14</v>
      </c>
      <c r="J56" s="359"/>
      <c r="K56" s="357">
        <v>-3.2644464909026281E-13</v>
      </c>
      <c r="L56" s="360">
        <v>-3.2644464909026281E-13</v>
      </c>
      <c r="M56" s="79"/>
      <c r="N56" s="85"/>
      <c r="O56" s="83"/>
      <c r="P56" s="83"/>
      <c r="Q56" s="83"/>
    </row>
    <row r="57" spans="1:17" s="84" customFormat="1" ht="17.649999999999999" customHeight="1">
      <c r="A57" s="361">
        <v>44</v>
      </c>
      <c r="B57" s="274" t="s">
        <v>139</v>
      </c>
      <c r="C57" s="356" t="s">
        <v>173</v>
      </c>
      <c r="D57" s="357">
        <v>505.30408549999999</v>
      </c>
      <c r="E57" s="357">
        <v>505.30408549999999</v>
      </c>
      <c r="F57" s="358">
        <f t="shared" si="1"/>
        <v>0</v>
      </c>
      <c r="G57" s="357">
        <v>505.30408549999999</v>
      </c>
      <c r="H57" s="339">
        <f t="shared" si="2"/>
        <v>0</v>
      </c>
      <c r="I57" s="339">
        <f t="shared" si="0"/>
        <v>0</v>
      </c>
      <c r="J57" s="359"/>
      <c r="K57" s="357">
        <v>0</v>
      </c>
      <c r="L57" s="360">
        <v>0</v>
      </c>
      <c r="M57" s="79"/>
      <c r="N57" s="85"/>
      <c r="O57" s="83"/>
      <c r="P57" s="83"/>
      <c r="Q57" s="83"/>
    </row>
    <row r="58" spans="1:17" s="84" customFormat="1" ht="17.649999999999999" customHeight="1">
      <c r="A58" s="361">
        <v>45</v>
      </c>
      <c r="B58" s="274" t="s">
        <v>139</v>
      </c>
      <c r="C58" s="356" t="s">
        <v>174</v>
      </c>
      <c r="D58" s="357">
        <v>1316.11901354</v>
      </c>
      <c r="E58" s="357">
        <v>1316.11901354</v>
      </c>
      <c r="F58" s="358">
        <f t="shared" si="1"/>
        <v>0</v>
      </c>
      <c r="G58" s="357">
        <v>1316.11901354</v>
      </c>
      <c r="H58" s="339">
        <f t="shared" si="2"/>
        <v>3.2644464909026281E-13</v>
      </c>
      <c r="I58" s="339">
        <f t="shared" si="0"/>
        <v>2.4803581266728761E-14</v>
      </c>
      <c r="J58" s="359"/>
      <c r="K58" s="357">
        <v>1.6322232454513141E-13</v>
      </c>
      <c r="L58" s="360">
        <v>1.6322232454513141E-13</v>
      </c>
      <c r="M58" s="79"/>
      <c r="N58" s="85"/>
      <c r="O58" s="83"/>
      <c r="P58" s="83"/>
      <c r="Q58" s="83"/>
    </row>
    <row r="59" spans="1:17" s="84" customFormat="1" ht="17.649999999999999" customHeight="1">
      <c r="A59" s="361">
        <v>46</v>
      </c>
      <c r="B59" s="274" t="s">
        <v>139</v>
      </c>
      <c r="C59" s="356" t="s">
        <v>175</v>
      </c>
      <c r="D59" s="357">
        <v>491.62754354499998</v>
      </c>
      <c r="E59" s="357">
        <v>491.62754354499998</v>
      </c>
      <c r="F59" s="358">
        <f t="shared" si="1"/>
        <v>0</v>
      </c>
      <c r="G59" s="357">
        <v>491.62754354499998</v>
      </c>
      <c r="H59" s="339">
        <f t="shared" si="2"/>
        <v>0</v>
      </c>
      <c r="I59" s="339">
        <f t="shared" si="0"/>
        <v>0</v>
      </c>
      <c r="J59" s="359"/>
      <c r="K59" s="357">
        <v>0</v>
      </c>
      <c r="L59" s="360">
        <v>0</v>
      </c>
      <c r="M59" s="79"/>
      <c r="N59" s="85"/>
      <c r="O59" s="83"/>
      <c r="P59" s="83"/>
      <c r="Q59" s="83"/>
    </row>
    <row r="60" spans="1:17" s="84" customFormat="1" ht="17.649999999999999" customHeight="1">
      <c r="A60" s="361">
        <v>47</v>
      </c>
      <c r="B60" s="274" t="s">
        <v>139</v>
      </c>
      <c r="C60" s="356" t="s">
        <v>176</v>
      </c>
      <c r="D60" s="357">
        <v>1029.1030310229999</v>
      </c>
      <c r="E60" s="357">
        <v>1029.1030310229999</v>
      </c>
      <c r="F60" s="358">
        <f t="shared" si="1"/>
        <v>0</v>
      </c>
      <c r="G60" s="357">
        <v>1029.1029850800001</v>
      </c>
      <c r="H60" s="339">
        <f t="shared" si="2"/>
        <v>6.5288929818052563E-13</v>
      </c>
      <c r="I60" s="339">
        <f t="shared" si="0"/>
        <v>6.344255905373326E-14</v>
      </c>
      <c r="J60" s="359"/>
      <c r="K60" s="357">
        <v>3.2644464909026281E-13</v>
      </c>
      <c r="L60" s="360">
        <v>3.2644464909026281E-13</v>
      </c>
      <c r="M60" s="79"/>
      <c r="N60" s="85"/>
      <c r="O60" s="83"/>
      <c r="P60" s="83"/>
      <c r="Q60" s="83"/>
    </row>
    <row r="61" spans="1:17" s="84" customFormat="1" ht="17.649999999999999" customHeight="1">
      <c r="A61" s="361">
        <v>48</v>
      </c>
      <c r="B61" s="274" t="s">
        <v>127</v>
      </c>
      <c r="C61" s="356" t="s">
        <v>177</v>
      </c>
      <c r="D61" s="357">
        <v>1286.446910762</v>
      </c>
      <c r="E61" s="357">
        <v>1286.446910762</v>
      </c>
      <c r="F61" s="358">
        <f t="shared" si="1"/>
        <v>0</v>
      </c>
      <c r="G61" s="357">
        <v>1286.446818876</v>
      </c>
      <c r="H61" s="339">
        <f t="shared" si="2"/>
        <v>-3.2644464909026281E-13</v>
      </c>
      <c r="I61" s="339">
        <f t="shared" si="0"/>
        <v>-2.5375679816969679E-14</v>
      </c>
      <c r="J61" s="359"/>
      <c r="K61" s="357">
        <v>-1.6322232454513141E-13</v>
      </c>
      <c r="L61" s="360">
        <v>-1.6322232454513141E-13</v>
      </c>
      <c r="M61" s="79"/>
      <c r="N61" s="85"/>
      <c r="O61" s="83"/>
      <c r="P61" s="83"/>
      <c r="Q61" s="83"/>
    </row>
    <row r="62" spans="1:17" s="84" customFormat="1" ht="17.649999999999999" customHeight="1">
      <c r="A62" s="361">
        <v>49</v>
      </c>
      <c r="B62" s="274" t="s">
        <v>135</v>
      </c>
      <c r="C62" s="356" t="s">
        <v>178</v>
      </c>
      <c r="D62" s="357">
        <v>2914.0721215985</v>
      </c>
      <c r="E62" s="357">
        <v>2914.0721215985</v>
      </c>
      <c r="F62" s="358">
        <f t="shared" si="1"/>
        <v>0</v>
      </c>
      <c r="G62" s="357">
        <v>2914.0721215985</v>
      </c>
      <c r="H62" s="339">
        <f t="shared" si="2"/>
        <v>0</v>
      </c>
      <c r="I62" s="339">
        <f t="shared" si="0"/>
        <v>0</v>
      </c>
      <c r="J62" s="359"/>
      <c r="K62" s="357">
        <v>0</v>
      </c>
      <c r="L62" s="360">
        <v>0</v>
      </c>
      <c r="M62" s="79"/>
      <c r="N62" s="85"/>
      <c r="O62" s="83"/>
      <c r="P62" s="83"/>
      <c r="Q62" s="83"/>
    </row>
    <row r="63" spans="1:17" s="84" customFormat="1" ht="17.649999999999999" customHeight="1">
      <c r="A63" s="361">
        <v>50</v>
      </c>
      <c r="B63" s="274" t="s">
        <v>135</v>
      </c>
      <c r="C63" s="356" t="s">
        <v>179</v>
      </c>
      <c r="D63" s="357">
        <v>3502.5166813904993</v>
      </c>
      <c r="E63" s="357">
        <v>3502.5166813904993</v>
      </c>
      <c r="F63" s="358">
        <f t="shared" si="1"/>
        <v>0</v>
      </c>
      <c r="G63" s="357">
        <v>3502.5166813904993</v>
      </c>
      <c r="H63" s="339">
        <f t="shared" si="2"/>
        <v>0</v>
      </c>
      <c r="I63" s="339">
        <f t="shared" si="0"/>
        <v>0</v>
      </c>
      <c r="J63" s="359"/>
      <c r="K63" s="357">
        <v>0</v>
      </c>
      <c r="L63" s="360">
        <v>0</v>
      </c>
      <c r="M63" s="79"/>
      <c r="N63" s="85"/>
      <c r="O63" s="83"/>
      <c r="P63" s="83"/>
      <c r="Q63" s="83"/>
    </row>
    <row r="64" spans="1:17" s="84" customFormat="1" ht="17.649999999999999" customHeight="1">
      <c r="A64" s="361">
        <v>51</v>
      </c>
      <c r="B64" s="274" t="s">
        <v>135</v>
      </c>
      <c r="C64" s="356" t="s">
        <v>180</v>
      </c>
      <c r="D64" s="357">
        <v>657.54361282299999</v>
      </c>
      <c r="E64" s="357">
        <v>657.54361282299999</v>
      </c>
      <c r="F64" s="358">
        <f t="shared" si="1"/>
        <v>0</v>
      </c>
      <c r="G64" s="357">
        <v>657.54361282299999</v>
      </c>
      <c r="H64" s="339">
        <f t="shared" si="2"/>
        <v>1.6322232454513141E-13</v>
      </c>
      <c r="I64" s="339">
        <f t="shared" si="0"/>
        <v>2.4823041599381817E-14</v>
      </c>
      <c r="J64" s="359"/>
      <c r="K64" s="357">
        <v>8.1611162272565703E-14</v>
      </c>
      <c r="L64" s="360">
        <v>8.1611162272565703E-14</v>
      </c>
      <c r="M64" s="79"/>
      <c r="N64" s="85"/>
      <c r="O64" s="83"/>
      <c r="P64" s="83"/>
      <c r="Q64" s="83"/>
    </row>
    <row r="65" spans="1:17" s="84" customFormat="1" ht="17.649999999999999" customHeight="1">
      <c r="A65" s="361">
        <v>52</v>
      </c>
      <c r="B65" s="274" t="s">
        <v>135</v>
      </c>
      <c r="C65" s="356" t="s">
        <v>181</v>
      </c>
      <c r="D65" s="357">
        <v>632.08661949449993</v>
      </c>
      <c r="E65" s="357">
        <v>632.08661949449993</v>
      </c>
      <c r="F65" s="358">
        <f t="shared" si="1"/>
        <v>0</v>
      </c>
      <c r="G65" s="357">
        <v>632.08661949449993</v>
      </c>
      <c r="H65" s="339">
        <f t="shared" si="2"/>
        <v>0</v>
      </c>
      <c r="I65" s="339">
        <f t="shared" si="0"/>
        <v>0</v>
      </c>
      <c r="J65" s="359"/>
      <c r="K65" s="357">
        <v>0</v>
      </c>
      <c r="L65" s="360">
        <v>0</v>
      </c>
      <c r="M65" s="79"/>
      <c r="N65" s="85"/>
      <c r="O65" s="83"/>
      <c r="P65" s="83"/>
      <c r="Q65" s="83"/>
    </row>
    <row r="66" spans="1:17" s="84" customFormat="1" ht="17.649999999999999" customHeight="1">
      <c r="A66" s="361">
        <v>53</v>
      </c>
      <c r="B66" s="274" t="s">
        <v>135</v>
      </c>
      <c r="C66" s="356" t="s">
        <v>182</v>
      </c>
      <c r="D66" s="357">
        <v>382.92004243949998</v>
      </c>
      <c r="E66" s="357">
        <v>382.92004243949998</v>
      </c>
      <c r="F66" s="358">
        <f t="shared" si="1"/>
        <v>0</v>
      </c>
      <c r="G66" s="357">
        <v>382.92004243949998</v>
      </c>
      <c r="H66" s="339">
        <f t="shared" si="2"/>
        <v>-1.6322232454513141E-13</v>
      </c>
      <c r="I66" s="339">
        <f t="shared" si="0"/>
        <v>-4.2625693736289595E-14</v>
      </c>
      <c r="J66" s="359"/>
      <c r="K66" s="357">
        <v>-8.1611162272565703E-14</v>
      </c>
      <c r="L66" s="360">
        <v>-8.1611162272565703E-14</v>
      </c>
      <c r="M66" s="79"/>
      <c r="N66" s="85"/>
      <c r="O66" s="83"/>
      <c r="P66" s="83"/>
      <c r="Q66" s="83"/>
    </row>
    <row r="67" spans="1:17" s="84" customFormat="1" ht="17.649999999999999" customHeight="1">
      <c r="A67" s="361">
        <v>54</v>
      </c>
      <c r="B67" s="274" t="s">
        <v>135</v>
      </c>
      <c r="C67" s="356" t="s">
        <v>183</v>
      </c>
      <c r="D67" s="357">
        <v>596.99756135849998</v>
      </c>
      <c r="E67" s="357">
        <v>596.99756135849998</v>
      </c>
      <c r="F67" s="358">
        <f t="shared" si="1"/>
        <v>0</v>
      </c>
      <c r="G67" s="357">
        <v>596.99756135849998</v>
      </c>
      <c r="H67" s="339">
        <f t="shared" si="2"/>
        <v>-3.2644464909026281E-13</v>
      </c>
      <c r="I67" s="339">
        <f t="shared" si="0"/>
        <v>-5.468106910645003E-14</v>
      </c>
      <c r="J67" s="359"/>
      <c r="K67" s="357">
        <v>-1.6322232454513141E-13</v>
      </c>
      <c r="L67" s="360">
        <v>-1.6322232454513141E-13</v>
      </c>
      <c r="M67" s="79"/>
      <c r="N67" s="85"/>
      <c r="O67" s="83"/>
      <c r="P67" s="83"/>
      <c r="Q67" s="83"/>
    </row>
    <row r="68" spans="1:17" s="84" customFormat="1" ht="17.649999999999999" customHeight="1">
      <c r="A68" s="361">
        <v>55</v>
      </c>
      <c r="B68" s="274" t="s">
        <v>135</v>
      </c>
      <c r="C68" s="356" t="s">
        <v>184</v>
      </c>
      <c r="D68" s="357">
        <v>486.509401459</v>
      </c>
      <c r="E68" s="357">
        <v>486.509401459</v>
      </c>
      <c r="F68" s="358">
        <f t="shared" si="1"/>
        <v>0</v>
      </c>
      <c r="G68" s="357">
        <v>486.509401459</v>
      </c>
      <c r="H68" s="339">
        <f t="shared" si="2"/>
        <v>0</v>
      </c>
      <c r="I68" s="339">
        <f t="shared" si="0"/>
        <v>0</v>
      </c>
      <c r="J68" s="359"/>
      <c r="K68" s="357">
        <v>0</v>
      </c>
      <c r="L68" s="360">
        <v>0</v>
      </c>
      <c r="M68" s="79"/>
      <c r="N68" s="85"/>
      <c r="O68" s="83"/>
      <c r="P68" s="83"/>
      <c r="Q68" s="83"/>
    </row>
    <row r="69" spans="1:17" s="84" customFormat="1" ht="17.649999999999999" customHeight="1">
      <c r="A69" s="361">
        <v>57</v>
      </c>
      <c r="B69" s="274" t="s">
        <v>135</v>
      </c>
      <c r="C69" s="356" t="s">
        <v>185</v>
      </c>
      <c r="D69" s="357">
        <v>316.05584070049997</v>
      </c>
      <c r="E69" s="357">
        <v>316.05584070049997</v>
      </c>
      <c r="F69" s="358">
        <f t="shared" si="1"/>
        <v>0</v>
      </c>
      <c r="G69" s="357">
        <v>316.05584070049997</v>
      </c>
      <c r="H69" s="339">
        <f t="shared" si="2"/>
        <v>-1.6322232454513141E-13</v>
      </c>
      <c r="I69" s="339">
        <f t="shared" si="0"/>
        <v>-5.1643508369713605E-14</v>
      </c>
      <c r="J69" s="359"/>
      <c r="K69" s="357">
        <v>-8.1611162272565703E-14</v>
      </c>
      <c r="L69" s="360">
        <v>-8.1611162272565703E-14</v>
      </c>
      <c r="M69" s="79"/>
      <c r="N69" s="85"/>
      <c r="O69" s="83"/>
      <c r="P69" s="83"/>
      <c r="Q69" s="83"/>
    </row>
    <row r="70" spans="1:17" s="84" customFormat="1" ht="17.649999999999999" customHeight="1">
      <c r="A70" s="361">
        <v>58</v>
      </c>
      <c r="B70" s="274" t="s">
        <v>139</v>
      </c>
      <c r="C70" s="356" t="s">
        <v>186</v>
      </c>
      <c r="D70" s="357">
        <v>1791.3260005405</v>
      </c>
      <c r="E70" s="357">
        <v>1791.3260005405</v>
      </c>
      <c r="F70" s="358">
        <f t="shared" si="1"/>
        <v>0</v>
      </c>
      <c r="G70" s="357">
        <v>1791.3260005405</v>
      </c>
      <c r="H70" s="339">
        <f t="shared" si="2"/>
        <v>0</v>
      </c>
      <c r="I70" s="339">
        <f t="shared" si="0"/>
        <v>0</v>
      </c>
      <c r="J70" s="359"/>
      <c r="K70" s="357">
        <v>0</v>
      </c>
      <c r="L70" s="360">
        <v>0</v>
      </c>
      <c r="M70" s="79"/>
      <c r="N70" s="85"/>
      <c r="O70" s="83"/>
      <c r="P70" s="83"/>
      <c r="Q70" s="83"/>
    </row>
    <row r="71" spans="1:17" s="84" customFormat="1" ht="17.649999999999999" customHeight="1">
      <c r="A71" s="361">
        <v>59</v>
      </c>
      <c r="B71" s="274" t="s">
        <v>139</v>
      </c>
      <c r="C71" s="356" t="s">
        <v>187</v>
      </c>
      <c r="D71" s="357">
        <v>695.8669892444999</v>
      </c>
      <c r="E71" s="357">
        <v>695.8669892444999</v>
      </c>
      <c r="F71" s="358">
        <f t="shared" si="1"/>
        <v>0</v>
      </c>
      <c r="G71" s="357">
        <v>695.8669892444999</v>
      </c>
      <c r="H71" s="339">
        <f t="shared" si="2"/>
        <v>3.2644464909026281E-13</v>
      </c>
      <c r="I71" s="339">
        <f t="shared" si="0"/>
        <v>4.6911932041018721E-14</v>
      </c>
      <c r="J71" s="359"/>
      <c r="K71" s="357">
        <v>1.6322232454513141E-13</v>
      </c>
      <c r="L71" s="360">
        <v>1.6322232454513141E-13</v>
      </c>
      <c r="M71" s="79"/>
      <c r="N71" s="85"/>
      <c r="O71" s="83"/>
      <c r="P71" s="83"/>
      <c r="Q71" s="83"/>
    </row>
    <row r="72" spans="1:17" s="84" customFormat="1" ht="17.649999999999999" customHeight="1">
      <c r="A72" s="361">
        <v>60</v>
      </c>
      <c r="B72" s="274" t="s">
        <v>188</v>
      </c>
      <c r="C72" s="356" t="s">
        <v>189</v>
      </c>
      <c r="D72" s="357">
        <v>2604.0587961440001</v>
      </c>
      <c r="E72" s="357">
        <v>2604.0587961440001</v>
      </c>
      <c r="F72" s="358">
        <f t="shared" si="1"/>
        <v>0</v>
      </c>
      <c r="G72" s="357">
        <v>2602.0191107159999</v>
      </c>
      <c r="H72" s="339">
        <f t="shared" si="2"/>
        <v>-1.3057785963610513E-12</v>
      </c>
      <c r="I72" s="339">
        <f t="shared" si="0"/>
        <v>-5.0143975178079807E-14</v>
      </c>
      <c r="J72" s="359"/>
      <c r="K72" s="357">
        <v>-6.5288929818052563E-13</v>
      </c>
      <c r="L72" s="360">
        <v>-6.5288929818052563E-13</v>
      </c>
      <c r="M72" s="79"/>
      <c r="N72" s="85"/>
      <c r="O72" s="83"/>
      <c r="P72" s="83"/>
      <c r="Q72" s="83"/>
    </row>
    <row r="73" spans="1:17" s="84" customFormat="1" ht="17.649999999999999" customHeight="1">
      <c r="A73" s="361">
        <v>61</v>
      </c>
      <c r="B73" s="274" t="s">
        <v>126</v>
      </c>
      <c r="C73" s="356" t="s">
        <v>190</v>
      </c>
      <c r="D73" s="357">
        <v>1768.5224681484999</v>
      </c>
      <c r="E73" s="357">
        <v>1768.5224681484999</v>
      </c>
      <c r="F73" s="358">
        <f t="shared" si="1"/>
        <v>0</v>
      </c>
      <c r="G73" s="357">
        <v>1768.5224681484999</v>
      </c>
      <c r="H73" s="339">
        <f t="shared" si="2"/>
        <v>1.3057785963610513E-12</v>
      </c>
      <c r="I73" s="339">
        <f t="shared" si="0"/>
        <v>7.3834436365860595E-14</v>
      </c>
      <c r="J73" s="359"/>
      <c r="K73" s="357">
        <v>6.5288929818052563E-13</v>
      </c>
      <c r="L73" s="360">
        <v>6.5288929818052563E-13</v>
      </c>
      <c r="M73" s="79"/>
      <c r="N73" s="85"/>
      <c r="O73" s="83"/>
      <c r="P73" s="83"/>
      <c r="Q73" s="83"/>
    </row>
    <row r="74" spans="1:17" s="84" customFormat="1" ht="17.649999999999999" customHeight="1">
      <c r="A74" s="361">
        <v>62</v>
      </c>
      <c r="B74" s="274" t="s">
        <v>191</v>
      </c>
      <c r="C74" s="356" t="s">
        <v>746</v>
      </c>
      <c r="D74" s="357">
        <v>14564.5284657435</v>
      </c>
      <c r="E74" s="357">
        <v>14564.5284657435</v>
      </c>
      <c r="F74" s="358">
        <f t="shared" si="1"/>
        <v>0</v>
      </c>
      <c r="G74" s="357">
        <v>14564.5284657435</v>
      </c>
      <c r="H74" s="339">
        <f t="shared" si="2"/>
        <v>122.88946700614932</v>
      </c>
      <c r="I74" s="339">
        <f t="shared" si="0"/>
        <v>0.84375863794829675</v>
      </c>
      <c r="J74" s="359"/>
      <c r="K74" s="357">
        <v>0</v>
      </c>
      <c r="L74" s="360">
        <v>122.88946700614932</v>
      </c>
      <c r="M74" s="79"/>
      <c r="N74" s="85"/>
      <c r="O74" s="83"/>
      <c r="P74" s="83"/>
      <c r="Q74" s="83"/>
    </row>
    <row r="75" spans="1:17" s="84" customFormat="1" ht="17.649999999999999" customHeight="1">
      <c r="A75" s="361">
        <v>63</v>
      </c>
      <c r="B75" s="274" t="s">
        <v>154</v>
      </c>
      <c r="C75" s="356" t="s">
        <v>747</v>
      </c>
      <c r="D75" s="357">
        <v>19146.385079851501</v>
      </c>
      <c r="E75" s="357">
        <v>19146.385079851501</v>
      </c>
      <c r="F75" s="358">
        <f t="shared" si="1"/>
        <v>0</v>
      </c>
      <c r="G75" s="357">
        <v>19146.384781222001</v>
      </c>
      <c r="H75" s="339">
        <f t="shared" si="2"/>
        <v>10596.370485448242</v>
      </c>
      <c r="I75" s="339">
        <f t="shared" si="0"/>
        <v>55.343974547964258</v>
      </c>
      <c r="J75" s="362"/>
      <c r="K75" s="357">
        <v>0</v>
      </c>
      <c r="L75" s="360">
        <v>10596.370485448242</v>
      </c>
      <c r="M75" s="79"/>
      <c r="N75" s="85"/>
      <c r="O75" s="83"/>
      <c r="P75" s="83"/>
      <c r="Q75" s="83"/>
    </row>
    <row r="76" spans="1:17" s="84" customFormat="1" ht="17.649999999999999" customHeight="1">
      <c r="A76" s="361">
        <v>64</v>
      </c>
      <c r="B76" s="274" t="s">
        <v>135</v>
      </c>
      <c r="C76" s="356" t="s">
        <v>195</v>
      </c>
      <c r="D76" s="357">
        <v>153.75803535899999</v>
      </c>
      <c r="E76" s="357">
        <v>153.75803535899999</v>
      </c>
      <c r="F76" s="358">
        <f t="shared" si="1"/>
        <v>0</v>
      </c>
      <c r="G76" s="357">
        <v>153.75803535899999</v>
      </c>
      <c r="H76" s="339">
        <f t="shared" si="2"/>
        <v>4.0805581136282852E-14</v>
      </c>
      <c r="I76" s="339">
        <f t="shared" si="0"/>
        <v>2.6538828387738214E-14</v>
      </c>
      <c r="J76" s="359"/>
      <c r="K76" s="357">
        <v>2.0402790568141426E-14</v>
      </c>
      <c r="L76" s="360">
        <v>2.0402790568141426E-14</v>
      </c>
      <c r="M76" s="79"/>
      <c r="N76" s="85"/>
      <c r="O76" s="83"/>
      <c r="P76" s="83"/>
      <c r="Q76" s="83"/>
    </row>
    <row r="77" spans="1:17" s="84" customFormat="1" ht="17.649999999999999" customHeight="1">
      <c r="A77" s="361">
        <v>65</v>
      </c>
      <c r="B77" s="274" t="s">
        <v>135</v>
      </c>
      <c r="C77" s="356" t="s">
        <v>196</v>
      </c>
      <c r="D77" s="357">
        <v>1569.3099447084999</v>
      </c>
      <c r="E77" s="357">
        <v>1569.3099447084999</v>
      </c>
      <c r="F77" s="358">
        <f t="shared" si="1"/>
        <v>0</v>
      </c>
      <c r="G77" s="357">
        <v>1569.3099447084999</v>
      </c>
      <c r="H77" s="339">
        <f t="shared" si="2"/>
        <v>-6.5288929818052563E-13</v>
      </c>
      <c r="I77" s="339">
        <f t="shared" si="0"/>
        <v>-4.1603591462730463E-14</v>
      </c>
      <c r="J77" s="359"/>
      <c r="K77" s="357">
        <v>-3.2644464909026281E-13</v>
      </c>
      <c r="L77" s="360">
        <v>-3.2644464909026281E-13</v>
      </c>
      <c r="M77" s="79"/>
      <c r="N77" s="85"/>
      <c r="O77" s="83"/>
      <c r="P77" s="83"/>
      <c r="Q77" s="83"/>
    </row>
    <row r="78" spans="1:17" s="84" customFormat="1" ht="17.649999999999999" customHeight="1">
      <c r="A78" s="361">
        <v>66</v>
      </c>
      <c r="B78" s="274" t="s">
        <v>135</v>
      </c>
      <c r="C78" s="356" t="s">
        <v>197</v>
      </c>
      <c r="D78" s="357">
        <v>1722.2328511849998</v>
      </c>
      <c r="E78" s="357">
        <v>1722.2328511849998</v>
      </c>
      <c r="F78" s="358">
        <f t="shared" si="1"/>
        <v>0</v>
      </c>
      <c r="G78" s="357">
        <v>1722.2328511849998</v>
      </c>
      <c r="H78" s="339">
        <f t="shared" si="2"/>
        <v>0</v>
      </c>
      <c r="I78" s="339">
        <f t="shared" ref="I78:I141" si="3">+H78/E78*100</f>
        <v>0</v>
      </c>
      <c r="J78" s="359"/>
      <c r="K78" s="357">
        <v>0</v>
      </c>
      <c r="L78" s="360">
        <v>0</v>
      </c>
      <c r="M78" s="79"/>
      <c r="N78" s="85"/>
      <c r="O78" s="83"/>
      <c r="P78" s="83"/>
      <c r="Q78" s="83"/>
    </row>
    <row r="79" spans="1:17" s="84" customFormat="1" ht="17.649999999999999" customHeight="1">
      <c r="A79" s="361">
        <v>67</v>
      </c>
      <c r="B79" s="274" t="s">
        <v>135</v>
      </c>
      <c r="C79" s="356" t="s">
        <v>198</v>
      </c>
      <c r="D79" s="357">
        <v>469.82437403500001</v>
      </c>
      <c r="E79" s="357">
        <v>469.82437403500001</v>
      </c>
      <c r="F79" s="358">
        <f t="shared" si="1"/>
        <v>0</v>
      </c>
      <c r="G79" s="357">
        <v>469.82437403500001</v>
      </c>
      <c r="H79" s="339">
        <f t="shared" si="2"/>
        <v>-1.6322232454513141E-13</v>
      </c>
      <c r="I79" s="339">
        <f t="shared" si="3"/>
        <v>-3.4741135957533784E-14</v>
      </c>
      <c r="J79" s="359"/>
      <c r="K79" s="357">
        <v>-8.1611162272565703E-14</v>
      </c>
      <c r="L79" s="360">
        <v>-8.1611162272565703E-14</v>
      </c>
      <c r="M79" s="79"/>
      <c r="N79" s="85"/>
      <c r="O79" s="83"/>
      <c r="P79" s="83"/>
      <c r="Q79" s="83"/>
    </row>
    <row r="80" spans="1:17" s="84" customFormat="1" ht="17.649999999999999" customHeight="1">
      <c r="A80" s="361">
        <v>68</v>
      </c>
      <c r="B80" s="274" t="s">
        <v>135</v>
      </c>
      <c r="C80" s="356" t="s">
        <v>199</v>
      </c>
      <c r="D80" s="357">
        <v>2132.5572039794997</v>
      </c>
      <c r="E80" s="357">
        <v>2132.5572039794997</v>
      </c>
      <c r="F80" s="358">
        <f t="shared" ref="F80:F143" si="4">E80/D80*100-100</f>
        <v>0</v>
      </c>
      <c r="G80" s="357">
        <v>2132.5572039794997</v>
      </c>
      <c r="H80" s="339">
        <f t="shared" ref="H80:H143" si="5">K80+L80</f>
        <v>277.70427604508507</v>
      </c>
      <c r="I80" s="339">
        <f t="shared" si="3"/>
        <v>13.022125527365439</v>
      </c>
      <c r="J80" s="359"/>
      <c r="K80" s="357">
        <v>0</v>
      </c>
      <c r="L80" s="360">
        <v>277.70427604508507</v>
      </c>
      <c r="M80" s="79"/>
      <c r="N80" s="85"/>
      <c r="O80" s="83"/>
      <c r="P80" s="83"/>
      <c r="Q80" s="83"/>
    </row>
    <row r="81" spans="1:17" s="84" customFormat="1" ht="17.649999999999999" customHeight="1">
      <c r="A81" s="361">
        <v>69</v>
      </c>
      <c r="B81" s="274" t="s">
        <v>135</v>
      </c>
      <c r="C81" s="356" t="s">
        <v>200</v>
      </c>
      <c r="D81" s="357">
        <v>762.89598852450001</v>
      </c>
      <c r="E81" s="357">
        <v>762.89598852450001</v>
      </c>
      <c r="F81" s="358">
        <f t="shared" si="4"/>
        <v>0</v>
      </c>
      <c r="G81" s="357">
        <v>762.89598852450001</v>
      </c>
      <c r="H81" s="339">
        <f t="shared" si="5"/>
        <v>0</v>
      </c>
      <c r="I81" s="339">
        <f t="shared" si="3"/>
        <v>0</v>
      </c>
      <c r="J81" s="359"/>
      <c r="K81" s="357">
        <v>0</v>
      </c>
      <c r="L81" s="360">
        <v>0</v>
      </c>
      <c r="M81" s="79"/>
      <c r="N81" s="85"/>
      <c r="O81" s="83"/>
      <c r="P81" s="83"/>
      <c r="Q81" s="83"/>
    </row>
    <row r="82" spans="1:17" s="84" customFormat="1" ht="17.649999999999999" customHeight="1">
      <c r="A82" s="361">
        <v>70</v>
      </c>
      <c r="B82" s="274" t="s">
        <v>135</v>
      </c>
      <c r="C82" s="356" t="s">
        <v>201</v>
      </c>
      <c r="D82" s="357">
        <v>852.51906605949989</v>
      </c>
      <c r="E82" s="357">
        <v>852.51906605949989</v>
      </c>
      <c r="F82" s="358">
        <f t="shared" si="4"/>
        <v>0</v>
      </c>
      <c r="G82" s="357">
        <v>852.51906605949989</v>
      </c>
      <c r="H82" s="339">
        <f t="shared" si="5"/>
        <v>3.2644464909026281E-13</v>
      </c>
      <c r="I82" s="339">
        <f t="shared" si="3"/>
        <v>3.8291771068434879E-14</v>
      </c>
      <c r="J82" s="359"/>
      <c r="K82" s="357">
        <v>1.6322232454513141E-13</v>
      </c>
      <c r="L82" s="360">
        <v>1.6322232454513141E-13</v>
      </c>
      <c r="M82" s="79"/>
      <c r="N82" s="85"/>
      <c r="O82" s="83"/>
      <c r="P82" s="83"/>
      <c r="Q82" s="83"/>
    </row>
    <row r="83" spans="1:17" s="84" customFormat="1" ht="17.649999999999999" customHeight="1">
      <c r="A83" s="361">
        <v>71</v>
      </c>
      <c r="B83" s="274" t="s">
        <v>202</v>
      </c>
      <c r="C83" s="356" t="s">
        <v>203</v>
      </c>
      <c r="D83" s="357">
        <v>311.84507286449997</v>
      </c>
      <c r="E83" s="357">
        <v>311.84507286449997</v>
      </c>
      <c r="F83" s="358">
        <f t="shared" si="4"/>
        <v>0</v>
      </c>
      <c r="G83" s="357">
        <v>311.84507286449997</v>
      </c>
      <c r="H83" s="339">
        <f t="shared" si="5"/>
        <v>-1.6322232454513141E-13</v>
      </c>
      <c r="I83" s="339">
        <f t="shared" si="3"/>
        <v>-5.2340838046863502E-14</v>
      </c>
      <c r="J83" s="359"/>
      <c r="K83" s="357">
        <v>-8.1611162272565703E-14</v>
      </c>
      <c r="L83" s="360">
        <v>-8.1611162272565703E-14</v>
      </c>
      <c r="M83" s="79"/>
      <c r="N83" s="85"/>
      <c r="O83" s="83"/>
      <c r="P83" s="83"/>
      <c r="Q83" s="83"/>
    </row>
    <row r="84" spans="1:17" s="84" customFormat="1" ht="17.649999999999999" customHeight="1">
      <c r="A84" s="361">
        <v>72</v>
      </c>
      <c r="B84" s="274" t="s">
        <v>204</v>
      </c>
      <c r="C84" s="356" t="s">
        <v>205</v>
      </c>
      <c r="D84" s="357">
        <v>710.00870407449997</v>
      </c>
      <c r="E84" s="357">
        <v>710.00870407449997</v>
      </c>
      <c r="F84" s="358">
        <f t="shared" si="4"/>
        <v>0</v>
      </c>
      <c r="G84" s="357">
        <v>710.00879596049992</v>
      </c>
      <c r="H84" s="339">
        <f t="shared" si="5"/>
        <v>0</v>
      </c>
      <c r="I84" s="339">
        <f t="shared" si="3"/>
        <v>0</v>
      </c>
      <c r="J84" s="359"/>
      <c r="K84" s="357">
        <v>0</v>
      </c>
      <c r="L84" s="360">
        <v>0</v>
      </c>
      <c r="M84" s="79"/>
      <c r="N84" s="85"/>
      <c r="O84" s="83"/>
      <c r="P84" s="83"/>
      <c r="Q84" s="83"/>
    </row>
    <row r="85" spans="1:17" s="84" customFormat="1" ht="17.649999999999999" customHeight="1">
      <c r="A85" s="361">
        <v>73</v>
      </c>
      <c r="B85" s="274" t="s">
        <v>204</v>
      </c>
      <c r="C85" s="356" t="s">
        <v>206</v>
      </c>
      <c r="D85" s="357">
        <v>972.66262981049988</v>
      </c>
      <c r="E85" s="357">
        <v>972.66262981049988</v>
      </c>
      <c r="F85" s="358">
        <f t="shared" si="4"/>
        <v>0</v>
      </c>
      <c r="G85" s="357">
        <v>972.66262981049988</v>
      </c>
      <c r="H85" s="339">
        <f t="shared" si="5"/>
        <v>3.2644464909026281E-13</v>
      </c>
      <c r="I85" s="339">
        <f t="shared" si="3"/>
        <v>3.3561960651645756E-14</v>
      </c>
      <c r="J85" s="359"/>
      <c r="K85" s="357">
        <v>1.6322232454513141E-13</v>
      </c>
      <c r="L85" s="360">
        <v>1.6322232454513141E-13</v>
      </c>
      <c r="M85" s="79"/>
      <c r="N85" s="85"/>
      <c r="O85" s="83"/>
      <c r="P85" s="83"/>
      <c r="Q85" s="83"/>
    </row>
    <row r="86" spans="1:17" s="84" customFormat="1" ht="17.649999999999999" customHeight="1">
      <c r="A86" s="361">
        <v>74</v>
      </c>
      <c r="B86" s="274" t="s">
        <v>204</v>
      </c>
      <c r="C86" s="356" t="s">
        <v>207</v>
      </c>
      <c r="D86" s="357">
        <v>145.823863031</v>
      </c>
      <c r="E86" s="357">
        <v>145.823863031</v>
      </c>
      <c r="F86" s="358">
        <f t="shared" si="4"/>
        <v>0</v>
      </c>
      <c r="G86" s="357">
        <v>145.823863031</v>
      </c>
      <c r="H86" s="339">
        <f t="shared" si="5"/>
        <v>4.0805581136282852E-14</v>
      </c>
      <c r="I86" s="339">
        <f t="shared" si="3"/>
        <v>2.7982787102278443E-14</v>
      </c>
      <c r="J86" s="359"/>
      <c r="K86" s="357">
        <v>2.0402790568141426E-14</v>
      </c>
      <c r="L86" s="360">
        <v>2.0402790568141426E-14</v>
      </c>
      <c r="M86" s="79"/>
      <c r="N86" s="85"/>
      <c r="O86" s="83"/>
      <c r="P86" s="83"/>
      <c r="Q86" s="83"/>
    </row>
    <row r="87" spans="1:17" s="84" customFormat="1" ht="17.649999999999999" customHeight="1">
      <c r="A87" s="361">
        <v>75</v>
      </c>
      <c r="B87" s="274" t="s">
        <v>204</v>
      </c>
      <c r="C87" s="356" t="s">
        <v>208</v>
      </c>
      <c r="D87" s="357">
        <v>265.43738239099997</v>
      </c>
      <c r="E87" s="357">
        <v>265.43738239099997</v>
      </c>
      <c r="F87" s="358">
        <f t="shared" si="4"/>
        <v>0</v>
      </c>
      <c r="G87" s="357">
        <v>265.43738239099997</v>
      </c>
      <c r="H87" s="339">
        <f t="shared" si="5"/>
        <v>0</v>
      </c>
      <c r="I87" s="339">
        <f t="shared" si="3"/>
        <v>0</v>
      </c>
      <c r="J87" s="359"/>
      <c r="K87" s="357">
        <v>0</v>
      </c>
      <c r="L87" s="360">
        <v>0</v>
      </c>
      <c r="M87" s="79"/>
      <c r="N87" s="85"/>
      <c r="O87" s="83"/>
      <c r="P87" s="83"/>
      <c r="Q87" s="83"/>
    </row>
    <row r="88" spans="1:17" s="84" customFormat="1" ht="17.649999999999999" customHeight="1">
      <c r="A88" s="361">
        <v>76</v>
      </c>
      <c r="B88" s="274" t="s">
        <v>204</v>
      </c>
      <c r="C88" s="356" t="s">
        <v>209</v>
      </c>
      <c r="D88" s="357">
        <v>431.08319197149996</v>
      </c>
      <c r="E88" s="357">
        <v>431.08319197149996</v>
      </c>
      <c r="F88" s="358">
        <f t="shared" si="4"/>
        <v>0</v>
      </c>
      <c r="G88" s="357">
        <v>431.08319197149996</v>
      </c>
      <c r="H88" s="339">
        <f t="shared" si="5"/>
        <v>0</v>
      </c>
      <c r="I88" s="339">
        <f t="shared" si="3"/>
        <v>0</v>
      </c>
      <c r="J88" s="359"/>
      <c r="K88" s="357">
        <v>0</v>
      </c>
      <c r="L88" s="360">
        <v>0</v>
      </c>
      <c r="M88" s="79"/>
      <c r="N88" s="85"/>
      <c r="O88" s="83"/>
      <c r="P88" s="83"/>
      <c r="Q88" s="83"/>
    </row>
    <row r="89" spans="1:17" s="84" customFormat="1" ht="17.649999999999999" customHeight="1">
      <c r="A89" s="361">
        <v>77</v>
      </c>
      <c r="B89" s="274" t="s">
        <v>204</v>
      </c>
      <c r="C89" s="356" t="s">
        <v>210</v>
      </c>
      <c r="D89" s="357">
        <v>330.87284871600002</v>
      </c>
      <c r="E89" s="357">
        <v>330.87284871600002</v>
      </c>
      <c r="F89" s="358">
        <f t="shared" si="4"/>
        <v>0</v>
      </c>
      <c r="G89" s="357">
        <v>330.87284871600002</v>
      </c>
      <c r="H89" s="339">
        <f t="shared" si="5"/>
        <v>0</v>
      </c>
      <c r="I89" s="339">
        <f t="shared" si="3"/>
        <v>0</v>
      </c>
      <c r="J89" s="359"/>
      <c r="K89" s="357">
        <v>0</v>
      </c>
      <c r="L89" s="360">
        <v>0</v>
      </c>
      <c r="M89" s="79"/>
      <c r="N89" s="85"/>
      <c r="O89" s="83"/>
      <c r="P89" s="83"/>
      <c r="Q89" s="83"/>
    </row>
    <row r="90" spans="1:17" s="84" customFormat="1" ht="17.649999999999999" customHeight="1">
      <c r="A90" s="361">
        <v>78</v>
      </c>
      <c r="B90" s="274" t="s">
        <v>204</v>
      </c>
      <c r="C90" s="356" t="s">
        <v>211</v>
      </c>
      <c r="D90" s="357">
        <v>5.6657826459999994</v>
      </c>
      <c r="E90" s="357">
        <v>5.6657826459999994</v>
      </c>
      <c r="F90" s="358">
        <f t="shared" si="4"/>
        <v>0</v>
      </c>
      <c r="G90" s="357">
        <v>5.6657826459999994</v>
      </c>
      <c r="H90" s="339">
        <f t="shared" si="5"/>
        <v>0</v>
      </c>
      <c r="I90" s="339">
        <f t="shared" si="3"/>
        <v>0</v>
      </c>
      <c r="J90" s="359"/>
      <c r="K90" s="357">
        <v>0</v>
      </c>
      <c r="L90" s="360">
        <v>0</v>
      </c>
      <c r="M90" s="79"/>
      <c r="N90" s="85"/>
      <c r="O90" s="83"/>
      <c r="P90" s="83"/>
      <c r="Q90" s="83"/>
    </row>
    <row r="91" spans="1:17" s="84" customFormat="1" ht="17.649999999999999" customHeight="1">
      <c r="A91" s="361">
        <v>79</v>
      </c>
      <c r="B91" s="274" t="s">
        <v>204</v>
      </c>
      <c r="C91" s="356" t="s">
        <v>213</v>
      </c>
      <c r="D91" s="357">
        <v>2926.2842534000001</v>
      </c>
      <c r="E91" s="357">
        <v>2926.2842534000001</v>
      </c>
      <c r="F91" s="358">
        <f t="shared" si="4"/>
        <v>0</v>
      </c>
      <c r="G91" s="357">
        <v>2926.2842534000001</v>
      </c>
      <c r="H91" s="339">
        <f t="shared" si="5"/>
        <v>6.5288929818052563E-13</v>
      </c>
      <c r="I91" s="339">
        <f t="shared" si="3"/>
        <v>2.2311205667116742E-14</v>
      </c>
      <c r="J91" s="359"/>
      <c r="K91" s="357">
        <v>3.2644464909026281E-13</v>
      </c>
      <c r="L91" s="360">
        <v>3.2644464909026281E-13</v>
      </c>
      <c r="M91" s="79"/>
      <c r="N91" s="85"/>
      <c r="O91" s="83"/>
      <c r="P91" s="83"/>
      <c r="Q91" s="83"/>
    </row>
    <row r="92" spans="1:17" s="84" customFormat="1" ht="17.649999999999999" customHeight="1">
      <c r="A92" s="361">
        <v>80</v>
      </c>
      <c r="B92" s="274" t="s">
        <v>204</v>
      </c>
      <c r="C92" s="356" t="s">
        <v>214</v>
      </c>
      <c r="D92" s="357">
        <v>677.42953499999999</v>
      </c>
      <c r="E92" s="357">
        <v>677.42953499999999</v>
      </c>
      <c r="F92" s="358">
        <f t="shared" si="4"/>
        <v>0</v>
      </c>
      <c r="G92" s="357">
        <v>677.42953499999999</v>
      </c>
      <c r="H92" s="339">
        <f t="shared" si="5"/>
        <v>-1.6322232454513141E-13</v>
      </c>
      <c r="I92" s="339">
        <f t="shared" si="3"/>
        <v>-2.4094362012889121E-14</v>
      </c>
      <c r="J92" s="359"/>
      <c r="K92" s="357">
        <v>-8.1611162272565703E-14</v>
      </c>
      <c r="L92" s="360">
        <v>-8.1611162272565703E-14</v>
      </c>
      <c r="M92" s="79"/>
      <c r="N92" s="85"/>
      <c r="O92" s="83"/>
      <c r="P92" s="83"/>
      <c r="Q92" s="83"/>
    </row>
    <row r="93" spans="1:17" s="84" customFormat="1" ht="17.649999999999999" customHeight="1">
      <c r="A93" s="361">
        <v>82</v>
      </c>
      <c r="B93" s="274" t="s">
        <v>204</v>
      </c>
      <c r="C93" s="356" t="s">
        <v>215</v>
      </c>
      <c r="D93" s="357">
        <v>13.782854057</v>
      </c>
      <c r="E93" s="357">
        <v>13.782854057</v>
      </c>
      <c r="F93" s="358">
        <f t="shared" si="4"/>
        <v>0</v>
      </c>
      <c r="G93" s="357">
        <v>13.782854057</v>
      </c>
      <c r="H93" s="339">
        <f t="shared" si="5"/>
        <v>5.1006976420353565E-15</v>
      </c>
      <c r="I93" s="339">
        <f t="shared" si="3"/>
        <v>3.700755751269693E-14</v>
      </c>
      <c r="J93" s="359"/>
      <c r="K93" s="357">
        <v>2.5503488210176782E-15</v>
      </c>
      <c r="L93" s="360">
        <v>2.5503488210176782E-15</v>
      </c>
      <c r="M93" s="79"/>
      <c r="N93" s="85"/>
      <c r="O93" s="83"/>
      <c r="P93" s="83"/>
      <c r="Q93" s="83"/>
    </row>
    <row r="94" spans="1:17" s="84" customFormat="1" ht="17.649999999999999" customHeight="1">
      <c r="A94" s="363">
        <v>83</v>
      </c>
      <c r="B94" s="364" t="s">
        <v>204</v>
      </c>
      <c r="C94" s="356" t="s">
        <v>216</v>
      </c>
      <c r="D94" s="357">
        <v>21.025676121</v>
      </c>
      <c r="E94" s="357">
        <v>21.025676121</v>
      </c>
      <c r="F94" s="358">
        <f t="shared" si="4"/>
        <v>0</v>
      </c>
      <c r="G94" s="357">
        <v>21.025676121</v>
      </c>
      <c r="H94" s="339">
        <f t="shared" si="5"/>
        <v>1.0201395284070713E-14</v>
      </c>
      <c r="I94" s="339">
        <f t="shared" si="3"/>
        <v>4.851875024309813E-14</v>
      </c>
      <c r="J94" s="359"/>
      <c r="K94" s="357">
        <v>5.1006976420353565E-15</v>
      </c>
      <c r="L94" s="360">
        <v>5.1006976420353565E-15</v>
      </c>
      <c r="M94" s="79"/>
      <c r="N94" s="85"/>
      <c r="O94" s="83"/>
      <c r="P94" s="83"/>
      <c r="Q94" s="83"/>
    </row>
    <row r="95" spans="1:17" s="84" customFormat="1" ht="17.649999999999999" customHeight="1">
      <c r="A95" s="363">
        <v>84</v>
      </c>
      <c r="B95" s="364" t="s">
        <v>204</v>
      </c>
      <c r="C95" s="356" t="s">
        <v>217</v>
      </c>
      <c r="D95" s="357">
        <v>310.32199350000002</v>
      </c>
      <c r="E95" s="357">
        <v>310.32199350000002</v>
      </c>
      <c r="F95" s="358">
        <f t="shared" si="4"/>
        <v>0</v>
      </c>
      <c r="G95" s="357">
        <v>310.32199350000002</v>
      </c>
      <c r="H95" s="339">
        <f t="shared" si="5"/>
        <v>0</v>
      </c>
      <c r="I95" s="339">
        <f t="shared" si="3"/>
        <v>0</v>
      </c>
      <c r="J95" s="359"/>
      <c r="K95" s="357">
        <v>0</v>
      </c>
      <c r="L95" s="360">
        <v>0</v>
      </c>
      <c r="M95" s="79"/>
      <c r="N95" s="85"/>
      <c r="O95" s="83"/>
      <c r="P95" s="83"/>
      <c r="Q95" s="83"/>
    </row>
    <row r="96" spans="1:17" s="84" customFormat="1" ht="17.649999999999999" customHeight="1">
      <c r="A96" s="363">
        <v>87</v>
      </c>
      <c r="B96" s="364" t="s">
        <v>204</v>
      </c>
      <c r="C96" s="356" t="s">
        <v>218</v>
      </c>
      <c r="D96" s="357">
        <v>1130.1984891449999</v>
      </c>
      <c r="E96" s="357">
        <v>1130.1984891449999</v>
      </c>
      <c r="F96" s="358">
        <f t="shared" si="4"/>
        <v>0</v>
      </c>
      <c r="G96" s="357">
        <v>1130.1984891449999</v>
      </c>
      <c r="H96" s="339">
        <f t="shared" si="5"/>
        <v>-6.5288929818052563E-13</v>
      </c>
      <c r="I96" s="339">
        <f t="shared" si="3"/>
        <v>-5.7767666870129968E-14</v>
      </c>
      <c r="J96" s="359"/>
      <c r="K96" s="357">
        <v>-3.2644464909026281E-13</v>
      </c>
      <c r="L96" s="360">
        <v>-3.2644464909026281E-13</v>
      </c>
      <c r="M96" s="79"/>
      <c r="N96" s="85"/>
      <c r="O96" s="83"/>
      <c r="P96" s="83"/>
      <c r="Q96" s="83"/>
    </row>
    <row r="97" spans="1:17" s="84" customFormat="1" ht="17.649999999999999" customHeight="1">
      <c r="A97" s="363">
        <v>90</v>
      </c>
      <c r="B97" s="364" t="s">
        <v>204</v>
      </c>
      <c r="C97" s="356" t="s">
        <v>219</v>
      </c>
      <c r="D97" s="357">
        <v>308.73695999999995</v>
      </c>
      <c r="E97" s="357">
        <v>308.73695999999995</v>
      </c>
      <c r="F97" s="358">
        <f t="shared" si="4"/>
        <v>0</v>
      </c>
      <c r="G97" s="357">
        <v>308.73695999999995</v>
      </c>
      <c r="H97" s="339">
        <f t="shared" si="5"/>
        <v>-8.1611162272565703E-14</v>
      </c>
      <c r="I97" s="339">
        <f t="shared" si="3"/>
        <v>-2.6433881538694207E-14</v>
      </c>
      <c r="J97" s="359"/>
      <c r="K97" s="357">
        <v>-4.0805581136282852E-14</v>
      </c>
      <c r="L97" s="360">
        <v>-4.0805581136282852E-14</v>
      </c>
      <c r="M97" s="79"/>
      <c r="N97" s="85"/>
      <c r="O97" s="83"/>
      <c r="P97" s="83"/>
      <c r="Q97" s="83"/>
    </row>
    <row r="98" spans="1:17" s="84" customFormat="1" ht="17.649999999999999" customHeight="1">
      <c r="A98" s="274">
        <v>91</v>
      </c>
      <c r="B98" s="274" t="s">
        <v>204</v>
      </c>
      <c r="C98" s="356" t="s">
        <v>220</v>
      </c>
      <c r="D98" s="357">
        <v>264.52920413850001</v>
      </c>
      <c r="E98" s="357">
        <v>264.52920413850001</v>
      </c>
      <c r="F98" s="358">
        <f t="shared" si="4"/>
        <v>0</v>
      </c>
      <c r="G98" s="357">
        <v>264.52920413850001</v>
      </c>
      <c r="H98" s="339">
        <f t="shared" si="5"/>
        <v>-8.1611162272565703E-14</v>
      </c>
      <c r="I98" s="339">
        <f t="shared" si="3"/>
        <v>-3.0851475374279053E-14</v>
      </c>
      <c r="J98" s="365"/>
      <c r="K98" s="357">
        <v>-4.0805581136282852E-14</v>
      </c>
      <c r="L98" s="360">
        <v>-4.0805581136282852E-14</v>
      </c>
      <c r="M98" s="79"/>
      <c r="N98" s="85"/>
      <c r="O98" s="83"/>
      <c r="P98" s="83"/>
      <c r="Q98" s="83"/>
    </row>
    <row r="99" spans="1:17" s="84" customFormat="1" ht="17.649999999999999" customHeight="1">
      <c r="A99" s="363">
        <v>92</v>
      </c>
      <c r="B99" s="364" t="s">
        <v>204</v>
      </c>
      <c r="C99" s="356" t="s">
        <v>221</v>
      </c>
      <c r="D99" s="357">
        <v>743.13932697799999</v>
      </c>
      <c r="E99" s="357">
        <v>743.13932697799999</v>
      </c>
      <c r="F99" s="358">
        <f t="shared" si="4"/>
        <v>0</v>
      </c>
      <c r="G99" s="357">
        <v>743.13932697799999</v>
      </c>
      <c r="H99" s="339">
        <f t="shared" si="5"/>
        <v>3.2644464909026281E-13</v>
      </c>
      <c r="I99" s="339">
        <f t="shared" si="3"/>
        <v>4.3927785442032853E-14</v>
      </c>
      <c r="J99" s="359"/>
      <c r="K99" s="357">
        <v>1.6322232454513141E-13</v>
      </c>
      <c r="L99" s="360">
        <v>1.6322232454513141E-13</v>
      </c>
      <c r="M99" s="79"/>
      <c r="N99" s="85"/>
      <c r="O99" s="83"/>
      <c r="P99" s="83"/>
      <c r="Q99" s="83"/>
    </row>
    <row r="100" spans="1:17" s="84" customFormat="1" ht="17.649999999999999" customHeight="1">
      <c r="A100" s="363">
        <v>93</v>
      </c>
      <c r="B100" s="364" t="s">
        <v>204</v>
      </c>
      <c r="C100" s="356" t="s">
        <v>222</v>
      </c>
      <c r="D100" s="357">
        <v>398.98915800550003</v>
      </c>
      <c r="E100" s="357">
        <v>398.98915800550003</v>
      </c>
      <c r="F100" s="358">
        <f t="shared" si="4"/>
        <v>0</v>
      </c>
      <c r="G100" s="357">
        <v>398.98915800550003</v>
      </c>
      <c r="H100" s="339">
        <f t="shared" si="5"/>
        <v>0</v>
      </c>
      <c r="I100" s="339">
        <f t="shared" si="3"/>
        <v>0</v>
      </c>
      <c r="J100" s="359"/>
      <c r="K100" s="357">
        <v>0</v>
      </c>
      <c r="L100" s="360">
        <v>0</v>
      </c>
      <c r="M100" s="79"/>
      <c r="N100" s="85"/>
      <c r="O100" s="83"/>
      <c r="P100" s="83"/>
      <c r="Q100" s="83"/>
    </row>
    <row r="101" spans="1:17" s="84" customFormat="1" ht="17.649999999999999" customHeight="1">
      <c r="A101" s="363">
        <v>94</v>
      </c>
      <c r="B101" s="364" t="s">
        <v>204</v>
      </c>
      <c r="C101" s="356" t="s">
        <v>223</v>
      </c>
      <c r="D101" s="357">
        <v>133.004985</v>
      </c>
      <c r="E101" s="357">
        <v>133.004985</v>
      </c>
      <c r="F101" s="358">
        <f t="shared" si="4"/>
        <v>0</v>
      </c>
      <c r="G101" s="357">
        <v>133.004985</v>
      </c>
      <c r="H101" s="339">
        <f t="shared" si="5"/>
        <v>0</v>
      </c>
      <c r="I101" s="339">
        <f t="shared" si="3"/>
        <v>0</v>
      </c>
      <c r="J101" s="359"/>
      <c r="K101" s="357">
        <v>0</v>
      </c>
      <c r="L101" s="360">
        <v>0</v>
      </c>
      <c r="M101" s="79"/>
      <c r="N101" s="85"/>
      <c r="O101" s="83"/>
      <c r="P101" s="83"/>
      <c r="Q101" s="83"/>
    </row>
    <row r="102" spans="1:17" s="84" customFormat="1" ht="17.649999999999999" customHeight="1">
      <c r="A102" s="363">
        <v>95</v>
      </c>
      <c r="B102" s="364" t="s">
        <v>139</v>
      </c>
      <c r="C102" s="356" t="s">
        <v>224</v>
      </c>
      <c r="D102" s="357">
        <v>176.96990913499999</v>
      </c>
      <c r="E102" s="357">
        <v>176.96990913499999</v>
      </c>
      <c r="F102" s="358">
        <f t="shared" si="4"/>
        <v>0</v>
      </c>
      <c r="G102" s="357">
        <v>176.96990913499999</v>
      </c>
      <c r="H102" s="339">
        <f t="shared" si="5"/>
        <v>8.1611162272565703E-14</v>
      </c>
      <c r="I102" s="339">
        <f t="shared" si="3"/>
        <v>4.6115841202308195E-14</v>
      </c>
      <c r="J102" s="359"/>
      <c r="K102" s="357">
        <v>4.0805581136282852E-14</v>
      </c>
      <c r="L102" s="360">
        <v>4.0805581136282852E-14</v>
      </c>
      <c r="M102" s="79"/>
      <c r="N102" s="85"/>
      <c r="O102" s="83"/>
      <c r="P102" s="83"/>
      <c r="Q102" s="83"/>
    </row>
    <row r="103" spans="1:17" s="84" customFormat="1" ht="17.649999999999999" customHeight="1">
      <c r="A103" s="363">
        <v>98</v>
      </c>
      <c r="B103" s="364" t="s">
        <v>139</v>
      </c>
      <c r="C103" s="356" t="s">
        <v>225</v>
      </c>
      <c r="D103" s="357">
        <v>79.926669555999993</v>
      </c>
      <c r="E103" s="357">
        <v>79.926669555999993</v>
      </c>
      <c r="F103" s="358">
        <f t="shared" si="4"/>
        <v>0</v>
      </c>
      <c r="G103" s="357">
        <v>79.926669555999993</v>
      </c>
      <c r="H103" s="339">
        <f t="shared" si="5"/>
        <v>0</v>
      </c>
      <c r="I103" s="339">
        <f t="shared" si="3"/>
        <v>0</v>
      </c>
      <c r="J103" s="359"/>
      <c r="K103" s="357">
        <v>0</v>
      </c>
      <c r="L103" s="360">
        <v>0</v>
      </c>
      <c r="M103" s="79"/>
      <c r="N103" s="85"/>
      <c r="O103" s="83"/>
      <c r="P103" s="83"/>
      <c r="Q103" s="83"/>
    </row>
    <row r="104" spans="1:17" s="84" customFormat="1" ht="17.649999999999999" customHeight="1">
      <c r="A104" s="363">
        <v>99</v>
      </c>
      <c r="B104" s="364" t="s">
        <v>139</v>
      </c>
      <c r="C104" s="356" t="s">
        <v>226</v>
      </c>
      <c r="D104" s="357">
        <v>1029.4673819845</v>
      </c>
      <c r="E104" s="357">
        <v>1029.4673819845</v>
      </c>
      <c r="F104" s="358">
        <f t="shared" si="4"/>
        <v>0</v>
      </c>
      <c r="G104" s="357">
        <v>1029.4673819845</v>
      </c>
      <c r="H104" s="339">
        <f t="shared" si="5"/>
        <v>-3.2644464909026281E-13</v>
      </c>
      <c r="I104" s="339">
        <f t="shared" si="3"/>
        <v>-3.1710052674129103E-14</v>
      </c>
      <c r="J104" s="359"/>
      <c r="K104" s="357">
        <v>-1.6322232454513141E-13</v>
      </c>
      <c r="L104" s="360">
        <v>-1.6322232454513141E-13</v>
      </c>
      <c r="M104" s="79"/>
      <c r="N104" s="85"/>
      <c r="O104" s="83"/>
      <c r="P104" s="83"/>
      <c r="Q104" s="83"/>
    </row>
    <row r="105" spans="1:17" s="84" customFormat="1" ht="17.649999999999999" customHeight="1">
      <c r="A105" s="363">
        <v>100</v>
      </c>
      <c r="B105" s="364" t="s">
        <v>227</v>
      </c>
      <c r="C105" s="356" t="s">
        <v>228</v>
      </c>
      <c r="D105" s="357">
        <v>1828.9700407925</v>
      </c>
      <c r="E105" s="357">
        <v>1828.9700407925</v>
      </c>
      <c r="F105" s="358">
        <f t="shared" si="4"/>
        <v>0</v>
      </c>
      <c r="G105" s="357">
        <v>1828.9700407925</v>
      </c>
      <c r="H105" s="339">
        <f t="shared" si="5"/>
        <v>0</v>
      </c>
      <c r="I105" s="339">
        <f t="shared" si="3"/>
        <v>0</v>
      </c>
      <c r="J105" s="359"/>
      <c r="K105" s="357">
        <v>0</v>
      </c>
      <c r="L105" s="360">
        <v>0</v>
      </c>
      <c r="M105" s="79"/>
      <c r="N105" s="85"/>
      <c r="O105" s="83"/>
      <c r="P105" s="83"/>
      <c r="Q105" s="83"/>
    </row>
    <row r="106" spans="1:17" s="84" customFormat="1" ht="17.649999999999999" customHeight="1">
      <c r="A106" s="363">
        <v>101</v>
      </c>
      <c r="B106" s="364" t="s">
        <v>227</v>
      </c>
      <c r="C106" s="356" t="s">
        <v>229</v>
      </c>
      <c r="D106" s="357">
        <v>640.52961054749994</v>
      </c>
      <c r="E106" s="357">
        <v>640.52961054749994</v>
      </c>
      <c r="F106" s="358">
        <f t="shared" si="4"/>
        <v>0</v>
      </c>
      <c r="G106" s="357">
        <v>640.52961054749994</v>
      </c>
      <c r="H106" s="339">
        <f t="shared" si="5"/>
        <v>-4.8966697363539427E-13</v>
      </c>
      <c r="I106" s="339">
        <f t="shared" si="3"/>
        <v>-7.644720330990567E-14</v>
      </c>
      <c r="J106" s="359"/>
      <c r="K106" s="357">
        <v>-2.4483348681769714E-13</v>
      </c>
      <c r="L106" s="360">
        <v>-2.4483348681769714E-13</v>
      </c>
      <c r="M106" s="79"/>
      <c r="N106" s="85"/>
      <c r="O106" s="83"/>
      <c r="P106" s="83"/>
      <c r="Q106" s="83"/>
    </row>
    <row r="107" spans="1:17" s="84" customFormat="1" ht="17.649999999999999" customHeight="1">
      <c r="A107" s="363">
        <v>102</v>
      </c>
      <c r="B107" s="364" t="s">
        <v>227</v>
      </c>
      <c r="C107" s="356" t="s">
        <v>230</v>
      </c>
      <c r="D107" s="357">
        <v>443.10810604799997</v>
      </c>
      <c r="E107" s="357">
        <v>443.10810604799997</v>
      </c>
      <c r="F107" s="358">
        <f t="shared" si="4"/>
        <v>0</v>
      </c>
      <c r="G107" s="357">
        <v>443.10810604799997</v>
      </c>
      <c r="H107" s="339">
        <f t="shared" si="5"/>
        <v>0</v>
      </c>
      <c r="I107" s="339">
        <f t="shared" si="3"/>
        <v>0</v>
      </c>
      <c r="J107" s="359"/>
      <c r="K107" s="357">
        <v>0</v>
      </c>
      <c r="L107" s="360">
        <v>0</v>
      </c>
      <c r="M107" s="79"/>
      <c r="N107" s="85"/>
      <c r="O107" s="83"/>
      <c r="P107" s="83"/>
      <c r="Q107" s="83"/>
    </row>
    <row r="108" spans="1:17" s="84" customFormat="1" ht="17.649999999999999" customHeight="1">
      <c r="A108" s="363">
        <v>103</v>
      </c>
      <c r="B108" s="364" t="s">
        <v>249</v>
      </c>
      <c r="C108" s="356" t="s">
        <v>231</v>
      </c>
      <c r="D108" s="357">
        <v>153.705798168</v>
      </c>
      <c r="E108" s="357">
        <v>153.705798168</v>
      </c>
      <c r="F108" s="358">
        <f t="shared" si="4"/>
        <v>0</v>
      </c>
      <c r="G108" s="357">
        <v>153.705798168</v>
      </c>
      <c r="H108" s="339">
        <f t="shared" si="5"/>
        <v>8.1611162272565703E-14</v>
      </c>
      <c r="I108" s="339">
        <f t="shared" si="3"/>
        <v>5.3095695312264627E-14</v>
      </c>
      <c r="J108" s="359"/>
      <c r="K108" s="357">
        <v>4.0805581136282852E-14</v>
      </c>
      <c r="L108" s="360">
        <v>4.0805581136282852E-14</v>
      </c>
      <c r="M108" s="79"/>
      <c r="N108" s="85"/>
      <c r="O108" s="83"/>
      <c r="P108" s="83"/>
      <c r="Q108" s="83"/>
    </row>
    <row r="109" spans="1:17" s="84" customFormat="1" ht="17.649999999999999" customHeight="1">
      <c r="A109" s="363">
        <v>104</v>
      </c>
      <c r="B109" s="364" t="s">
        <v>227</v>
      </c>
      <c r="C109" s="356" t="s">
        <v>232</v>
      </c>
      <c r="D109" s="357">
        <v>4279.2161523790001</v>
      </c>
      <c r="E109" s="357">
        <v>4279.2161523790001</v>
      </c>
      <c r="F109" s="358">
        <f t="shared" si="4"/>
        <v>0</v>
      </c>
      <c r="G109" s="357">
        <v>4279.2161523790001</v>
      </c>
      <c r="H109" s="339">
        <f t="shared" si="5"/>
        <v>240.44882876144638</v>
      </c>
      <c r="I109" s="339">
        <f t="shared" si="3"/>
        <v>5.6189923621355407</v>
      </c>
      <c r="J109" s="359"/>
      <c r="K109" s="357">
        <v>0</v>
      </c>
      <c r="L109" s="360">
        <v>240.44882876144638</v>
      </c>
      <c r="M109" s="79"/>
      <c r="N109" s="85"/>
      <c r="O109" s="83"/>
      <c r="P109" s="83"/>
      <c r="Q109" s="83"/>
    </row>
    <row r="110" spans="1:17" s="84" customFormat="1" ht="17.649999999999999" customHeight="1">
      <c r="A110" s="363">
        <v>105</v>
      </c>
      <c r="B110" s="364" t="s">
        <v>227</v>
      </c>
      <c r="C110" s="356" t="s">
        <v>748</v>
      </c>
      <c r="D110" s="357">
        <v>2330.6790405994998</v>
      </c>
      <c r="E110" s="357">
        <v>2330.6790405994998</v>
      </c>
      <c r="F110" s="358">
        <f t="shared" si="4"/>
        <v>0</v>
      </c>
      <c r="G110" s="357">
        <v>2330.6790405994998</v>
      </c>
      <c r="H110" s="339">
        <f t="shared" si="5"/>
        <v>0</v>
      </c>
      <c r="I110" s="339">
        <f t="shared" si="3"/>
        <v>0</v>
      </c>
      <c r="J110" s="359"/>
      <c r="K110" s="357">
        <v>0</v>
      </c>
      <c r="L110" s="360">
        <v>0</v>
      </c>
      <c r="M110" s="79"/>
      <c r="N110" s="85"/>
      <c r="O110" s="83"/>
      <c r="P110" s="83"/>
      <c r="Q110" s="83"/>
    </row>
    <row r="111" spans="1:17" s="84" customFormat="1" ht="17.649999999999999" customHeight="1">
      <c r="A111" s="363">
        <v>106</v>
      </c>
      <c r="B111" s="364" t="s">
        <v>126</v>
      </c>
      <c r="C111" s="356" t="s">
        <v>234</v>
      </c>
      <c r="D111" s="357">
        <v>1711.29083659</v>
      </c>
      <c r="E111" s="357">
        <v>1711.29083659</v>
      </c>
      <c r="F111" s="358">
        <f t="shared" si="4"/>
        <v>0</v>
      </c>
      <c r="G111" s="357">
        <v>1711.29083659</v>
      </c>
      <c r="H111" s="339">
        <f t="shared" si="5"/>
        <v>0</v>
      </c>
      <c r="I111" s="339">
        <f t="shared" si="3"/>
        <v>0</v>
      </c>
      <c r="J111" s="359"/>
      <c r="K111" s="357">
        <v>0</v>
      </c>
      <c r="L111" s="360">
        <v>0</v>
      </c>
      <c r="M111" s="79"/>
      <c r="N111" s="85"/>
      <c r="O111" s="83"/>
      <c r="P111" s="83"/>
      <c r="Q111" s="83"/>
    </row>
    <row r="112" spans="1:17" s="84" customFormat="1" ht="17.649999999999999" customHeight="1">
      <c r="A112" s="363">
        <v>107</v>
      </c>
      <c r="B112" s="364" t="s">
        <v>127</v>
      </c>
      <c r="C112" s="356" t="s">
        <v>235</v>
      </c>
      <c r="D112" s="357">
        <v>1389.5627352805</v>
      </c>
      <c r="E112" s="357">
        <v>1389.5627352805</v>
      </c>
      <c r="F112" s="358">
        <f t="shared" si="4"/>
        <v>0</v>
      </c>
      <c r="G112" s="357">
        <v>1389.5627352805</v>
      </c>
      <c r="H112" s="339">
        <f t="shared" si="5"/>
        <v>0</v>
      </c>
      <c r="I112" s="339">
        <f t="shared" si="3"/>
        <v>0</v>
      </c>
      <c r="J112" s="359"/>
      <c r="K112" s="357">
        <v>0</v>
      </c>
      <c r="L112" s="360">
        <v>0</v>
      </c>
      <c r="M112" s="79"/>
      <c r="N112" s="85"/>
      <c r="O112" s="83"/>
      <c r="P112" s="83"/>
      <c r="Q112" s="83"/>
    </row>
    <row r="113" spans="1:17" s="84" customFormat="1" ht="17.649999999999999" customHeight="1">
      <c r="A113" s="363">
        <v>108</v>
      </c>
      <c r="B113" s="364" t="s">
        <v>749</v>
      </c>
      <c r="C113" s="356" t="s">
        <v>236</v>
      </c>
      <c r="D113" s="357">
        <v>787.03937959699999</v>
      </c>
      <c r="E113" s="357">
        <v>787.03937959699999</v>
      </c>
      <c r="F113" s="358">
        <f t="shared" si="4"/>
        <v>0</v>
      </c>
      <c r="G113" s="357">
        <v>787.03937959699999</v>
      </c>
      <c r="H113" s="339">
        <f t="shared" si="5"/>
        <v>0</v>
      </c>
      <c r="I113" s="339">
        <f t="shared" si="3"/>
        <v>0</v>
      </c>
      <c r="J113" s="359"/>
      <c r="K113" s="357">
        <v>0</v>
      </c>
      <c r="L113" s="360">
        <v>0</v>
      </c>
      <c r="M113" s="79"/>
      <c r="N113" s="85"/>
      <c r="O113" s="83"/>
      <c r="P113" s="83"/>
      <c r="Q113" s="83"/>
    </row>
    <row r="114" spans="1:17" s="84" customFormat="1" ht="17.649999999999999" customHeight="1">
      <c r="A114" s="363">
        <v>110</v>
      </c>
      <c r="B114" s="364" t="s">
        <v>204</v>
      </c>
      <c r="C114" s="356" t="s">
        <v>237</v>
      </c>
      <c r="D114" s="357">
        <v>120.62614902299998</v>
      </c>
      <c r="E114" s="357">
        <v>120.62614902299998</v>
      </c>
      <c r="F114" s="358">
        <f t="shared" si="4"/>
        <v>0</v>
      </c>
      <c r="G114" s="357">
        <v>120.62614902299998</v>
      </c>
      <c r="H114" s="339">
        <f t="shared" si="5"/>
        <v>4.0805581136282852E-14</v>
      </c>
      <c r="I114" s="339">
        <f t="shared" si="3"/>
        <v>3.3828138813005117E-14</v>
      </c>
      <c r="J114" s="359"/>
      <c r="K114" s="357">
        <v>2.0402790568141426E-14</v>
      </c>
      <c r="L114" s="360">
        <v>2.0402790568141426E-14</v>
      </c>
      <c r="M114" s="79"/>
      <c r="N114" s="85"/>
      <c r="O114" s="83"/>
      <c r="P114" s="83"/>
      <c r="Q114" s="83"/>
    </row>
    <row r="115" spans="1:17" s="84" customFormat="1" ht="17.649999999999999" customHeight="1">
      <c r="A115" s="363">
        <v>111</v>
      </c>
      <c r="B115" s="364" t="s">
        <v>212</v>
      </c>
      <c r="C115" s="356" t="s">
        <v>238</v>
      </c>
      <c r="D115" s="357">
        <v>722.99550377049991</v>
      </c>
      <c r="E115" s="357">
        <v>722.99550377049991</v>
      </c>
      <c r="F115" s="358">
        <f t="shared" si="4"/>
        <v>0</v>
      </c>
      <c r="G115" s="357">
        <v>722.99550377049991</v>
      </c>
      <c r="H115" s="339">
        <f t="shared" si="5"/>
        <v>-3.2644464909026281E-13</v>
      </c>
      <c r="I115" s="339">
        <f t="shared" si="3"/>
        <v>-4.5151684538537046E-14</v>
      </c>
      <c r="J115" s="359"/>
      <c r="K115" s="357">
        <v>-1.6322232454513141E-13</v>
      </c>
      <c r="L115" s="360">
        <v>-1.6322232454513141E-13</v>
      </c>
      <c r="M115" s="79"/>
      <c r="N115" s="85"/>
      <c r="O115" s="83"/>
      <c r="P115" s="83"/>
      <c r="Q115" s="83"/>
    </row>
    <row r="116" spans="1:17" s="84" customFormat="1" ht="17.649999999999999" customHeight="1">
      <c r="A116" s="363">
        <v>112</v>
      </c>
      <c r="B116" s="364" t="s">
        <v>212</v>
      </c>
      <c r="C116" s="356" t="s">
        <v>239</v>
      </c>
      <c r="D116" s="357">
        <v>314.47443669749998</v>
      </c>
      <c r="E116" s="357">
        <v>314.47443669749998</v>
      </c>
      <c r="F116" s="358">
        <f t="shared" si="4"/>
        <v>0</v>
      </c>
      <c r="G116" s="357">
        <v>314.47443669749998</v>
      </c>
      <c r="H116" s="339">
        <f t="shared" si="5"/>
        <v>0</v>
      </c>
      <c r="I116" s="339">
        <f t="shared" si="3"/>
        <v>0</v>
      </c>
      <c r="J116" s="359"/>
      <c r="K116" s="357">
        <v>0</v>
      </c>
      <c r="L116" s="360">
        <v>0</v>
      </c>
      <c r="M116" s="79"/>
      <c r="N116" s="85"/>
      <c r="O116" s="83"/>
      <c r="P116" s="83"/>
      <c r="Q116" s="83"/>
    </row>
    <row r="117" spans="1:17" s="84" customFormat="1" ht="17.649999999999999" customHeight="1">
      <c r="A117" s="363">
        <v>113</v>
      </c>
      <c r="B117" s="364" t="s">
        <v>212</v>
      </c>
      <c r="C117" s="356" t="s">
        <v>240</v>
      </c>
      <c r="D117" s="357">
        <v>823.50112268700002</v>
      </c>
      <c r="E117" s="357">
        <v>823.50112268700002</v>
      </c>
      <c r="F117" s="358">
        <f t="shared" si="4"/>
        <v>0</v>
      </c>
      <c r="G117" s="357">
        <v>823.50112268700002</v>
      </c>
      <c r="H117" s="339">
        <f t="shared" si="5"/>
        <v>0</v>
      </c>
      <c r="I117" s="339">
        <f t="shared" si="3"/>
        <v>0</v>
      </c>
      <c r="J117" s="359"/>
      <c r="K117" s="357">
        <v>0</v>
      </c>
      <c r="L117" s="360">
        <v>0</v>
      </c>
      <c r="M117" s="79"/>
      <c r="N117" s="85"/>
      <c r="O117" s="83"/>
      <c r="P117" s="83"/>
      <c r="Q117" s="83"/>
    </row>
    <row r="118" spans="1:17" s="84" customFormat="1" ht="17.649999999999999" customHeight="1">
      <c r="A118" s="363">
        <v>114</v>
      </c>
      <c r="B118" s="364" t="s">
        <v>204</v>
      </c>
      <c r="C118" s="356" t="s">
        <v>241</v>
      </c>
      <c r="D118" s="357">
        <v>701.77932499999997</v>
      </c>
      <c r="E118" s="357">
        <v>701.77932499999997</v>
      </c>
      <c r="F118" s="358">
        <f t="shared" si="4"/>
        <v>0</v>
      </c>
      <c r="G118" s="357">
        <v>701.77932499999997</v>
      </c>
      <c r="H118" s="339">
        <f t="shared" si="5"/>
        <v>0</v>
      </c>
      <c r="I118" s="339">
        <f t="shared" si="3"/>
        <v>0</v>
      </c>
      <c r="J118" s="359"/>
      <c r="K118" s="357">
        <v>0</v>
      </c>
      <c r="L118" s="360">
        <v>0</v>
      </c>
      <c r="M118" s="79"/>
      <c r="N118" s="85"/>
      <c r="O118" s="83"/>
      <c r="P118" s="83"/>
      <c r="Q118" s="83"/>
    </row>
    <row r="119" spans="1:17" s="84" customFormat="1" ht="17.649999999999999" customHeight="1">
      <c r="A119" s="363">
        <v>117</v>
      </c>
      <c r="B119" s="364" t="s">
        <v>204</v>
      </c>
      <c r="C119" s="356" t="s">
        <v>242</v>
      </c>
      <c r="D119" s="357">
        <v>1015.3403000000001</v>
      </c>
      <c r="E119" s="357">
        <v>1015.3403000000001</v>
      </c>
      <c r="F119" s="358">
        <f t="shared" si="4"/>
        <v>0</v>
      </c>
      <c r="G119" s="357">
        <v>1015.3403000000001</v>
      </c>
      <c r="H119" s="339">
        <f t="shared" si="5"/>
        <v>3.2644464909026281E-13</v>
      </c>
      <c r="I119" s="339">
        <f t="shared" si="3"/>
        <v>3.2151255011769232E-14</v>
      </c>
      <c r="J119" s="359"/>
      <c r="K119" s="357">
        <v>1.6322232454513141E-13</v>
      </c>
      <c r="L119" s="360">
        <v>1.6322232454513141E-13</v>
      </c>
      <c r="M119" s="79"/>
      <c r="N119" s="85"/>
      <c r="O119" s="83"/>
      <c r="P119" s="83"/>
      <c r="Q119" s="83"/>
    </row>
    <row r="120" spans="1:17" s="84" customFormat="1" ht="17.649999999999999" customHeight="1">
      <c r="A120" s="363">
        <v>118</v>
      </c>
      <c r="B120" s="364" t="s">
        <v>204</v>
      </c>
      <c r="C120" s="356" t="s">
        <v>243</v>
      </c>
      <c r="D120" s="357">
        <v>473.76272285249996</v>
      </c>
      <c r="E120" s="357">
        <v>473.76272285249996</v>
      </c>
      <c r="F120" s="358">
        <f t="shared" si="4"/>
        <v>0</v>
      </c>
      <c r="G120" s="357">
        <v>473.76272285249996</v>
      </c>
      <c r="H120" s="339">
        <f t="shared" si="5"/>
        <v>-1.6322232454513141E-13</v>
      </c>
      <c r="I120" s="339">
        <f t="shared" si="3"/>
        <v>-3.4452335878681747E-14</v>
      </c>
      <c r="J120" s="359"/>
      <c r="K120" s="357">
        <v>-8.1611162272565703E-14</v>
      </c>
      <c r="L120" s="360">
        <v>-8.1611162272565703E-14</v>
      </c>
      <c r="M120" s="79"/>
      <c r="N120" s="85"/>
      <c r="O120" s="83"/>
      <c r="P120" s="83"/>
      <c r="Q120" s="83"/>
    </row>
    <row r="121" spans="1:17" s="84" customFormat="1" ht="17.649999999999999" customHeight="1">
      <c r="A121" s="363">
        <v>122</v>
      </c>
      <c r="B121" s="364" t="s">
        <v>139</v>
      </c>
      <c r="C121" s="356" t="s">
        <v>244</v>
      </c>
      <c r="D121" s="357">
        <v>248.1994998765</v>
      </c>
      <c r="E121" s="357">
        <v>248.1994998765</v>
      </c>
      <c r="F121" s="358">
        <f t="shared" si="4"/>
        <v>0</v>
      </c>
      <c r="G121" s="357">
        <v>248.1994998765</v>
      </c>
      <c r="H121" s="339">
        <f t="shared" si="5"/>
        <v>-1.6322232454513141E-13</v>
      </c>
      <c r="I121" s="339">
        <f t="shared" si="3"/>
        <v>-6.5762551748230016E-14</v>
      </c>
      <c r="J121" s="359"/>
      <c r="K121" s="357">
        <v>-8.1611162272565703E-14</v>
      </c>
      <c r="L121" s="360">
        <v>-8.1611162272565703E-14</v>
      </c>
      <c r="M121" s="79"/>
      <c r="N121" s="85"/>
      <c r="O121" s="83"/>
      <c r="P121" s="83"/>
      <c r="Q121" s="83"/>
    </row>
    <row r="122" spans="1:17" s="84" customFormat="1" ht="17.649999999999999" customHeight="1">
      <c r="A122" s="363">
        <v>123</v>
      </c>
      <c r="B122" s="364" t="s">
        <v>245</v>
      </c>
      <c r="C122" s="356" t="s">
        <v>246</v>
      </c>
      <c r="D122" s="357">
        <v>121.707095927</v>
      </c>
      <c r="E122" s="357">
        <v>121.707095927</v>
      </c>
      <c r="F122" s="358">
        <f t="shared" si="4"/>
        <v>0</v>
      </c>
      <c r="G122" s="357">
        <v>121.707095927</v>
      </c>
      <c r="H122" s="339">
        <f t="shared" si="5"/>
        <v>-4.0805581136282852E-14</v>
      </c>
      <c r="I122" s="339">
        <f t="shared" si="3"/>
        <v>-3.3527692716255481E-14</v>
      </c>
      <c r="J122" s="359"/>
      <c r="K122" s="357">
        <v>-2.0402790568141426E-14</v>
      </c>
      <c r="L122" s="360">
        <v>-2.0402790568141426E-14</v>
      </c>
      <c r="M122" s="79"/>
      <c r="N122" s="85"/>
      <c r="O122" s="83"/>
      <c r="P122" s="83"/>
      <c r="Q122" s="83"/>
    </row>
    <row r="123" spans="1:17" s="84" customFormat="1" ht="17.649999999999999" customHeight="1">
      <c r="A123" s="363">
        <v>124</v>
      </c>
      <c r="B123" s="364" t="s">
        <v>245</v>
      </c>
      <c r="C123" s="356" t="s">
        <v>247</v>
      </c>
      <c r="D123" s="357">
        <v>1235.9271380164998</v>
      </c>
      <c r="E123" s="357">
        <v>1235.9271380164998</v>
      </c>
      <c r="F123" s="358">
        <f t="shared" si="4"/>
        <v>0</v>
      </c>
      <c r="G123" s="357">
        <v>1235.9271380164998</v>
      </c>
      <c r="H123" s="339">
        <f t="shared" si="5"/>
        <v>-6.5288929818052563E-13</v>
      </c>
      <c r="I123" s="339">
        <f t="shared" si="3"/>
        <v>-5.2825872828419881E-14</v>
      </c>
      <c r="J123" s="359"/>
      <c r="K123" s="357">
        <v>-3.2644464909026281E-13</v>
      </c>
      <c r="L123" s="360">
        <v>-3.2644464909026281E-13</v>
      </c>
      <c r="M123" s="79"/>
      <c r="N123" s="85"/>
      <c r="O123" s="83"/>
      <c r="P123" s="83"/>
      <c r="Q123" s="83"/>
    </row>
    <row r="124" spans="1:17" s="84" customFormat="1" ht="17.649999999999999" customHeight="1">
      <c r="A124" s="363">
        <v>126</v>
      </c>
      <c r="B124" s="364" t="s">
        <v>227</v>
      </c>
      <c r="C124" s="356" t="s">
        <v>248</v>
      </c>
      <c r="D124" s="357">
        <v>1940.7391834179998</v>
      </c>
      <c r="E124" s="357">
        <v>1940.7391834179998</v>
      </c>
      <c r="F124" s="358">
        <f t="shared" si="4"/>
        <v>0</v>
      </c>
      <c r="G124" s="357">
        <v>1940.7391834179998</v>
      </c>
      <c r="H124" s="339">
        <f t="shared" si="5"/>
        <v>-6.5288929818052563E-13</v>
      </c>
      <c r="I124" s="339">
        <f t="shared" si="3"/>
        <v>-3.3641269458509467E-14</v>
      </c>
      <c r="J124" s="359"/>
      <c r="K124" s="357">
        <v>-3.2644464909026281E-13</v>
      </c>
      <c r="L124" s="360">
        <v>-3.2644464909026281E-13</v>
      </c>
      <c r="M124" s="79"/>
      <c r="N124" s="85"/>
      <c r="O124" s="83"/>
      <c r="P124" s="83"/>
      <c r="Q124" s="83"/>
    </row>
    <row r="125" spans="1:17" s="84" customFormat="1" ht="17.649999999999999" customHeight="1">
      <c r="A125" s="363">
        <v>127</v>
      </c>
      <c r="B125" s="364" t="s">
        <v>249</v>
      </c>
      <c r="C125" s="356" t="s">
        <v>250</v>
      </c>
      <c r="D125" s="357">
        <v>1636.8588809194998</v>
      </c>
      <c r="E125" s="357">
        <v>1636.8588809194998</v>
      </c>
      <c r="F125" s="358">
        <f t="shared" si="4"/>
        <v>0</v>
      </c>
      <c r="G125" s="357">
        <v>1636.8588809194998</v>
      </c>
      <c r="H125" s="339">
        <f t="shared" si="5"/>
        <v>-1.3057785963610513E-12</v>
      </c>
      <c r="I125" s="339">
        <f t="shared" si="3"/>
        <v>-7.9773437501682167E-14</v>
      </c>
      <c r="J125" s="359"/>
      <c r="K125" s="357">
        <v>-6.5288929818052563E-13</v>
      </c>
      <c r="L125" s="360">
        <v>-6.5288929818052563E-13</v>
      </c>
      <c r="M125" s="79"/>
      <c r="N125" s="85"/>
      <c r="O125" s="83"/>
      <c r="P125" s="83"/>
      <c r="Q125" s="83"/>
    </row>
    <row r="126" spans="1:17" s="84" customFormat="1" ht="17.649999999999999" customHeight="1">
      <c r="A126" s="363">
        <v>128</v>
      </c>
      <c r="B126" s="364" t="s">
        <v>227</v>
      </c>
      <c r="C126" s="356" t="s">
        <v>251</v>
      </c>
      <c r="D126" s="357">
        <v>1526.4836489139998</v>
      </c>
      <c r="E126" s="357">
        <v>1526.4836489139998</v>
      </c>
      <c r="F126" s="358">
        <f t="shared" si="4"/>
        <v>0</v>
      </c>
      <c r="G126" s="357">
        <v>1526.4836489139998</v>
      </c>
      <c r="H126" s="339">
        <f t="shared" si="5"/>
        <v>-6.5288929818052563E-13</v>
      </c>
      <c r="I126" s="339">
        <f t="shared" si="3"/>
        <v>-4.2770801943736286E-14</v>
      </c>
      <c r="J126" s="359"/>
      <c r="K126" s="357">
        <v>-3.2644464909026281E-13</v>
      </c>
      <c r="L126" s="360">
        <v>-3.2644464909026281E-13</v>
      </c>
      <c r="M126" s="79"/>
      <c r="N126" s="85"/>
      <c r="O126" s="83"/>
      <c r="P126" s="83"/>
      <c r="Q126" s="83"/>
    </row>
    <row r="127" spans="1:17" s="84" customFormat="1" ht="17.649999999999999" customHeight="1">
      <c r="A127" s="363">
        <v>130</v>
      </c>
      <c r="B127" s="364" t="s">
        <v>227</v>
      </c>
      <c r="C127" s="356" t="s">
        <v>252</v>
      </c>
      <c r="D127" s="357">
        <v>2107.5000525799996</v>
      </c>
      <c r="E127" s="357">
        <v>2107.5000525799996</v>
      </c>
      <c r="F127" s="358">
        <f t="shared" si="4"/>
        <v>0</v>
      </c>
      <c r="G127" s="357">
        <v>2107.5000525799996</v>
      </c>
      <c r="H127" s="339">
        <f t="shared" si="5"/>
        <v>61.752641895265981</v>
      </c>
      <c r="I127" s="339">
        <f t="shared" si="3"/>
        <v>2.9301371461257357</v>
      </c>
      <c r="J127" s="366"/>
      <c r="K127" s="357">
        <v>0</v>
      </c>
      <c r="L127" s="360">
        <v>61.752641895265981</v>
      </c>
      <c r="M127" s="79"/>
      <c r="N127" s="85"/>
      <c r="O127" s="83"/>
      <c r="P127" s="83"/>
      <c r="Q127" s="83"/>
    </row>
    <row r="128" spans="1:17" s="84" customFormat="1" ht="17.649999999999999" customHeight="1">
      <c r="A128" s="363">
        <v>132</v>
      </c>
      <c r="B128" s="364" t="s">
        <v>253</v>
      </c>
      <c r="C128" s="356" t="s">
        <v>254</v>
      </c>
      <c r="D128" s="357">
        <v>2507.752712</v>
      </c>
      <c r="E128" s="357">
        <v>2507.752712</v>
      </c>
      <c r="F128" s="358">
        <f t="shared" si="4"/>
        <v>0</v>
      </c>
      <c r="G128" s="357">
        <v>2507.752712</v>
      </c>
      <c r="H128" s="339">
        <f t="shared" si="5"/>
        <v>334.3670280822023</v>
      </c>
      <c r="I128" s="339">
        <f t="shared" si="3"/>
        <v>13.33333332597757</v>
      </c>
      <c r="J128" s="366"/>
      <c r="K128" s="357">
        <v>0</v>
      </c>
      <c r="L128" s="360">
        <v>334.3670280822023</v>
      </c>
      <c r="M128" s="79"/>
      <c r="N128" s="85"/>
      <c r="O128" s="83"/>
      <c r="P128" s="83"/>
      <c r="Q128" s="83"/>
    </row>
    <row r="129" spans="1:17" s="84" customFormat="1" ht="17.649999999999999" customHeight="1">
      <c r="A129" s="363">
        <v>136</v>
      </c>
      <c r="B129" s="364" t="s">
        <v>749</v>
      </c>
      <c r="C129" s="356" t="s">
        <v>255</v>
      </c>
      <c r="D129" s="357">
        <v>156.245527208</v>
      </c>
      <c r="E129" s="357">
        <v>156.245527208</v>
      </c>
      <c r="F129" s="358">
        <f t="shared" si="4"/>
        <v>0</v>
      </c>
      <c r="G129" s="357">
        <v>156.245527208</v>
      </c>
      <c r="H129" s="339">
        <f t="shared" si="5"/>
        <v>-8.1611162272565703E-14</v>
      </c>
      <c r="I129" s="339">
        <f t="shared" si="3"/>
        <v>-5.2232639059114832E-14</v>
      </c>
      <c r="J129" s="366"/>
      <c r="K129" s="357">
        <v>-4.0805581136282852E-14</v>
      </c>
      <c r="L129" s="360">
        <v>-4.0805581136282852E-14</v>
      </c>
      <c r="M129" s="79"/>
      <c r="N129" s="85"/>
      <c r="O129" s="83"/>
      <c r="P129" s="83"/>
      <c r="Q129" s="83"/>
    </row>
    <row r="130" spans="1:17" s="84" customFormat="1" ht="17.649999999999999" customHeight="1">
      <c r="A130" s="363">
        <v>138</v>
      </c>
      <c r="B130" s="364" t="s">
        <v>139</v>
      </c>
      <c r="C130" s="356" t="s">
        <v>256</v>
      </c>
      <c r="D130" s="357">
        <v>205.77065697499998</v>
      </c>
      <c r="E130" s="357">
        <v>205.77065697499998</v>
      </c>
      <c r="F130" s="358">
        <f t="shared" si="4"/>
        <v>0</v>
      </c>
      <c r="G130" s="357">
        <v>205.77065697499998</v>
      </c>
      <c r="H130" s="339">
        <f t="shared" si="5"/>
        <v>-1.6322232454513141E-13</v>
      </c>
      <c r="I130" s="339">
        <f t="shared" si="3"/>
        <v>-7.9322449053055229E-14</v>
      </c>
      <c r="J130" s="366"/>
      <c r="K130" s="357">
        <v>-8.1611162272565703E-14</v>
      </c>
      <c r="L130" s="360">
        <v>-8.1611162272565703E-14</v>
      </c>
      <c r="M130" s="79"/>
      <c r="N130" s="85"/>
      <c r="O130" s="83"/>
      <c r="P130" s="83"/>
      <c r="Q130" s="83"/>
    </row>
    <row r="131" spans="1:17" s="84" customFormat="1" ht="17.649999999999999" customHeight="1">
      <c r="A131" s="363">
        <v>139</v>
      </c>
      <c r="B131" s="364" t="s">
        <v>139</v>
      </c>
      <c r="C131" s="356" t="s">
        <v>257</v>
      </c>
      <c r="D131" s="357">
        <v>274.99708697349996</v>
      </c>
      <c r="E131" s="357">
        <v>274.99708697349996</v>
      </c>
      <c r="F131" s="358">
        <f t="shared" si="4"/>
        <v>0</v>
      </c>
      <c r="G131" s="357">
        <v>274.99708697349996</v>
      </c>
      <c r="H131" s="339">
        <f t="shared" si="5"/>
        <v>8.1611162272565703E-14</v>
      </c>
      <c r="I131" s="339">
        <f t="shared" si="3"/>
        <v>2.9677100645226163E-14</v>
      </c>
      <c r="J131" s="366"/>
      <c r="K131" s="357">
        <v>4.0805581136282852E-14</v>
      </c>
      <c r="L131" s="360">
        <v>4.0805581136282852E-14</v>
      </c>
      <c r="M131" s="79"/>
      <c r="N131" s="85"/>
      <c r="O131" s="83"/>
      <c r="P131" s="83"/>
      <c r="Q131" s="83"/>
    </row>
    <row r="132" spans="1:17" s="84" customFormat="1" ht="17.649999999999999" customHeight="1">
      <c r="A132" s="274">
        <v>140</v>
      </c>
      <c r="B132" s="274" t="s">
        <v>139</v>
      </c>
      <c r="C132" s="356" t="s">
        <v>258</v>
      </c>
      <c r="D132" s="357">
        <v>300.40034996349999</v>
      </c>
      <c r="E132" s="357">
        <v>300.40034996349999</v>
      </c>
      <c r="F132" s="358">
        <f t="shared" si="4"/>
        <v>0</v>
      </c>
      <c r="G132" s="357">
        <v>300.40034996349999</v>
      </c>
      <c r="H132" s="339">
        <f t="shared" si="5"/>
        <v>79.412288325639807</v>
      </c>
      <c r="I132" s="339">
        <f t="shared" si="3"/>
        <v>26.435484624198597</v>
      </c>
      <c r="J132" s="366"/>
      <c r="K132" s="357">
        <v>0</v>
      </c>
      <c r="L132" s="360">
        <v>79.412288325639807</v>
      </c>
      <c r="M132" s="79"/>
      <c r="N132" s="85"/>
      <c r="O132" s="83"/>
      <c r="P132" s="83"/>
      <c r="Q132" s="83"/>
    </row>
    <row r="133" spans="1:17" s="84" customFormat="1" ht="17.649999999999999" customHeight="1">
      <c r="A133" s="363">
        <v>141</v>
      </c>
      <c r="B133" s="364" t="s">
        <v>139</v>
      </c>
      <c r="C133" s="356" t="s">
        <v>259</v>
      </c>
      <c r="D133" s="357">
        <v>267.03401649850002</v>
      </c>
      <c r="E133" s="357">
        <v>267.03401649850002</v>
      </c>
      <c r="F133" s="358">
        <f t="shared" si="4"/>
        <v>0</v>
      </c>
      <c r="G133" s="357">
        <v>267.03401649850002</v>
      </c>
      <c r="H133" s="339">
        <f t="shared" si="5"/>
        <v>0</v>
      </c>
      <c r="I133" s="339">
        <f t="shared" si="3"/>
        <v>0</v>
      </c>
      <c r="J133" s="366"/>
      <c r="K133" s="357">
        <v>0</v>
      </c>
      <c r="L133" s="360">
        <v>0</v>
      </c>
      <c r="M133" s="79"/>
      <c r="N133" s="85"/>
      <c r="O133" s="83"/>
      <c r="P133" s="83"/>
      <c r="Q133" s="83"/>
    </row>
    <row r="134" spans="1:17" s="84" customFormat="1" ht="17.649999999999999" customHeight="1">
      <c r="A134" s="363">
        <v>142</v>
      </c>
      <c r="B134" s="364" t="s">
        <v>227</v>
      </c>
      <c r="C134" s="356" t="s">
        <v>260</v>
      </c>
      <c r="D134" s="357">
        <v>957.53796449549998</v>
      </c>
      <c r="E134" s="357">
        <v>957.53796449549998</v>
      </c>
      <c r="F134" s="358">
        <f t="shared" si="4"/>
        <v>0</v>
      </c>
      <c r="G134" s="357">
        <v>957.53796449549998</v>
      </c>
      <c r="H134" s="339">
        <f t="shared" si="5"/>
        <v>-6.5288929818052563E-13</v>
      </c>
      <c r="I134" s="339">
        <f t="shared" si="3"/>
        <v>-6.818416839738723E-14</v>
      </c>
      <c r="J134" s="366"/>
      <c r="K134" s="357">
        <v>-3.2644464909026281E-13</v>
      </c>
      <c r="L134" s="360">
        <v>-3.2644464909026281E-13</v>
      </c>
      <c r="M134" s="79"/>
      <c r="N134" s="85"/>
      <c r="O134" s="83"/>
      <c r="P134" s="83"/>
      <c r="Q134" s="83"/>
    </row>
    <row r="135" spans="1:17" s="84" customFormat="1" ht="17.649999999999999" customHeight="1">
      <c r="A135" s="363">
        <v>143</v>
      </c>
      <c r="B135" s="364" t="s">
        <v>227</v>
      </c>
      <c r="C135" s="356" t="s">
        <v>261</v>
      </c>
      <c r="D135" s="357">
        <v>1850.0906351515</v>
      </c>
      <c r="E135" s="357">
        <v>1850.0906351515</v>
      </c>
      <c r="F135" s="358">
        <f t="shared" si="4"/>
        <v>0</v>
      </c>
      <c r="G135" s="357">
        <v>1850.0906351515</v>
      </c>
      <c r="H135" s="339">
        <f t="shared" si="5"/>
        <v>-1.3057785963610513E-12</v>
      </c>
      <c r="I135" s="339">
        <f t="shared" si="3"/>
        <v>-7.0579169017528911E-14</v>
      </c>
      <c r="J135" s="366"/>
      <c r="K135" s="357">
        <v>-6.5288929818052563E-13</v>
      </c>
      <c r="L135" s="360">
        <v>-6.5288929818052563E-13</v>
      </c>
      <c r="M135" s="79"/>
      <c r="N135" s="85"/>
      <c r="O135" s="83"/>
      <c r="P135" s="83"/>
      <c r="Q135" s="83"/>
    </row>
    <row r="136" spans="1:17" s="84" customFormat="1" ht="17.649999999999999" customHeight="1">
      <c r="A136" s="363">
        <v>144</v>
      </c>
      <c r="B136" s="364" t="s">
        <v>227</v>
      </c>
      <c r="C136" s="356" t="s">
        <v>262</v>
      </c>
      <c r="D136" s="357">
        <v>1270.5050802774999</v>
      </c>
      <c r="E136" s="357">
        <v>1270.5050802774999</v>
      </c>
      <c r="F136" s="358">
        <f t="shared" si="4"/>
        <v>0</v>
      </c>
      <c r="G136" s="357">
        <v>1270.5050802774999</v>
      </c>
      <c r="H136" s="339">
        <f t="shared" si="5"/>
        <v>-3.2644464909026281E-13</v>
      </c>
      <c r="I136" s="339">
        <f t="shared" si="3"/>
        <v>-2.569408451471613E-14</v>
      </c>
      <c r="J136" s="366"/>
      <c r="K136" s="357">
        <v>-1.6322232454513141E-13</v>
      </c>
      <c r="L136" s="360">
        <v>-1.6322232454513141E-13</v>
      </c>
      <c r="M136" s="79"/>
      <c r="N136" s="85"/>
      <c r="O136" s="83"/>
      <c r="P136" s="83"/>
      <c r="Q136" s="83"/>
    </row>
    <row r="137" spans="1:17" s="84" customFormat="1" ht="17.649999999999999" customHeight="1">
      <c r="A137" s="363">
        <v>146</v>
      </c>
      <c r="B137" s="364" t="s">
        <v>154</v>
      </c>
      <c r="C137" s="356" t="s">
        <v>263</v>
      </c>
      <c r="D137" s="357">
        <v>28714.375</v>
      </c>
      <c r="E137" s="357">
        <v>28714.375</v>
      </c>
      <c r="F137" s="358">
        <f t="shared" si="4"/>
        <v>0</v>
      </c>
      <c r="G137" s="357">
        <v>28714.374946253087</v>
      </c>
      <c r="H137" s="339">
        <f t="shared" si="5"/>
        <v>19641.475319489513</v>
      </c>
      <c r="I137" s="339">
        <f t="shared" si="3"/>
        <v>68.402935183125223</v>
      </c>
      <c r="J137" s="366"/>
      <c r="K137" s="357">
        <v>0</v>
      </c>
      <c r="L137" s="360">
        <v>19641.475319489513</v>
      </c>
      <c r="M137" s="79"/>
      <c r="N137" s="85"/>
      <c r="O137" s="83"/>
      <c r="P137" s="83"/>
      <c r="Q137" s="83"/>
    </row>
    <row r="138" spans="1:17" s="84" customFormat="1" ht="17.649999999999999" customHeight="1">
      <c r="A138" s="363">
        <v>147</v>
      </c>
      <c r="B138" s="364" t="s">
        <v>191</v>
      </c>
      <c r="C138" s="356" t="s">
        <v>264</v>
      </c>
      <c r="D138" s="357">
        <v>4003.9324500000002</v>
      </c>
      <c r="E138" s="357">
        <v>4003.9324500000002</v>
      </c>
      <c r="F138" s="358">
        <f t="shared" si="4"/>
        <v>0</v>
      </c>
      <c r="G138" s="357">
        <v>4003.9324500000002</v>
      </c>
      <c r="H138" s="339">
        <f t="shared" si="5"/>
        <v>2.6115571927221025E-12</v>
      </c>
      <c r="I138" s="339">
        <f t="shared" si="3"/>
        <v>6.5224806495476774E-14</v>
      </c>
      <c r="J138" s="366"/>
      <c r="K138" s="357">
        <v>1.3057785963610513E-12</v>
      </c>
      <c r="L138" s="360">
        <v>1.3057785963610513E-12</v>
      </c>
      <c r="M138" s="79"/>
      <c r="N138" s="85"/>
      <c r="O138" s="83"/>
      <c r="P138" s="83"/>
      <c r="Q138" s="83"/>
    </row>
    <row r="139" spans="1:17" s="84" customFormat="1" ht="17.649999999999999" customHeight="1">
      <c r="A139" s="363">
        <v>148</v>
      </c>
      <c r="B139" s="364" t="s">
        <v>265</v>
      </c>
      <c r="C139" s="356" t="s">
        <v>266</v>
      </c>
      <c r="D139" s="357">
        <v>634.54730360300005</v>
      </c>
      <c r="E139" s="357">
        <v>634.54730360300005</v>
      </c>
      <c r="F139" s="358">
        <f t="shared" si="4"/>
        <v>0</v>
      </c>
      <c r="G139" s="357">
        <v>634.54730360300005</v>
      </c>
      <c r="H139" s="339">
        <f t="shared" si="5"/>
        <v>1.6322232454513141E-13</v>
      </c>
      <c r="I139" s="339">
        <f t="shared" si="3"/>
        <v>2.5722640947072764E-14</v>
      </c>
      <c r="J139" s="366"/>
      <c r="K139" s="357">
        <v>8.1611162272565703E-14</v>
      </c>
      <c r="L139" s="360">
        <v>8.1611162272565703E-14</v>
      </c>
      <c r="M139" s="79"/>
      <c r="N139" s="85"/>
      <c r="O139" s="83"/>
      <c r="P139" s="83"/>
      <c r="Q139" s="83"/>
    </row>
    <row r="140" spans="1:17" s="84" customFormat="1" ht="17.649999999999999" customHeight="1">
      <c r="A140" s="363">
        <v>149</v>
      </c>
      <c r="B140" s="364" t="s">
        <v>265</v>
      </c>
      <c r="C140" s="356" t="s">
        <v>267</v>
      </c>
      <c r="D140" s="357">
        <v>1028.486154362</v>
      </c>
      <c r="E140" s="357">
        <v>1028.486154362</v>
      </c>
      <c r="F140" s="358">
        <f t="shared" si="4"/>
        <v>0</v>
      </c>
      <c r="G140" s="357">
        <v>1028.486154362</v>
      </c>
      <c r="H140" s="339">
        <f t="shared" si="5"/>
        <v>0</v>
      </c>
      <c r="I140" s="339">
        <f t="shared" si="3"/>
        <v>0</v>
      </c>
      <c r="J140" s="366"/>
      <c r="K140" s="357">
        <v>0</v>
      </c>
      <c r="L140" s="360">
        <v>0</v>
      </c>
      <c r="M140" s="79"/>
      <c r="N140" s="85"/>
      <c r="O140" s="83"/>
      <c r="P140" s="83"/>
      <c r="Q140" s="83"/>
    </row>
    <row r="141" spans="1:17" s="84" customFormat="1" ht="17.649999999999999" customHeight="1">
      <c r="A141" s="363">
        <v>150</v>
      </c>
      <c r="B141" s="364" t="s">
        <v>265</v>
      </c>
      <c r="C141" s="356" t="s">
        <v>268</v>
      </c>
      <c r="D141" s="357">
        <v>1089.0176648670001</v>
      </c>
      <c r="E141" s="357">
        <v>1089.0176648670001</v>
      </c>
      <c r="F141" s="358">
        <f t="shared" si="4"/>
        <v>0</v>
      </c>
      <c r="G141" s="357">
        <v>1089.0176648670001</v>
      </c>
      <c r="H141" s="339">
        <f t="shared" si="5"/>
        <v>5.4750092769896588</v>
      </c>
      <c r="I141" s="339">
        <f t="shared" si="3"/>
        <v>0.50274751765925785</v>
      </c>
      <c r="J141" s="366"/>
      <c r="K141" s="357">
        <v>0</v>
      </c>
      <c r="L141" s="360">
        <v>5.4750092769896588</v>
      </c>
      <c r="M141" s="79"/>
      <c r="N141" s="85"/>
      <c r="O141" s="83"/>
      <c r="P141" s="83"/>
      <c r="Q141" s="83"/>
    </row>
    <row r="142" spans="1:17" s="84" customFormat="1" ht="17.649999999999999" customHeight="1">
      <c r="A142" s="363">
        <v>151</v>
      </c>
      <c r="B142" s="364" t="s">
        <v>139</v>
      </c>
      <c r="C142" s="356" t="s">
        <v>269</v>
      </c>
      <c r="D142" s="357">
        <v>356.18002192149999</v>
      </c>
      <c r="E142" s="357">
        <v>356.18002192149999</v>
      </c>
      <c r="F142" s="358">
        <f t="shared" si="4"/>
        <v>0</v>
      </c>
      <c r="G142" s="357">
        <v>356.18002192149999</v>
      </c>
      <c r="H142" s="339">
        <f t="shared" si="5"/>
        <v>63.367915636261294</v>
      </c>
      <c r="I142" s="339">
        <f t="shared" ref="I142:I205" si="6">+H142/E142*100</f>
        <v>17.790979767592695</v>
      </c>
      <c r="J142" s="366"/>
      <c r="K142" s="357">
        <v>0</v>
      </c>
      <c r="L142" s="360">
        <v>63.367915636261294</v>
      </c>
      <c r="M142" s="79"/>
      <c r="N142" s="85"/>
      <c r="O142" s="83"/>
      <c r="P142" s="83"/>
      <c r="Q142" s="83"/>
    </row>
    <row r="143" spans="1:17" s="84" customFormat="1" ht="17.649999999999999" customHeight="1">
      <c r="A143" s="363">
        <v>152</v>
      </c>
      <c r="B143" s="364" t="s">
        <v>139</v>
      </c>
      <c r="C143" s="356" t="s">
        <v>270</v>
      </c>
      <c r="D143" s="357">
        <v>1394.162157925</v>
      </c>
      <c r="E143" s="357">
        <v>1394.162157925</v>
      </c>
      <c r="F143" s="358">
        <f t="shared" si="4"/>
        <v>0</v>
      </c>
      <c r="G143" s="357">
        <v>1394.162157925</v>
      </c>
      <c r="H143" s="339">
        <f t="shared" si="5"/>
        <v>137.05635570345686</v>
      </c>
      <c r="I143" s="339">
        <f t="shared" si="6"/>
        <v>9.830732739686793</v>
      </c>
      <c r="J143" s="366"/>
      <c r="K143" s="357">
        <v>0</v>
      </c>
      <c r="L143" s="360">
        <v>137.05635570345686</v>
      </c>
      <c r="M143" s="79"/>
      <c r="N143" s="85"/>
      <c r="O143" s="83"/>
      <c r="P143" s="83"/>
      <c r="Q143" s="83"/>
    </row>
    <row r="144" spans="1:17" s="84" customFormat="1" ht="17.649999999999999" customHeight="1">
      <c r="A144" s="363">
        <v>156</v>
      </c>
      <c r="B144" s="364" t="s">
        <v>204</v>
      </c>
      <c r="C144" s="356" t="s">
        <v>271</v>
      </c>
      <c r="D144" s="357">
        <v>388.19599873049998</v>
      </c>
      <c r="E144" s="357">
        <v>388.19599873049998</v>
      </c>
      <c r="F144" s="358">
        <f t="shared" ref="F144:F207" si="7">E144/D144*100-100</f>
        <v>0</v>
      </c>
      <c r="G144" s="357">
        <v>388.19599873049998</v>
      </c>
      <c r="H144" s="339">
        <f t="shared" ref="H144:H207" si="8">K144+L144</f>
        <v>9.2023327392840137</v>
      </c>
      <c r="I144" s="339">
        <f t="shared" si="6"/>
        <v>2.3705377616920296</v>
      </c>
      <c r="J144" s="366"/>
      <c r="K144" s="357">
        <v>0</v>
      </c>
      <c r="L144" s="360">
        <v>9.2023327392840137</v>
      </c>
      <c r="M144" s="79"/>
      <c r="N144" s="85"/>
      <c r="O144" s="83"/>
      <c r="P144" s="83"/>
      <c r="Q144" s="83"/>
    </row>
    <row r="145" spans="1:17" s="84" customFormat="1" ht="17.649999999999999" customHeight="1">
      <c r="A145" s="363">
        <v>157</v>
      </c>
      <c r="B145" s="364" t="s">
        <v>204</v>
      </c>
      <c r="C145" s="356" t="s">
        <v>272</v>
      </c>
      <c r="D145" s="357">
        <v>3495.4428836235002</v>
      </c>
      <c r="E145" s="357">
        <v>3495.4428836235002</v>
      </c>
      <c r="F145" s="358">
        <f t="shared" si="7"/>
        <v>0</v>
      </c>
      <c r="G145" s="357">
        <v>3495.4428836235002</v>
      </c>
      <c r="H145" s="339">
        <f t="shared" si="8"/>
        <v>83.710491978595158</v>
      </c>
      <c r="I145" s="339">
        <f t="shared" si="6"/>
        <v>2.3948465120339169</v>
      </c>
      <c r="J145" s="366"/>
      <c r="K145" s="357">
        <v>0</v>
      </c>
      <c r="L145" s="360">
        <v>83.710491978595158</v>
      </c>
      <c r="M145" s="79"/>
      <c r="N145" s="85"/>
      <c r="O145" s="83"/>
      <c r="P145" s="83"/>
      <c r="Q145" s="83"/>
    </row>
    <row r="146" spans="1:17" s="84" customFormat="1" ht="17.649999999999999" customHeight="1">
      <c r="A146" s="363">
        <v>158</v>
      </c>
      <c r="B146" s="364" t="s">
        <v>204</v>
      </c>
      <c r="C146" s="356" t="s">
        <v>273</v>
      </c>
      <c r="D146" s="357">
        <v>302.87922750000001</v>
      </c>
      <c r="E146" s="357">
        <v>302.87922750000001</v>
      </c>
      <c r="F146" s="358">
        <f t="shared" si="7"/>
        <v>0</v>
      </c>
      <c r="G146" s="357">
        <v>302.87922750000001</v>
      </c>
      <c r="H146" s="339">
        <f t="shared" si="8"/>
        <v>1.6322232454513141E-13</v>
      </c>
      <c r="I146" s="339">
        <f t="shared" si="6"/>
        <v>5.3890234035654159E-14</v>
      </c>
      <c r="J146" s="366"/>
      <c r="K146" s="357">
        <v>8.1611162272565703E-14</v>
      </c>
      <c r="L146" s="360">
        <v>8.1611162272565703E-14</v>
      </c>
      <c r="M146" s="79"/>
      <c r="N146" s="85"/>
      <c r="O146" s="83"/>
      <c r="P146" s="83"/>
      <c r="Q146" s="83"/>
    </row>
    <row r="147" spans="1:17" s="84" customFormat="1" ht="17.649999999999999" customHeight="1">
      <c r="A147" s="363">
        <v>159</v>
      </c>
      <c r="B147" s="364" t="s">
        <v>204</v>
      </c>
      <c r="C147" s="356" t="s">
        <v>274</v>
      </c>
      <c r="D147" s="357">
        <v>103.2856298465</v>
      </c>
      <c r="E147" s="357">
        <v>103.2856298465</v>
      </c>
      <c r="F147" s="358">
        <f t="shared" si="7"/>
        <v>0</v>
      </c>
      <c r="G147" s="357">
        <v>103.2856298465</v>
      </c>
      <c r="H147" s="339">
        <f t="shared" si="8"/>
        <v>0</v>
      </c>
      <c r="I147" s="339">
        <f t="shared" si="6"/>
        <v>0</v>
      </c>
      <c r="J147" s="366"/>
      <c r="K147" s="357">
        <v>0</v>
      </c>
      <c r="L147" s="360">
        <v>0</v>
      </c>
      <c r="M147" s="79"/>
      <c r="N147" s="85"/>
      <c r="O147" s="83"/>
      <c r="P147" s="83"/>
      <c r="Q147" s="83"/>
    </row>
    <row r="148" spans="1:17" s="84" customFormat="1" ht="17.649999999999999" customHeight="1">
      <c r="A148" s="363">
        <v>160</v>
      </c>
      <c r="B148" s="364" t="s">
        <v>204</v>
      </c>
      <c r="C148" s="356" t="s">
        <v>275</v>
      </c>
      <c r="D148" s="357">
        <v>24.924077499999999</v>
      </c>
      <c r="E148" s="357">
        <v>24.924077499999999</v>
      </c>
      <c r="F148" s="358">
        <f t="shared" si="7"/>
        <v>0</v>
      </c>
      <c r="G148" s="357">
        <v>24.924077499999999</v>
      </c>
      <c r="H148" s="339">
        <f t="shared" si="8"/>
        <v>0</v>
      </c>
      <c r="I148" s="339">
        <f t="shared" si="6"/>
        <v>0</v>
      </c>
      <c r="J148" s="366"/>
      <c r="K148" s="357">
        <v>0</v>
      </c>
      <c r="L148" s="360">
        <v>0</v>
      </c>
      <c r="M148" s="79"/>
      <c r="N148" s="85"/>
      <c r="O148" s="83"/>
      <c r="P148" s="83"/>
      <c r="Q148" s="83"/>
    </row>
    <row r="149" spans="1:17" s="84" customFormat="1" ht="17.649999999999999" customHeight="1">
      <c r="A149" s="363">
        <v>161</v>
      </c>
      <c r="B149" s="364" t="s">
        <v>212</v>
      </c>
      <c r="C149" s="356" t="s">
        <v>276</v>
      </c>
      <c r="D149" s="357">
        <v>97.054587499999982</v>
      </c>
      <c r="E149" s="357">
        <v>97.054587499999982</v>
      </c>
      <c r="F149" s="358">
        <f t="shared" si="7"/>
        <v>0</v>
      </c>
      <c r="G149" s="357">
        <v>97.054587499999982</v>
      </c>
      <c r="H149" s="339">
        <f t="shared" si="8"/>
        <v>-4.0805581136282852E-14</v>
      </c>
      <c r="I149" s="339">
        <f t="shared" si="6"/>
        <v>-4.2043948861544396E-14</v>
      </c>
      <c r="J149" s="366"/>
      <c r="K149" s="357">
        <v>-2.0402790568141426E-14</v>
      </c>
      <c r="L149" s="360">
        <v>-2.0402790568141426E-14</v>
      </c>
      <c r="M149" s="79"/>
      <c r="N149" s="85"/>
      <c r="O149" s="83"/>
      <c r="P149" s="83"/>
      <c r="Q149" s="83"/>
    </row>
    <row r="150" spans="1:17" s="84" customFormat="1" ht="17.649999999999999" customHeight="1">
      <c r="A150" s="363">
        <v>162</v>
      </c>
      <c r="B150" s="364" t="s">
        <v>204</v>
      </c>
      <c r="C150" s="356" t="s">
        <v>277</v>
      </c>
      <c r="D150" s="357">
        <v>43.530992499999996</v>
      </c>
      <c r="E150" s="357">
        <v>43.530992499999996</v>
      </c>
      <c r="F150" s="358">
        <f t="shared" si="7"/>
        <v>0</v>
      </c>
      <c r="G150" s="357">
        <v>43.530992499999996</v>
      </c>
      <c r="H150" s="339">
        <f t="shared" si="8"/>
        <v>0</v>
      </c>
      <c r="I150" s="339">
        <f t="shared" si="6"/>
        <v>0</v>
      </c>
      <c r="J150" s="366"/>
      <c r="K150" s="357">
        <v>0</v>
      </c>
      <c r="L150" s="360">
        <v>0</v>
      </c>
      <c r="M150" s="79"/>
      <c r="N150" s="85"/>
      <c r="O150" s="83"/>
      <c r="P150" s="83"/>
      <c r="Q150" s="83"/>
    </row>
    <row r="151" spans="1:17" s="84" customFormat="1" ht="17.649999999999999" customHeight="1">
      <c r="A151" s="363">
        <v>163</v>
      </c>
      <c r="B151" s="364" t="s">
        <v>139</v>
      </c>
      <c r="C151" s="356" t="s">
        <v>278</v>
      </c>
      <c r="D151" s="357">
        <v>359.34510410600001</v>
      </c>
      <c r="E151" s="357">
        <v>359.34510410600001</v>
      </c>
      <c r="F151" s="358">
        <f t="shared" si="7"/>
        <v>0</v>
      </c>
      <c r="G151" s="357">
        <v>359.34510410600001</v>
      </c>
      <c r="H151" s="339">
        <f t="shared" si="8"/>
        <v>0</v>
      </c>
      <c r="I151" s="339">
        <f t="shared" si="6"/>
        <v>0</v>
      </c>
      <c r="J151" s="366"/>
      <c r="K151" s="357">
        <v>0</v>
      </c>
      <c r="L151" s="360">
        <v>0</v>
      </c>
      <c r="M151" s="79"/>
      <c r="N151" s="85"/>
      <c r="O151" s="83"/>
      <c r="P151" s="83"/>
      <c r="Q151" s="83"/>
    </row>
    <row r="152" spans="1:17" s="84" customFormat="1" ht="17.649999999999999" customHeight="1">
      <c r="A152" s="363">
        <v>164</v>
      </c>
      <c r="B152" s="364" t="s">
        <v>139</v>
      </c>
      <c r="C152" s="356" t="s">
        <v>279</v>
      </c>
      <c r="D152" s="357">
        <v>896.81893763599987</v>
      </c>
      <c r="E152" s="357">
        <v>896.81893763599987</v>
      </c>
      <c r="F152" s="358">
        <f t="shared" si="7"/>
        <v>0</v>
      </c>
      <c r="G152" s="357">
        <v>896.81893763599987</v>
      </c>
      <c r="H152" s="339">
        <f t="shared" si="8"/>
        <v>91.837723436596491</v>
      </c>
      <c r="I152" s="339">
        <f t="shared" si="6"/>
        <v>10.240386278938225</v>
      </c>
      <c r="J152" s="366"/>
      <c r="K152" s="357">
        <v>0</v>
      </c>
      <c r="L152" s="360">
        <v>91.837723436596491</v>
      </c>
      <c r="M152" s="79"/>
      <c r="N152" s="85"/>
      <c r="O152" s="83"/>
      <c r="P152" s="83"/>
      <c r="Q152" s="83"/>
    </row>
    <row r="153" spans="1:17" s="84" customFormat="1" ht="17.649999999999999" customHeight="1">
      <c r="A153" s="363">
        <v>165</v>
      </c>
      <c r="B153" s="364" t="s">
        <v>749</v>
      </c>
      <c r="C153" s="356" t="s">
        <v>280</v>
      </c>
      <c r="D153" s="357">
        <v>133.908821639</v>
      </c>
      <c r="E153" s="357">
        <v>133.908821639</v>
      </c>
      <c r="F153" s="358">
        <f t="shared" si="7"/>
        <v>0</v>
      </c>
      <c r="G153" s="357">
        <v>133.908821639</v>
      </c>
      <c r="H153" s="339">
        <f t="shared" si="8"/>
        <v>-8.1611162272565703E-14</v>
      </c>
      <c r="I153" s="339">
        <f t="shared" si="6"/>
        <v>-6.094532180454722E-14</v>
      </c>
      <c r="J153" s="366"/>
      <c r="K153" s="357">
        <v>-4.0805581136282852E-14</v>
      </c>
      <c r="L153" s="360">
        <v>-4.0805581136282852E-14</v>
      </c>
      <c r="M153" s="79"/>
      <c r="N153" s="85"/>
      <c r="O153" s="83"/>
      <c r="P153" s="83"/>
      <c r="Q153" s="83"/>
    </row>
    <row r="154" spans="1:17" s="84" customFormat="1" ht="17.649999999999999" customHeight="1">
      <c r="A154" s="363">
        <v>166</v>
      </c>
      <c r="B154" s="364" t="s">
        <v>227</v>
      </c>
      <c r="C154" s="356" t="s">
        <v>281</v>
      </c>
      <c r="D154" s="357">
        <v>1393.5508173955</v>
      </c>
      <c r="E154" s="357">
        <v>1393.5508173955</v>
      </c>
      <c r="F154" s="358">
        <f t="shared" si="7"/>
        <v>0</v>
      </c>
      <c r="G154" s="357">
        <v>1393.5508173955</v>
      </c>
      <c r="H154" s="339">
        <f t="shared" si="8"/>
        <v>24.209787273442366</v>
      </c>
      <c r="I154" s="339">
        <f t="shared" si="6"/>
        <v>1.7372733718236162</v>
      </c>
      <c r="J154" s="366"/>
      <c r="K154" s="357">
        <v>0</v>
      </c>
      <c r="L154" s="360">
        <v>24.209787273442366</v>
      </c>
      <c r="M154" s="79"/>
      <c r="N154" s="85"/>
      <c r="O154" s="83"/>
      <c r="P154" s="83"/>
      <c r="Q154" s="83"/>
    </row>
    <row r="155" spans="1:17" s="84" customFormat="1" ht="17.649999999999999" customHeight="1">
      <c r="A155" s="363">
        <v>167</v>
      </c>
      <c r="B155" s="364" t="s">
        <v>126</v>
      </c>
      <c r="C155" s="356" t="s">
        <v>282</v>
      </c>
      <c r="D155" s="357">
        <v>3311.3416101424996</v>
      </c>
      <c r="E155" s="357">
        <v>3311.3416101424996</v>
      </c>
      <c r="F155" s="358">
        <f t="shared" si="7"/>
        <v>0</v>
      </c>
      <c r="G155" s="357">
        <v>3311.3416101424996</v>
      </c>
      <c r="H155" s="339">
        <f t="shared" si="8"/>
        <v>993.40248271313772</v>
      </c>
      <c r="I155" s="339">
        <f t="shared" si="6"/>
        <v>29.999999990045961</v>
      </c>
      <c r="J155" s="366"/>
      <c r="K155" s="357">
        <v>0</v>
      </c>
      <c r="L155" s="360">
        <v>993.40248271313772</v>
      </c>
      <c r="M155" s="79"/>
      <c r="N155" s="85"/>
      <c r="O155" s="83"/>
      <c r="P155" s="83"/>
      <c r="Q155" s="83"/>
    </row>
    <row r="156" spans="1:17" s="84" customFormat="1" ht="17.649999999999999" customHeight="1">
      <c r="A156" s="363">
        <v>168</v>
      </c>
      <c r="B156" s="364" t="s">
        <v>227</v>
      </c>
      <c r="C156" s="356" t="s">
        <v>283</v>
      </c>
      <c r="D156" s="357">
        <v>752.59797993199993</v>
      </c>
      <c r="E156" s="357">
        <v>752.59797993199993</v>
      </c>
      <c r="F156" s="358">
        <f t="shared" si="7"/>
        <v>0</v>
      </c>
      <c r="G156" s="357">
        <v>752.59797993199993</v>
      </c>
      <c r="H156" s="339">
        <f t="shared" si="8"/>
        <v>-6.5288929818052563E-13</v>
      </c>
      <c r="I156" s="339">
        <f t="shared" si="6"/>
        <v>-8.6751401889162212E-14</v>
      </c>
      <c r="J156" s="366"/>
      <c r="K156" s="357">
        <v>-3.2644464909026281E-13</v>
      </c>
      <c r="L156" s="360">
        <v>-3.2644464909026281E-13</v>
      </c>
      <c r="M156" s="79"/>
      <c r="N156" s="85"/>
      <c r="O156" s="83"/>
      <c r="P156" s="83"/>
      <c r="Q156" s="83"/>
    </row>
    <row r="157" spans="1:17" s="84" customFormat="1" ht="17.649999999999999" customHeight="1">
      <c r="A157" s="363">
        <v>170</v>
      </c>
      <c r="B157" s="364" t="s">
        <v>135</v>
      </c>
      <c r="C157" s="356" t="s">
        <v>284</v>
      </c>
      <c r="D157" s="357">
        <v>1834.7406194214998</v>
      </c>
      <c r="E157" s="357">
        <v>1834.7406194214998</v>
      </c>
      <c r="F157" s="358">
        <f t="shared" si="7"/>
        <v>0</v>
      </c>
      <c r="G157" s="357">
        <v>1834.7406194214998</v>
      </c>
      <c r="H157" s="339">
        <f t="shared" si="8"/>
        <v>432.56769329729963</v>
      </c>
      <c r="I157" s="339">
        <f t="shared" si="6"/>
        <v>23.576503878444125</v>
      </c>
      <c r="J157" s="366"/>
      <c r="K157" s="357">
        <v>0</v>
      </c>
      <c r="L157" s="360">
        <v>432.56769329729963</v>
      </c>
      <c r="M157" s="79"/>
      <c r="N157" s="85"/>
      <c r="O157" s="83"/>
      <c r="P157" s="83"/>
      <c r="Q157" s="83"/>
    </row>
    <row r="158" spans="1:17" s="84" customFormat="1" ht="17.649999999999999" customHeight="1">
      <c r="A158" s="363">
        <v>171</v>
      </c>
      <c r="B158" s="364" t="s">
        <v>126</v>
      </c>
      <c r="C158" s="356" t="s">
        <v>285</v>
      </c>
      <c r="D158" s="357">
        <v>13116.751952422001</v>
      </c>
      <c r="E158" s="357">
        <v>13116.751952422001</v>
      </c>
      <c r="F158" s="358">
        <f t="shared" si="7"/>
        <v>0</v>
      </c>
      <c r="G158" s="357">
        <v>10789.218096292518</v>
      </c>
      <c r="H158" s="339">
        <f t="shared" si="8"/>
        <v>8497.3796333276186</v>
      </c>
      <c r="I158" s="339">
        <f t="shared" si="6"/>
        <v>64.782650950097306</v>
      </c>
      <c r="J158" s="366"/>
      <c r="K158" s="357">
        <v>0</v>
      </c>
      <c r="L158" s="360">
        <v>8497.3796333276186</v>
      </c>
      <c r="M158" s="79"/>
      <c r="N158" s="85"/>
      <c r="O158" s="83"/>
      <c r="P158" s="83"/>
      <c r="Q158" s="83"/>
    </row>
    <row r="159" spans="1:17" s="84" customFormat="1" ht="17.649999999999999" customHeight="1">
      <c r="A159" s="363">
        <v>176</v>
      </c>
      <c r="B159" s="364" t="s">
        <v>135</v>
      </c>
      <c r="C159" s="356" t="s">
        <v>286</v>
      </c>
      <c r="D159" s="357">
        <v>826.65448940650003</v>
      </c>
      <c r="E159" s="357">
        <v>826.65448940650003</v>
      </c>
      <c r="F159" s="358">
        <f t="shared" si="7"/>
        <v>0</v>
      </c>
      <c r="G159" s="357">
        <v>826.65448940650003</v>
      </c>
      <c r="H159" s="339">
        <f t="shared" si="8"/>
        <v>172.77255940611093</v>
      </c>
      <c r="I159" s="339">
        <f t="shared" si="6"/>
        <v>20.900214251561579</v>
      </c>
      <c r="J159" s="366"/>
      <c r="K159" s="357">
        <v>0</v>
      </c>
      <c r="L159" s="360">
        <v>172.77255940611093</v>
      </c>
      <c r="M159" s="79"/>
      <c r="N159" s="85"/>
      <c r="O159" s="83"/>
      <c r="P159" s="83"/>
      <c r="Q159" s="83"/>
    </row>
    <row r="160" spans="1:17" s="84" customFormat="1" ht="17.649999999999999" customHeight="1">
      <c r="A160" s="363">
        <v>177</v>
      </c>
      <c r="B160" s="364" t="s">
        <v>135</v>
      </c>
      <c r="C160" s="356" t="s">
        <v>287</v>
      </c>
      <c r="D160" s="357">
        <v>28.376900693499998</v>
      </c>
      <c r="E160" s="357">
        <v>28.376900693499998</v>
      </c>
      <c r="F160" s="358">
        <f t="shared" si="7"/>
        <v>0</v>
      </c>
      <c r="G160" s="357">
        <v>28.376900693499998</v>
      </c>
      <c r="H160" s="339">
        <f t="shared" si="8"/>
        <v>1.3864953821054491</v>
      </c>
      <c r="I160" s="339">
        <f t="shared" si="6"/>
        <v>4.8860000501148431</v>
      </c>
      <c r="J160" s="366"/>
      <c r="K160" s="357">
        <v>0</v>
      </c>
      <c r="L160" s="360">
        <v>1.3864953821054491</v>
      </c>
      <c r="M160" s="79"/>
      <c r="N160" s="85"/>
      <c r="O160" s="83"/>
      <c r="P160" s="83"/>
      <c r="Q160" s="83"/>
    </row>
    <row r="161" spans="1:17" s="84" customFormat="1" ht="17.649999999999999" customHeight="1">
      <c r="A161" s="363">
        <v>181</v>
      </c>
      <c r="B161" s="364" t="s">
        <v>204</v>
      </c>
      <c r="C161" s="356" t="s">
        <v>288</v>
      </c>
      <c r="D161" s="357">
        <v>14806.452749078999</v>
      </c>
      <c r="E161" s="357">
        <v>14806.452749078999</v>
      </c>
      <c r="F161" s="358">
        <f t="shared" si="7"/>
        <v>0</v>
      </c>
      <c r="G161" s="357">
        <v>14806.452749078999</v>
      </c>
      <c r="H161" s="339">
        <f t="shared" si="8"/>
        <v>5792.640947352379</v>
      </c>
      <c r="I161" s="339">
        <f t="shared" si="6"/>
        <v>39.122408624933456</v>
      </c>
      <c r="J161" s="366"/>
      <c r="K161" s="357">
        <v>0</v>
      </c>
      <c r="L161" s="360">
        <v>5792.640947352379</v>
      </c>
      <c r="M161" s="79"/>
      <c r="N161" s="85"/>
      <c r="O161" s="83"/>
      <c r="P161" s="83"/>
      <c r="Q161" s="83"/>
    </row>
    <row r="162" spans="1:17" s="84" customFormat="1" ht="17.649999999999999" customHeight="1">
      <c r="A162" s="363">
        <v>182</v>
      </c>
      <c r="B162" s="364" t="s">
        <v>204</v>
      </c>
      <c r="C162" s="356" t="s">
        <v>289</v>
      </c>
      <c r="D162" s="357">
        <v>733.93942499999991</v>
      </c>
      <c r="E162" s="357">
        <v>733.93942499999991</v>
      </c>
      <c r="F162" s="358">
        <f t="shared" si="7"/>
        <v>0</v>
      </c>
      <c r="G162" s="357">
        <v>733.93942499999991</v>
      </c>
      <c r="H162" s="339">
        <f t="shared" si="8"/>
        <v>-4.8966697363539427E-13</v>
      </c>
      <c r="I162" s="339">
        <f t="shared" si="6"/>
        <v>-6.6717627770901442E-14</v>
      </c>
      <c r="J162" s="366"/>
      <c r="K162" s="357">
        <v>-2.4483348681769714E-13</v>
      </c>
      <c r="L162" s="360">
        <v>-2.4483348681769714E-13</v>
      </c>
      <c r="M162" s="79"/>
      <c r="N162" s="85"/>
      <c r="O162" s="83"/>
      <c r="P162" s="83"/>
      <c r="Q162" s="83"/>
    </row>
    <row r="163" spans="1:17" s="84" customFormat="1" ht="17.649999999999999" customHeight="1">
      <c r="A163" s="363">
        <v>183</v>
      </c>
      <c r="B163" s="364" t="s">
        <v>204</v>
      </c>
      <c r="C163" s="356" t="s">
        <v>290</v>
      </c>
      <c r="D163" s="357">
        <v>132.20098249999998</v>
      </c>
      <c r="E163" s="357">
        <v>132.20098249999998</v>
      </c>
      <c r="F163" s="358">
        <f t="shared" si="7"/>
        <v>0</v>
      </c>
      <c r="G163" s="357">
        <v>132.20098249999998</v>
      </c>
      <c r="H163" s="339">
        <f t="shared" si="8"/>
        <v>0</v>
      </c>
      <c r="I163" s="339">
        <f t="shared" si="6"/>
        <v>0</v>
      </c>
      <c r="J163" s="366"/>
      <c r="K163" s="357">
        <v>0</v>
      </c>
      <c r="L163" s="360">
        <v>0</v>
      </c>
      <c r="M163" s="79"/>
      <c r="N163" s="85"/>
      <c r="O163" s="83"/>
      <c r="P163" s="83"/>
      <c r="Q163" s="83"/>
    </row>
    <row r="164" spans="1:17" s="84" customFormat="1" ht="17.649999999999999" customHeight="1">
      <c r="A164" s="363">
        <v>185</v>
      </c>
      <c r="B164" s="364" t="s">
        <v>139</v>
      </c>
      <c r="C164" s="356" t="s">
        <v>291</v>
      </c>
      <c r="D164" s="357">
        <v>532.95226129900004</v>
      </c>
      <c r="E164" s="357">
        <v>532.95226129900004</v>
      </c>
      <c r="F164" s="358">
        <f t="shared" si="7"/>
        <v>0</v>
      </c>
      <c r="G164" s="357">
        <v>532.95226129900004</v>
      </c>
      <c r="H164" s="339">
        <f t="shared" si="8"/>
        <v>91.704336076729774</v>
      </c>
      <c r="I164" s="339">
        <f t="shared" si="6"/>
        <v>17.206857487237727</v>
      </c>
      <c r="J164" s="366"/>
      <c r="K164" s="357">
        <v>0</v>
      </c>
      <c r="L164" s="360">
        <v>91.704336076729774</v>
      </c>
      <c r="M164" s="79"/>
      <c r="N164" s="85"/>
      <c r="O164" s="83"/>
      <c r="P164" s="83"/>
      <c r="Q164" s="83"/>
    </row>
    <row r="165" spans="1:17" s="84" customFormat="1" ht="17.649999999999999" customHeight="1">
      <c r="A165" s="363">
        <v>188</v>
      </c>
      <c r="B165" s="364" t="s">
        <v>139</v>
      </c>
      <c r="C165" s="356" t="s">
        <v>292</v>
      </c>
      <c r="D165" s="357">
        <v>6462.7588073519992</v>
      </c>
      <c r="E165" s="357">
        <v>6462.7588073519992</v>
      </c>
      <c r="F165" s="358">
        <f t="shared" si="7"/>
        <v>0</v>
      </c>
      <c r="G165" s="357">
        <v>5004.2050310334998</v>
      </c>
      <c r="H165" s="339">
        <f t="shared" si="8"/>
        <v>646.65609274667042</v>
      </c>
      <c r="I165" s="339">
        <f t="shared" si="6"/>
        <v>10.005883122406455</v>
      </c>
      <c r="J165" s="366"/>
      <c r="K165" s="357">
        <v>154.05193834471794</v>
      </c>
      <c r="L165" s="360">
        <v>492.60415440195248</v>
      </c>
      <c r="M165" s="79"/>
      <c r="N165" s="85"/>
      <c r="O165" s="83"/>
      <c r="P165" s="83"/>
      <c r="Q165" s="83"/>
    </row>
    <row r="166" spans="1:17" s="84" customFormat="1" ht="17.649999999999999" customHeight="1">
      <c r="A166" s="363">
        <v>189</v>
      </c>
      <c r="B166" s="364" t="s">
        <v>139</v>
      </c>
      <c r="C166" s="356" t="s">
        <v>293</v>
      </c>
      <c r="D166" s="357">
        <v>368.57755669950001</v>
      </c>
      <c r="E166" s="357">
        <v>368.57755669950001</v>
      </c>
      <c r="F166" s="358">
        <f t="shared" si="7"/>
        <v>0</v>
      </c>
      <c r="G166" s="357">
        <v>368.57755669950001</v>
      </c>
      <c r="H166" s="339">
        <f t="shared" si="8"/>
        <v>76.830661022689398</v>
      </c>
      <c r="I166" s="339">
        <f t="shared" si="6"/>
        <v>20.845181597784904</v>
      </c>
      <c r="J166" s="366"/>
      <c r="K166" s="357">
        <v>0</v>
      </c>
      <c r="L166" s="360">
        <v>76.830661022689398</v>
      </c>
      <c r="M166" s="79"/>
      <c r="N166" s="85"/>
      <c r="O166" s="83"/>
      <c r="P166" s="83"/>
      <c r="Q166" s="83"/>
    </row>
    <row r="167" spans="1:17" s="84" customFormat="1" ht="17.649999999999999" customHeight="1">
      <c r="A167" s="363">
        <v>190</v>
      </c>
      <c r="B167" s="364" t="s">
        <v>245</v>
      </c>
      <c r="C167" s="356" t="s">
        <v>294</v>
      </c>
      <c r="D167" s="357">
        <v>1132.075582296</v>
      </c>
      <c r="E167" s="357">
        <v>1132.075582296</v>
      </c>
      <c r="F167" s="358">
        <f t="shared" si="7"/>
        <v>0</v>
      </c>
      <c r="G167" s="357">
        <v>1132.075582296</v>
      </c>
      <c r="H167" s="339">
        <f t="shared" si="8"/>
        <v>262.01126684116173</v>
      </c>
      <c r="I167" s="339">
        <f t="shared" si="6"/>
        <v>23.144326309888957</v>
      </c>
      <c r="J167" s="366"/>
      <c r="K167" s="357">
        <v>0</v>
      </c>
      <c r="L167" s="360">
        <v>262.01126684116173</v>
      </c>
      <c r="M167" s="79"/>
      <c r="N167" s="85"/>
      <c r="O167" s="83"/>
      <c r="P167" s="83"/>
      <c r="Q167" s="83"/>
    </row>
    <row r="168" spans="1:17" s="84" customFormat="1" ht="17.649999999999999" customHeight="1">
      <c r="A168" s="363">
        <v>191</v>
      </c>
      <c r="B168" s="364" t="s">
        <v>139</v>
      </c>
      <c r="C168" s="356" t="s">
        <v>295</v>
      </c>
      <c r="D168" s="357">
        <v>125.74594505699999</v>
      </c>
      <c r="E168" s="357">
        <v>125.74594505699999</v>
      </c>
      <c r="F168" s="358">
        <f t="shared" si="7"/>
        <v>0</v>
      </c>
      <c r="G168" s="357">
        <v>125.74594505699999</v>
      </c>
      <c r="H168" s="339">
        <f t="shared" si="8"/>
        <v>23.675509824592101</v>
      </c>
      <c r="I168" s="339">
        <f t="shared" si="6"/>
        <v>18.828050331054506</v>
      </c>
      <c r="J168" s="366"/>
      <c r="K168" s="357">
        <v>0</v>
      </c>
      <c r="L168" s="360">
        <v>23.675509824592101</v>
      </c>
      <c r="M168" s="79"/>
      <c r="N168" s="85"/>
      <c r="O168" s="83"/>
      <c r="P168" s="83"/>
      <c r="Q168" s="83"/>
    </row>
    <row r="169" spans="1:17" s="84" customFormat="1" ht="17.649999999999999" customHeight="1">
      <c r="A169" s="363">
        <v>192</v>
      </c>
      <c r="B169" s="364" t="s">
        <v>245</v>
      </c>
      <c r="C169" s="356" t="s">
        <v>296</v>
      </c>
      <c r="D169" s="357">
        <v>888.01563860549993</v>
      </c>
      <c r="E169" s="357">
        <v>888.01563860549993</v>
      </c>
      <c r="F169" s="358">
        <f t="shared" si="7"/>
        <v>0</v>
      </c>
      <c r="G169" s="357">
        <v>888.01563860549993</v>
      </c>
      <c r="H169" s="339">
        <f t="shared" si="8"/>
        <v>111.34876937859921</v>
      </c>
      <c r="I169" s="339">
        <f t="shared" si="6"/>
        <v>12.53905500509612</v>
      </c>
      <c r="J169" s="366"/>
      <c r="K169" s="357">
        <v>0</v>
      </c>
      <c r="L169" s="360">
        <v>111.34876937859921</v>
      </c>
      <c r="M169" s="79"/>
      <c r="N169" s="85"/>
      <c r="O169" s="83"/>
      <c r="P169" s="83"/>
      <c r="Q169" s="83"/>
    </row>
    <row r="170" spans="1:17" s="84" customFormat="1" ht="17.649999999999999" customHeight="1">
      <c r="A170" s="363">
        <v>193</v>
      </c>
      <c r="B170" s="364" t="s">
        <v>245</v>
      </c>
      <c r="C170" s="356" t="s">
        <v>297</v>
      </c>
      <c r="D170" s="357">
        <v>87.44358755799999</v>
      </c>
      <c r="E170" s="357">
        <v>87.44358755799999</v>
      </c>
      <c r="F170" s="358">
        <f t="shared" si="7"/>
        <v>0</v>
      </c>
      <c r="G170" s="357">
        <v>87.44358755799999</v>
      </c>
      <c r="H170" s="339">
        <f t="shared" si="8"/>
        <v>4.3721793008926717</v>
      </c>
      <c r="I170" s="339">
        <f t="shared" si="6"/>
        <v>4.9999999119348484</v>
      </c>
      <c r="J170" s="366"/>
      <c r="K170" s="357">
        <v>0</v>
      </c>
      <c r="L170" s="360">
        <v>4.3721793008926717</v>
      </c>
      <c r="M170" s="79"/>
      <c r="N170" s="85"/>
      <c r="O170" s="83"/>
      <c r="P170" s="83"/>
      <c r="Q170" s="83"/>
    </row>
    <row r="171" spans="1:17" s="84" customFormat="1" ht="17.649999999999999" customHeight="1">
      <c r="A171" s="363">
        <v>194</v>
      </c>
      <c r="B171" s="364" t="s">
        <v>245</v>
      </c>
      <c r="C171" s="356" t="s">
        <v>298</v>
      </c>
      <c r="D171" s="357">
        <v>900.80175927749985</v>
      </c>
      <c r="E171" s="357">
        <v>900.80175927749985</v>
      </c>
      <c r="F171" s="358">
        <f t="shared" si="7"/>
        <v>0</v>
      </c>
      <c r="G171" s="357">
        <v>900.80175927749985</v>
      </c>
      <c r="H171" s="339">
        <f t="shared" si="8"/>
        <v>100.1655362468026</v>
      </c>
      <c r="I171" s="339">
        <f t="shared" si="6"/>
        <v>11.119598204064534</v>
      </c>
      <c r="J171" s="366"/>
      <c r="K171" s="357">
        <v>0</v>
      </c>
      <c r="L171" s="360">
        <v>100.1655362468026</v>
      </c>
      <c r="M171" s="79"/>
      <c r="N171" s="85"/>
      <c r="O171" s="83"/>
      <c r="P171" s="83"/>
      <c r="Q171" s="83"/>
    </row>
    <row r="172" spans="1:17" s="84" customFormat="1" ht="17.649999999999999" customHeight="1">
      <c r="A172" s="363">
        <v>195</v>
      </c>
      <c r="B172" s="364" t="s">
        <v>139</v>
      </c>
      <c r="C172" s="356" t="s">
        <v>299</v>
      </c>
      <c r="D172" s="357">
        <v>2222.5273808795</v>
      </c>
      <c r="E172" s="357">
        <v>2222.5273808795</v>
      </c>
      <c r="F172" s="358">
        <f t="shared" si="7"/>
        <v>0</v>
      </c>
      <c r="G172" s="357">
        <v>2222.5273808795</v>
      </c>
      <c r="H172" s="339">
        <f t="shared" si="8"/>
        <v>243.44591928653455</v>
      </c>
      <c r="I172" s="339">
        <f t="shared" si="6"/>
        <v>10.953562209442746</v>
      </c>
      <c r="J172" s="366"/>
      <c r="K172" s="357">
        <v>0</v>
      </c>
      <c r="L172" s="360">
        <v>243.44591928653455</v>
      </c>
      <c r="M172" s="79"/>
      <c r="N172" s="85"/>
      <c r="O172" s="83"/>
      <c r="P172" s="83"/>
      <c r="Q172" s="83"/>
    </row>
    <row r="173" spans="1:17" s="84" customFormat="1" ht="17.649999999999999" customHeight="1">
      <c r="A173" s="363">
        <v>197</v>
      </c>
      <c r="B173" s="364" t="s">
        <v>245</v>
      </c>
      <c r="C173" s="356" t="s">
        <v>300</v>
      </c>
      <c r="D173" s="357">
        <v>365.602770421</v>
      </c>
      <c r="E173" s="357">
        <v>365.602770421</v>
      </c>
      <c r="F173" s="358">
        <f t="shared" si="7"/>
        <v>0</v>
      </c>
      <c r="G173" s="357">
        <v>365.602770421</v>
      </c>
      <c r="H173" s="339">
        <f t="shared" si="8"/>
        <v>40.097414724354074</v>
      </c>
      <c r="I173" s="339">
        <f t="shared" si="6"/>
        <v>10.967481093805985</v>
      </c>
      <c r="J173" s="366"/>
      <c r="K173" s="357">
        <v>0</v>
      </c>
      <c r="L173" s="360">
        <v>40.097414724354074</v>
      </c>
      <c r="M173" s="79"/>
      <c r="N173" s="85"/>
      <c r="O173" s="83"/>
      <c r="P173" s="83"/>
      <c r="Q173" s="83"/>
    </row>
    <row r="174" spans="1:17" s="84" customFormat="1" ht="17.649999999999999" customHeight="1">
      <c r="A174" s="363">
        <v>198</v>
      </c>
      <c r="B174" s="364" t="s">
        <v>139</v>
      </c>
      <c r="C174" s="356" t="s">
        <v>301</v>
      </c>
      <c r="D174" s="357">
        <v>461.219112306</v>
      </c>
      <c r="E174" s="357">
        <v>461.219112306</v>
      </c>
      <c r="F174" s="358">
        <f t="shared" si="7"/>
        <v>0</v>
      </c>
      <c r="G174" s="357">
        <v>461.219112306</v>
      </c>
      <c r="H174" s="339">
        <f t="shared" si="8"/>
        <v>119.51724667823974</v>
      </c>
      <c r="I174" s="339">
        <f t="shared" si="6"/>
        <v>25.913333487131151</v>
      </c>
      <c r="J174" s="366"/>
      <c r="K174" s="357">
        <v>0</v>
      </c>
      <c r="L174" s="360">
        <v>119.51724667823974</v>
      </c>
      <c r="M174" s="79"/>
      <c r="N174" s="85"/>
      <c r="O174" s="83"/>
      <c r="P174" s="83"/>
      <c r="Q174" s="83"/>
    </row>
    <row r="175" spans="1:17" s="84" customFormat="1" ht="17.649999999999999" customHeight="1">
      <c r="A175" s="363">
        <v>199</v>
      </c>
      <c r="B175" s="364" t="s">
        <v>139</v>
      </c>
      <c r="C175" s="356" t="s">
        <v>302</v>
      </c>
      <c r="D175" s="357">
        <v>356.01462712149998</v>
      </c>
      <c r="E175" s="357">
        <v>356.01462712149998</v>
      </c>
      <c r="F175" s="358">
        <f t="shared" si="7"/>
        <v>0</v>
      </c>
      <c r="G175" s="357">
        <v>356.01465009299994</v>
      </c>
      <c r="H175" s="339">
        <f t="shared" si="8"/>
        <v>48.133697757235375</v>
      </c>
      <c r="I175" s="339">
        <f t="shared" si="6"/>
        <v>13.520146109280054</v>
      </c>
      <c r="J175" s="366"/>
      <c r="K175" s="357">
        <v>0</v>
      </c>
      <c r="L175" s="360">
        <v>48.133697757235375</v>
      </c>
      <c r="M175" s="79"/>
      <c r="N175" s="85"/>
      <c r="O175" s="83"/>
      <c r="P175" s="83"/>
      <c r="Q175" s="83"/>
    </row>
    <row r="176" spans="1:17" s="84" customFormat="1" ht="17.649999999999999" customHeight="1">
      <c r="A176" s="363">
        <v>200</v>
      </c>
      <c r="B176" s="364" t="s">
        <v>227</v>
      </c>
      <c r="C176" s="356" t="s">
        <v>303</v>
      </c>
      <c r="D176" s="357">
        <v>1603.2498765284997</v>
      </c>
      <c r="E176" s="357">
        <v>1603.2498765284997</v>
      </c>
      <c r="F176" s="358">
        <f t="shared" si="7"/>
        <v>0</v>
      </c>
      <c r="G176" s="357">
        <v>1603.2498765284997</v>
      </c>
      <c r="H176" s="339">
        <f t="shared" si="8"/>
        <v>408.77017836259239</v>
      </c>
      <c r="I176" s="339">
        <f t="shared" si="6"/>
        <v>25.496348656997757</v>
      </c>
      <c r="J176" s="366"/>
      <c r="K176" s="357">
        <v>0</v>
      </c>
      <c r="L176" s="360">
        <v>408.77017836259239</v>
      </c>
      <c r="M176" s="79"/>
      <c r="N176" s="85"/>
      <c r="O176" s="83"/>
      <c r="P176" s="83"/>
      <c r="Q176" s="83"/>
    </row>
    <row r="177" spans="1:17" s="84" customFormat="1" ht="17.649999999999999" customHeight="1">
      <c r="A177" s="363">
        <v>201</v>
      </c>
      <c r="B177" s="364" t="s">
        <v>227</v>
      </c>
      <c r="C177" s="356" t="s">
        <v>304</v>
      </c>
      <c r="D177" s="357">
        <v>2031.4595865364997</v>
      </c>
      <c r="E177" s="357">
        <v>2031.4595865364997</v>
      </c>
      <c r="F177" s="358">
        <f t="shared" si="7"/>
        <v>0</v>
      </c>
      <c r="G177" s="357">
        <v>2031.4595865364997</v>
      </c>
      <c r="H177" s="339">
        <f t="shared" si="8"/>
        <v>600.87915537118874</v>
      </c>
      <c r="I177" s="339">
        <f t="shared" si="6"/>
        <v>29.578691072838264</v>
      </c>
      <c r="J177" s="366"/>
      <c r="K177" s="357">
        <v>0</v>
      </c>
      <c r="L177" s="360">
        <v>600.87915537118874</v>
      </c>
      <c r="M177" s="79"/>
      <c r="N177" s="85"/>
      <c r="O177" s="83"/>
      <c r="P177" s="83"/>
      <c r="Q177" s="83"/>
    </row>
    <row r="178" spans="1:17" s="84" customFormat="1" ht="17.649999999999999" customHeight="1">
      <c r="A178" s="363">
        <v>202</v>
      </c>
      <c r="B178" s="364" t="s">
        <v>227</v>
      </c>
      <c r="C178" s="356" t="s">
        <v>305</v>
      </c>
      <c r="D178" s="357">
        <v>3010.8092889114996</v>
      </c>
      <c r="E178" s="357">
        <v>3010.8092889114996</v>
      </c>
      <c r="F178" s="358">
        <f t="shared" si="7"/>
        <v>0</v>
      </c>
      <c r="G178" s="357">
        <v>3010.8092889114996</v>
      </c>
      <c r="H178" s="339">
        <f t="shared" si="8"/>
        <v>874.30976361301293</v>
      </c>
      <c r="I178" s="339">
        <f t="shared" si="6"/>
        <v>29.039028371308863</v>
      </c>
      <c r="J178" s="366"/>
      <c r="K178" s="357">
        <v>0</v>
      </c>
      <c r="L178" s="360">
        <v>874.30976361301293</v>
      </c>
      <c r="M178" s="79"/>
      <c r="N178" s="85"/>
      <c r="O178" s="83"/>
      <c r="P178" s="83"/>
      <c r="Q178" s="83"/>
    </row>
    <row r="179" spans="1:17" s="84" customFormat="1" ht="17.649999999999999" customHeight="1">
      <c r="A179" s="363">
        <v>203</v>
      </c>
      <c r="B179" s="364" t="s">
        <v>227</v>
      </c>
      <c r="C179" s="356" t="s">
        <v>306</v>
      </c>
      <c r="D179" s="357">
        <v>846.95732133699994</v>
      </c>
      <c r="E179" s="357">
        <v>846.95732133699994</v>
      </c>
      <c r="F179" s="358">
        <f t="shared" si="7"/>
        <v>0</v>
      </c>
      <c r="G179" s="357">
        <v>846.95732133699994</v>
      </c>
      <c r="H179" s="339">
        <f t="shared" si="8"/>
        <v>93.680346711402635</v>
      </c>
      <c r="I179" s="339">
        <f t="shared" si="6"/>
        <v>11.060810781294103</v>
      </c>
      <c r="J179" s="366"/>
      <c r="K179" s="357">
        <v>0</v>
      </c>
      <c r="L179" s="360">
        <v>93.680346711402635</v>
      </c>
      <c r="M179" s="79"/>
      <c r="N179" s="85"/>
      <c r="O179" s="83"/>
      <c r="P179" s="83"/>
      <c r="Q179" s="83"/>
    </row>
    <row r="180" spans="1:17" s="84" customFormat="1" ht="17.649999999999999" customHeight="1">
      <c r="A180" s="363">
        <v>204</v>
      </c>
      <c r="B180" s="364" t="s">
        <v>227</v>
      </c>
      <c r="C180" s="356" t="s">
        <v>307</v>
      </c>
      <c r="D180" s="357">
        <v>2445.9700587474999</v>
      </c>
      <c r="E180" s="357">
        <v>2445.9700587474999</v>
      </c>
      <c r="F180" s="358">
        <f t="shared" si="7"/>
        <v>0</v>
      </c>
      <c r="G180" s="357">
        <v>2445.9700587474999</v>
      </c>
      <c r="H180" s="339">
        <f t="shared" si="8"/>
        <v>62.91545156715155</v>
      </c>
      <c r="I180" s="339">
        <f t="shared" si="6"/>
        <v>2.5722085739417624</v>
      </c>
      <c r="J180" s="366"/>
      <c r="K180" s="357">
        <v>0</v>
      </c>
      <c r="L180" s="360">
        <v>62.91545156715155</v>
      </c>
      <c r="M180" s="79"/>
      <c r="N180" s="85"/>
      <c r="O180" s="83"/>
      <c r="P180" s="83"/>
      <c r="Q180" s="83"/>
    </row>
    <row r="181" spans="1:17" s="84" customFormat="1" ht="17.649999999999999" customHeight="1">
      <c r="A181" s="363">
        <v>205</v>
      </c>
      <c r="B181" s="364" t="s">
        <v>188</v>
      </c>
      <c r="C181" s="356" t="s">
        <v>308</v>
      </c>
      <c r="D181" s="357">
        <v>2676.2724629740001</v>
      </c>
      <c r="E181" s="357">
        <v>2676.2724629740001</v>
      </c>
      <c r="F181" s="358">
        <f t="shared" si="7"/>
        <v>0</v>
      </c>
      <c r="G181" s="357">
        <v>2676.2724629740001</v>
      </c>
      <c r="H181" s="339">
        <f t="shared" si="8"/>
        <v>99.215913461091247</v>
      </c>
      <c r="I181" s="339">
        <f t="shared" si="6"/>
        <v>3.7072426232281992</v>
      </c>
      <c r="J181" s="366"/>
      <c r="K181" s="357">
        <v>0</v>
      </c>
      <c r="L181" s="360">
        <v>99.215913461091247</v>
      </c>
      <c r="M181" s="79"/>
      <c r="N181" s="85"/>
      <c r="O181" s="83"/>
      <c r="P181" s="83"/>
      <c r="Q181" s="83"/>
    </row>
    <row r="182" spans="1:17" s="84" customFormat="1" ht="17.649999999999999" customHeight="1">
      <c r="A182" s="363">
        <v>206</v>
      </c>
      <c r="B182" s="364" t="s">
        <v>139</v>
      </c>
      <c r="C182" s="356" t="s">
        <v>309</v>
      </c>
      <c r="D182" s="357">
        <v>967.97235488349986</v>
      </c>
      <c r="E182" s="357">
        <v>967.97235488349986</v>
      </c>
      <c r="F182" s="358">
        <f t="shared" si="7"/>
        <v>0</v>
      </c>
      <c r="G182" s="357">
        <v>967.97235488349986</v>
      </c>
      <c r="H182" s="339">
        <f t="shared" si="8"/>
        <v>-1.6322232454513141E-13</v>
      </c>
      <c r="I182" s="339">
        <f t="shared" si="6"/>
        <v>-1.6862291957168139E-14</v>
      </c>
      <c r="J182" s="366"/>
      <c r="K182" s="357">
        <v>0</v>
      </c>
      <c r="L182" s="360">
        <v>-1.6322232454513141E-13</v>
      </c>
      <c r="M182" s="79"/>
      <c r="N182" s="85"/>
      <c r="O182" s="83"/>
      <c r="P182" s="83"/>
      <c r="Q182" s="83"/>
    </row>
    <row r="183" spans="1:17" s="84" customFormat="1" ht="17.649999999999999" customHeight="1">
      <c r="A183" s="363">
        <v>207</v>
      </c>
      <c r="B183" s="364" t="s">
        <v>139</v>
      </c>
      <c r="C183" s="356" t="s">
        <v>310</v>
      </c>
      <c r="D183" s="357">
        <v>1101.190630261</v>
      </c>
      <c r="E183" s="357">
        <v>1101.190630261</v>
      </c>
      <c r="F183" s="358">
        <f t="shared" si="7"/>
        <v>0</v>
      </c>
      <c r="G183" s="357">
        <v>1101.190630261</v>
      </c>
      <c r="H183" s="339">
        <f t="shared" si="8"/>
        <v>61.552688814946258</v>
      </c>
      <c r="I183" s="339">
        <f t="shared" si="6"/>
        <v>5.5896487968079853</v>
      </c>
      <c r="J183" s="366"/>
      <c r="K183" s="357">
        <v>0</v>
      </c>
      <c r="L183" s="360">
        <v>61.552688814946258</v>
      </c>
      <c r="M183" s="79"/>
      <c r="N183" s="85"/>
      <c r="O183" s="83"/>
      <c r="P183" s="83"/>
      <c r="Q183" s="83"/>
    </row>
    <row r="184" spans="1:17" s="84" customFormat="1" ht="17.649999999999999" customHeight="1">
      <c r="A184" s="363">
        <v>208</v>
      </c>
      <c r="B184" s="364" t="s">
        <v>139</v>
      </c>
      <c r="C184" s="356" t="s">
        <v>311</v>
      </c>
      <c r="D184" s="357">
        <v>215.72041762749998</v>
      </c>
      <c r="E184" s="357">
        <v>215.72041762749998</v>
      </c>
      <c r="F184" s="358">
        <f t="shared" si="7"/>
        <v>0</v>
      </c>
      <c r="G184" s="357">
        <v>215.72041762749998</v>
      </c>
      <c r="H184" s="339">
        <f t="shared" si="8"/>
        <v>64.716125736047644</v>
      </c>
      <c r="I184" s="339">
        <f t="shared" si="6"/>
        <v>30.00000020758241</v>
      </c>
      <c r="J184" s="366"/>
      <c r="K184" s="357">
        <v>0</v>
      </c>
      <c r="L184" s="360">
        <v>64.716125736047644</v>
      </c>
      <c r="M184" s="79"/>
      <c r="N184" s="85"/>
      <c r="O184" s="83"/>
      <c r="P184" s="83"/>
      <c r="Q184" s="83"/>
    </row>
    <row r="185" spans="1:17" s="84" customFormat="1" ht="17.649999999999999" customHeight="1">
      <c r="A185" s="363">
        <v>209</v>
      </c>
      <c r="B185" s="364" t="s">
        <v>245</v>
      </c>
      <c r="C185" s="356" t="s">
        <v>312</v>
      </c>
      <c r="D185" s="357">
        <v>3055.0027565</v>
      </c>
      <c r="E185" s="357">
        <v>3055.0027565</v>
      </c>
      <c r="F185" s="358">
        <f t="shared" si="7"/>
        <v>0</v>
      </c>
      <c r="G185" s="357">
        <v>1478.8982096354998</v>
      </c>
      <c r="H185" s="339">
        <f t="shared" si="8"/>
        <v>651.57238345753694</v>
      </c>
      <c r="I185" s="339">
        <f t="shared" si="6"/>
        <v>21.32804568084968</v>
      </c>
      <c r="J185" s="366"/>
      <c r="K185" s="357">
        <v>273.3340970016971</v>
      </c>
      <c r="L185" s="360">
        <v>378.2382864558399</v>
      </c>
      <c r="M185" s="79"/>
      <c r="N185" s="85"/>
      <c r="O185" s="83"/>
      <c r="P185" s="83"/>
      <c r="Q185" s="83"/>
    </row>
    <row r="186" spans="1:17" s="84" customFormat="1" ht="17.649999999999999" customHeight="1">
      <c r="A186" s="363">
        <v>210</v>
      </c>
      <c r="B186" s="364" t="s">
        <v>227</v>
      </c>
      <c r="C186" s="356" t="s">
        <v>313</v>
      </c>
      <c r="D186" s="357">
        <v>3174.9250817344996</v>
      </c>
      <c r="E186" s="357">
        <v>3174.9250817344996</v>
      </c>
      <c r="F186" s="358">
        <f t="shared" si="7"/>
        <v>0</v>
      </c>
      <c r="G186" s="357">
        <v>3174.9250817344996</v>
      </c>
      <c r="H186" s="339">
        <f t="shared" si="8"/>
        <v>232.43908508804213</v>
      </c>
      <c r="I186" s="339">
        <f t="shared" si="6"/>
        <v>7.3210888164031225</v>
      </c>
      <c r="J186" s="366"/>
      <c r="K186" s="357">
        <v>0</v>
      </c>
      <c r="L186" s="360">
        <v>232.43908508804213</v>
      </c>
      <c r="M186" s="79"/>
      <c r="N186" s="85"/>
      <c r="O186" s="83"/>
      <c r="P186" s="83"/>
      <c r="Q186" s="83"/>
    </row>
    <row r="187" spans="1:17" s="84" customFormat="1" ht="17.649999999999999" customHeight="1">
      <c r="A187" s="363">
        <v>211</v>
      </c>
      <c r="B187" s="364" t="s">
        <v>249</v>
      </c>
      <c r="C187" s="356" t="s">
        <v>314</v>
      </c>
      <c r="D187" s="357">
        <v>4189.5810837210001</v>
      </c>
      <c r="E187" s="357">
        <v>4189.5810837210001</v>
      </c>
      <c r="F187" s="358">
        <f t="shared" si="7"/>
        <v>0</v>
      </c>
      <c r="G187" s="357">
        <v>4189.5810837210001</v>
      </c>
      <c r="H187" s="339">
        <f t="shared" si="8"/>
        <v>477.80318794461766</v>
      </c>
      <c r="I187" s="339">
        <f t="shared" si="6"/>
        <v>11.404557601263896</v>
      </c>
      <c r="J187" s="367"/>
      <c r="K187" s="357">
        <v>0</v>
      </c>
      <c r="L187" s="360">
        <v>477.80318794461766</v>
      </c>
      <c r="M187" s="79"/>
      <c r="N187" s="85"/>
      <c r="O187" s="83"/>
      <c r="P187" s="83"/>
      <c r="Q187" s="83"/>
    </row>
    <row r="188" spans="1:17" s="84" customFormat="1" ht="17.649999999999999" customHeight="1">
      <c r="A188" s="363">
        <v>212</v>
      </c>
      <c r="B188" s="364" t="s">
        <v>139</v>
      </c>
      <c r="C188" s="356" t="s">
        <v>315</v>
      </c>
      <c r="D188" s="357">
        <v>787.62382049999997</v>
      </c>
      <c r="E188" s="357">
        <v>787.62382049999997</v>
      </c>
      <c r="F188" s="358">
        <f t="shared" si="7"/>
        <v>0</v>
      </c>
      <c r="G188" s="357">
        <v>787.62382049999997</v>
      </c>
      <c r="H188" s="339">
        <f t="shared" si="8"/>
        <v>21.19833549848595</v>
      </c>
      <c r="I188" s="339">
        <f t="shared" si="6"/>
        <v>2.6914289470103641</v>
      </c>
      <c r="J188" s="366"/>
      <c r="K188" s="357">
        <v>-1.1221534812477785E-13</v>
      </c>
      <c r="L188" s="360">
        <v>21.198335498486063</v>
      </c>
      <c r="M188" s="79"/>
      <c r="N188" s="85"/>
      <c r="O188" s="83"/>
      <c r="P188" s="83"/>
      <c r="Q188" s="83"/>
    </row>
    <row r="189" spans="1:17" s="84" customFormat="1" ht="17.649999999999999" customHeight="1">
      <c r="A189" s="363">
        <v>213</v>
      </c>
      <c r="B189" s="364" t="s">
        <v>139</v>
      </c>
      <c r="C189" s="356" t="s">
        <v>316</v>
      </c>
      <c r="D189" s="357">
        <v>1395.4121750689999</v>
      </c>
      <c r="E189" s="357">
        <v>1395.4121750689999</v>
      </c>
      <c r="F189" s="358">
        <f t="shared" si="7"/>
        <v>0</v>
      </c>
      <c r="G189" s="357">
        <v>1395.4121750689999</v>
      </c>
      <c r="H189" s="339">
        <f t="shared" si="8"/>
        <v>741.90307140284335</v>
      </c>
      <c r="I189" s="339">
        <f t="shared" si="6"/>
        <v>53.167306739756512</v>
      </c>
      <c r="J189" s="366"/>
      <c r="K189" s="357">
        <v>0</v>
      </c>
      <c r="L189" s="360">
        <v>741.90307140284335</v>
      </c>
      <c r="M189" s="79"/>
      <c r="N189" s="85"/>
      <c r="O189" s="83"/>
      <c r="P189" s="83"/>
      <c r="Q189" s="83"/>
    </row>
    <row r="190" spans="1:17" s="84" customFormat="1" ht="17.649999999999999" customHeight="1">
      <c r="A190" s="363">
        <v>214</v>
      </c>
      <c r="B190" s="364" t="s">
        <v>245</v>
      </c>
      <c r="C190" s="356" t="s">
        <v>317</v>
      </c>
      <c r="D190" s="357">
        <v>5537.7624765</v>
      </c>
      <c r="E190" s="357">
        <v>5537.7624765</v>
      </c>
      <c r="F190" s="358">
        <f t="shared" si="7"/>
        <v>0</v>
      </c>
      <c r="G190" s="357">
        <v>2541.7720562955001</v>
      </c>
      <c r="H190" s="339">
        <f t="shared" si="8"/>
        <v>779.00489094489933</v>
      </c>
      <c r="I190" s="339">
        <f t="shared" si="6"/>
        <v>14.067141634381713</v>
      </c>
      <c r="J190" s="366"/>
      <c r="K190" s="357">
        <v>279.81013751150726</v>
      </c>
      <c r="L190" s="360">
        <v>499.19475343339207</v>
      </c>
      <c r="M190" s="79"/>
      <c r="N190" s="85"/>
      <c r="O190" s="83"/>
      <c r="P190" s="83"/>
      <c r="Q190" s="83"/>
    </row>
    <row r="191" spans="1:17" s="84" customFormat="1" ht="17.649999999999999" customHeight="1">
      <c r="A191" s="363">
        <v>215</v>
      </c>
      <c r="B191" s="364" t="s">
        <v>249</v>
      </c>
      <c r="C191" s="356" t="s">
        <v>318</v>
      </c>
      <c r="D191" s="357">
        <v>1426.7634255824998</v>
      </c>
      <c r="E191" s="357">
        <v>1426.7634255824998</v>
      </c>
      <c r="F191" s="358">
        <f t="shared" si="7"/>
        <v>0</v>
      </c>
      <c r="G191" s="357">
        <v>1426.7634255824998</v>
      </c>
      <c r="H191" s="339">
        <f t="shared" si="8"/>
        <v>460.48084547285845</v>
      </c>
      <c r="I191" s="339">
        <f t="shared" si="6"/>
        <v>32.274505865249495</v>
      </c>
      <c r="J191" s="366"/>
      <c r="K191" s="357">
        <v>0</v>
      </c>
      <c r="L191" s="360">
        <v>460.48084547285845</v>
      </c>
      <c r="M191" s="79"/>
      <c r="N191" s="85"/>
      <c r="O191" s="83"/>
      <c r="P191" s="83"/>
      <c r="Q191" s="83"/>
    </row>
    <row r="192" spans="1:17" s="84" customFormat="1" ht="17.649999999999999" customHeight="1">
      <c r="A192" s="363">
        <v>216</v>
      </c>
      <c r="B192" s="364" t="s">
        <v>212</v>
      </c>
      <c r="C192" s="356" t="s">
        <v>319</v>
      </c>
      <c r="D192" s="357">
        <v>3458.5861455909999</v>
      </c>
      <c r="E192" s="357">
        <v>3458.5861455909999</v>
      </c>
      <c r="F192" s="358">
        <f t="shared" si="7"/>
        <v>0</v>
      </c>
      <c r="G192" s="357">
        <v>3458.5861455909999</v>
      </c>
      <c r="H192" s="339">
        <f t="shared" si="8"/>
        <v>1952.2544797318099</v>
      </c>
      <c r="I192" s="339">
        <f t="shared" si="6"/>
        <v>56.446605565124955</v>
      </c>
      <c r="J192" s="366"/>
      <c r="K192" s="357">
        <v>0</v>
      </c>
      <c r="L192" s="360">
        <v>1952.2544797318099</v>
      </c>
      <c r="M192" s="79"/>
      <c r="N192" s="85"/>
      <c r="O192" s="83"/>
      <c r="P192" s="83"/>
      <c r="Q192" s="83"/>
    </row>
    <row r="193" spans="1:17" s="84" customFormat="1" ht="17.649999999999999" customHeight="1">
      <c r="A193" s="363">
        <v>217</v>
      </c>
      <c r="B193" s="364" t="s">
        <v>204</v>
      </c>
      <c r="C193" s="356" t="s">
        <v>320</v>
      </c>
      <c r="D193" s="357">
        <v>3644.3071625084999</v>
      </c>
      <c r="E193" s="357">
        <v>3644.3071625084999</v>
      </c>
      <c r="F193" s="358">
        <f t="shared" si="7"/>
        <v>0</v>
      </c>
      <c r="G193" s="357">
        <v>3644.3071625084999</v>
      </c>
      <c r="H193" s="339">
        <f t="shared" si="8"/>
        <v>1844.6616279792561</v>
      </c>
      <c r="I193" s="339">
        <f t="shared" si="6"/>
        <v>50.617622108162621</v>
      </c>
      <c r="J193" s="366"/>
      <c r="K193" s="357">
        <v>0</v>
      </c>
      <c r="L193" s="360">
        <v>1844.6616279792561</v>
      </c>
      <c r="M193" s="79"/>
      <c r="N193" s="85"/>
      <c r="O193" s="83"/>
      <c r="P193" s="83"/>
      <c r="Q193" s="83"/>
    </row>
    <row r="194" spans="1:17" s="84" customFormat="1" ht="17.649999999999999" customHeight="1">
      <c r="A194" s="363">
        <v>218</v>
      </c>
      <c r="B194" s="364" t="s">
        <v>135</v>
      </c>
      <c r="C194" s="356" t="s">
        <v>321</v>
      </c>
      <c r="D194" s="357">
        <v>899.72770382350006</v>
      </c>
      <c r="E194" s="357">
        <v>899.72770382350006</v>
      </c>
      <c r="F194" s="358">
        <f t="shared" si="7"/>
        <v>0</v>
      </c>
      <c r="G194" s="357">
        <v>899.72770382350006</v>
      </c>
      <c r="H194" s="339">
        <f t="shared" si="8"/>
        <v>17.741541064340559</v>
      </c>
      <c r="I194" s="339">
        <f t="shared" si="6"/>
        <v>1.9718789350317618</v>
      </c>
      <c r="J194" s="366"/>
      <c r="K194" s="357">
        <v>0</v>
      </c>
      <c r="L194" s="360">
        <v>17.741541064340559</v>
      </c>
      <c r="M194" s="79"/>
      <c r="N194" s="85"/>
      <c r="O194" s="83"/>
      <c r="P194" s="83"/>
      <c r="Q194" s="83"/>
    </row>
    <row r="195" spans="1:17" s="84" customFormat="1" ht="17.649999999999999" customHeight="1">
      <c r="A195" s="363">
        <v>219</v>
      </c>
      <c r="B195" s="364" t="s">
        <v>249</v>
      </c>
      <c r="C195" s="356" t="s">
        <v>322</v>
      </c>
      <c r="D195" s="357">
        <v>977.25008430349999</v>
      </c>
      <c r="E195" s="357">
        <v>977.25008430349999</v>
      </c>
      <c r="F195" s="358">
        <f t="shared" si="7"/>
        <v>0</v>
      </c>
      <c r="G195" s="357">
        <v>977.25008430349999</v>
      </c>
      <c r="H195" s="339">
        <f t="shared" si="8"/>
        <v>238.74219454295616</v>
      </c>
      <c r="I195" s="339">
        <f t="shared" si="6"/>
        <v>24.429999892311198</v>
      </c>
      <c r="J195" s="366"/>
      <c r="K195" s="357">
        <v>0</v>
      </c>
      <c r="L195" s="360">
        <v>238.74219454295616</v>
      </c>
      <c r="M195" s="79"/>
      <c r="N195" s="85"/>
      <c r="O195" s="83"/>
      <c r="P195" s="83"/>
      <c r="Q195" s="83"/>
    </row>
    <row r="196" spans="1:17" s="84" customFormat="1" ht="17.649999999999999" customHeight="1">
      <c r="A196" s="363">
        <v>222</v>
      </c>
      <c r="B196" s="364" t="s">
        <v>750</v>
      </c>
      <c r="C196" s="356" t="s">
        <v>323</v>
      </c>
      <c r="D196" s="357">
        <v>24103.259103940498</v>
      </c>
      <c r="E196" s="357">
        <v>24103.259103940498</v>
      </c>
      <c r="F196" s="358">
        <f t="shared" si="7"/>
        <v>0</v>
      </c>
      <c r="G196" s="357">
        <v>24103.259103940498</v>
      </c>
      <c r="H196" s="339">
        <f t="shared" si="8"/>
        <v>8811.1498410932836</v>
      </c>
      <c r="I196" s="339">
        <f t="shared" si="6"/>
        <v>36.555844183132905</v>
      </c>
      <c r="J196" s="366"/>
      <c r="K196" s="357">
        <v>0</v>
      </c>
      <c r="L196" s="360">
        <v>8811.1498410932836</v>
      </c>
      <c r="M196" s="79"/>
      <c r="N196" s="85"/>
      <c r="O196" s="83"/>
      <c r="P196" s="83"/>
      <c r="Q196" s="83"/>
    </row>
    <row r="197" spans="1:17" s="84" customFormat="1" ht="17.649999999999999" customHeight="1">
      <c r="A197" s="363">
        <v>223</v>
      </c>
      <c r="B197" s="364" t="s">
        <v>135</v>
      </c>
      <c r="C197" s="356" t="s">
        <v>324</v>
      </c>
      <c r="D197" s="357">
        <v>99.488578725499991</v>
      </c>
      <c r="E197" s="357">
        <v>99.488578725499991</v>
      </c>
      <c r="F197" s="358">
        <f t="shared" si="7"/>
        <v>0</v>
      </c>
      <c r="G197" s="357">
        <v>99.488578725499991</v>
      </c>
      <c r="H197" s="339">
        <f t="shared" si="8"/>
        <v>5.7992431634733661</v>
      </c>
      <c r="I197" s="339">
        <f t="shared" si="6"/>
        <v>5.8290541866862133</v>
      </c>
      <c r="J197" s="366"/>
      <c r="K197" s="357">
        <v>0</v>
      </c>
      <c r="L197" s="360">
        <v>5.7992431634733661</v>
      </c>
      <c r="M197" s="79"/>
      <c r="N197" s="85"/>
      <c r="O197" s="83"/>
      <c r="P197" s="83"/>
      <c r="Q197" s="83"/>
    </row>
    <row r="198" spans="1:17" s="84" customFormat="1" ht="17.649999999999999" customHeight="1">
      <c r="A198" s="363">
        <v>225</v>
      </c>
      <c r="B198" s="364" t="s">
        <v>135</v>
      </c>
      <c r="C198" s="356" t="s">
        <v>751</v>
      </c>
      <c r="D198" s="357">
        <v>28.460792611499997</v>
      </c>
      <c r="E198" s="357">
        <v>28.460792611499997</v>
      </c>
      <c r="F198" s="358">
        <f t="shared" si="7"/>
        <v>0</v>
      </c>
      <c r="G198" s="357">
        <v>28.460792611499997</v>
      </c>
      <c r="H198" s="339">
        <f t="shared" si="8"/>
        <v>2.8460799515398021</v>
      </c>
      <c r="I198" s="339">
        <f t="shared" si="6"/>
        <v>10.000002425757469</v>
      </c>
      <c r="J198" s="366"/>
      <c r="K198" s="357">
        <v>0</v>
      </c>
      <c r="L198" s="360">
        <v>2.8460799515398021</v>
      </c>
      <c r="M198" s="79"/>
      <c r="N198" s="85"/>
      <c r="O198" s="83"/>
      <c r="P198" s="83"/>
      <c r="Q198" s="83"/>
    </row>
    <row r="199" spans="1:17" s="84" customFormat="1" ht="17.649999999999999" customHeight="1">
      <c r="A199" s="363">
        <v>226</v>
      </c>
      <c r="B199" s="364" t="s">
        <v>127</v>
      </c>
      <c r="C199" s="356" t="s">
        <v>326</v>
      </c>
      <c r="D199" s="357">
        <v>580.94923499999993</v>
      </c>
      <c r="E199" s="357">
        <v>580.94923499999993</v>
      </c>
      <c r="F199" s="358">
        <f t="shared" si="7"/>
        <v>0</v>
      </c>
      <c r="G199" s="357">
        <v>580.94923499999993</v>
      </c>
      <c r="H199" s="339">
        <f t="shared" si="8"/>
        <v>348.56954099999996</v>
      </c>
      <c r="I199" s="339">
        <f t="shared" si="6"/>
        <v>60</v>
      </c>
      <c r="J199" s="366"/>
      <c r="K199" s="357">
        <v>0</v>
      </c>
      <c r="L199" s="360">
        <v>348.56954099999996</v>
      </c>
      <c r="M199" s="79"/>
      <c r="N199" s="85"/>
      <c r="O199" s="83"/>
      <c r="P199" s="83"/>
      <c r="Q199" s="83"/>
    </row>
    <row r="200" spans="1:17" s="84" customFormat="1" ht="17.649999999999999" customHeight="1">
      <c r="A200" s="363">
        <v>227</v>
      </c>
      <c r="B200" s="364" t="s">
        <v>124</v>
      </c>
      <c r="C200" s="356" t="s">
        <v>327</v>
      </c>
      <c r="D200" s="357">
        <v>2436.3709350709996</v>
      </c>
      <c r="E200" s="357">
        <v>2436.3709350709996</v>
      </c>
      <c r="F200" s="358">
        <f t="shared" si="7"/>
        <v>0</v>
      </c>
      <c r="G200" s="357">
        <v>2436.3709350709996</v>
      </c>
      <c r="H200" s="339">
        <f t="shared" si="8"/>
        <v>512.92019490794632</v>
      </c>
      <c r="I200" s="339">
        <f t="shared" si="6"/>
        <v>21.05263149894698</v>
      </c>
      <c r="J200" s="366"/>
      <c r="K200" s="357">
        <v>0</v>
      </c>
      <c r="L200" s="360">
        <v>512.92019490794632</v>
      </c>
      <c r="M200" s="79"/>
      <c r="N200" s="85"/>
      <c r="O200" s="83"/>
      <c r="P200" s="83"/>
      <c r="Q200" s="83"/>
    </row>
    <row r="201" spans="1:17" s="84" customFormat="1" ht="17.649999999999999" customHeight="1">
      <c r="A201" s="363">
        <v>228</v>
      </c>
      <c r="B201" s="368" t="s">
        <v>135</v>
      </c>
      <c r="C201" s="356" t="s">
        <v>328</v>
      </c>
      <c r="D201" s="357">
        <v>448.05246873649997</v>
      </c>
      <c r="E201" s="357">
        <v>448.05246873649997</v>
      </c>
      <c r="F201" s="358">
        <f t="shared" si="7"/>
        <v>0</v>
      </c>
      <c r="G201" s="357">
        <v>448.05246873649997</v>
      </c>
      <c r="H201" s="339">
        <f t="shared" si="8"/>
        <v>94.781258977834014</v>
      </c>
      <c r="I201" s="339">
        <f t="shared" si="6"/>
        <v>21.154053507419672</v>
      </c>
      <c r="J201" s="366"/>
      <c r="K201" s="357">
        <v>0</v>
      </c>
      <c r="L201" s="360">
        <v>94.781258977834014</v>
      </c>
      <c r="M201" s="79"/>
      <c r="N201" s="85"/>
      <c r="O201" s="83"/>
      <c r="P201" s="83"/>
      <c r="Q201" s="83"/>
    </row>
    <row r="202" spans="1:17" s="84" customFormat="1" ht="17.649999999999999" customHeight="1">
      <c r="A202" s="363">
        <v>229</v>
      </c>
      <c r="B202" s="368" t="s">
        <v>752</v>
      </c>
      <c r="C202" s="356" t="s">
        <v>329</v>
      </c>
      <c r="D202" s="357">
        <v>2385.9539368164997</v>
      </c>
      <c r="E202" s="357">
        <v>2385.9539368164997</v>
      </c>
      <c r="F202" s="358">
        <f t="shared" si="7"/>
        <v>0</v>
      </c>
      <c r="G202" s="357">
        <v>2385.9539368164997</v>
      </c>
      <c r="H202" s="339">
        <f t="shared" si="8"/>
        <v>796.2223557086877</v>
      </c>
      <c r="I202" s="339">
        <f t="shared" si="6"/>
        <v>33.37123753407667</v>
      </c>
      <c r="J202" s="366"/>
      <c r="K202" s="357">
        <v>0</v>
      </c>
      <c r="L202" s="360">
        <v>796.2223557086877</v>
      </c>
      <c r="M202" s="79"/>
      <c r="N202" s="85"/>
      <c r="O202" s="83"/>
      <c r="P202" s="83"/>
      <c r="Q202" s="83"/>
    </row>
    <row r="203" spans="1:17" s="84" customFormat="1" ht="17.649999999999999" customHeight="1">
      <c r="A203" s="363">
        <v>231</v>
      </c>
      <c r="B203" s="364" t="s">
        <v>227</v>
      </c>
      <c r="C203" s="356" t="s">
        <v>330</v>
      </c>
      <c r="D203" s="357">
        <v>147.453645013</v>
      </c>
      <c r="E203" s="357">
        <v>147.453645013</v>
      </c>
      <c r="F203" s="358">
        <f t="shared" si="7"/>
        <v>0</v>
      </c>
      <c r="G203" s="357">
        <v>147.453645013</v>
      </c>
      <c r="H203" s="339">
        <f t="shared" si="8"/>
        <v>14.409170418372639</v>
      </c>
      <c r="I203" s="339">
        <f t="shared" si="6"/>
        <v>9.7720001544229582</v>
      </c>
      <c r="J203" s="366"/>
      <c r="K203" s="357">
        <v>0</v>
      </c>
      <c r="L203" s="360">
        <v>14.409170418372639</v>
      </c>
      <c r="M203" s="79"/>
      <c r="N203" s="85"/>
      <c r="O203" s="83"/>
      <c r="P203" s="83"/>
      <c r="Q203" s="83"/>
    </row>
    <row r="204" spans="1:17" s="84" customFormat="1" ht="17.649999999999999" customHeight="1">
      <c r="A204" s="363">
        <v>233</v>
      </c>
      <c r="B204" s="364" t="s">
        <v>227</v>
      </c>
      <c r="C204" s="356" t="s">
        <v>331</v>
      </c>
      <c r="D204" s="357">
        <v>197.01442654800002</v>
      </c>
      <c r="E204" s="357">
        <v>197.01442654800002</v>
      </c>
      <c r="F204" s="358">
        <f t="shared" si="7"/>
        <v>0</v>
      </c>
      <c r="G204" s="357">
        <v>197.01442654800002</v>
      </c>
      <c r="H204" s="339">
        <f t="shared" si="8"/>
        <v>19.252249612073381</v>
      </c>
      <c r="I204" s="339">
        <f t="shared" si="6"/>
        <v>9.7719999237633601</v>
      </c>
      <c r="J204" s="366"/>
      <c r="K204" s="357">
        <v>0</v>
      </c>
      <c r="L204" s="360">
        <v>19.252249612073381</v>
      </c>
      <c r="M204" s="79"/>
      <c r="N204" s="85"/>
      <c r="O204" s="83"/>
      <c r="P204" s="83"/>
      <c r="Q204" s="83"/>
    </row>
    <row r="205" spans="1:17" s="84" customFormat="1" ht="17.649999999999999" customHeight="1">
      <c r="A205" s="363">
        <v>234</v>
      </c>
      <c r="B205" s="364" t="s">
        <v>227</v>
      </c>
      <c r="C205" s="356" t="s">
        <v>332</v>
      </c>
      <c r="D205" s="357">
        <v>822.50946600350005</v>
      </c>
      <c r="E205" s="357">
        <v>822.50946600350005</v>
      </c>
      <c r="F205" s="358">
        <f t="shared" si="7"/>
        <v>0</v>
      </c>
      <c r="G205" s="357">
        <v>822.50946600350005</v>
      </c>
      <c r="H205" s="339">
        <f t="shared" si="8"/>
        <v>746.65979509895612</v>
      </c>
      <c r="I205" s="339">
        <f t="shared" si="6"/>
        <v>90.778261644441528</v>
      </c>
      <c r="J205" s="366"/>
      <c r="K205" s="357">
        <v>0</v>
      </c>
      <c r="L205" s="360">
        <v>746.65979509895612</v>
      </c>
      <c r="M205" s="79"/>
      <c r="N205" s="85"/>
      <c r="O205" s="83"/>
      <c r="P205" s="83"/>
      <c r="Q205" s="83"/>
    </row>
    <row r="206" spans="1:17" s="84" customFormat="1" ht="17.649999999999999" customHeight="1">
      <c r="A206" s="363">
        <v>235</v>
      </c>
      <c r="B206" s="364" t="s">
        <v>127</v>
      </c>
      <c r="C206" s="356" t="s">
        <v>333</v>
      </c>
      <c r="D206" s="357">
        <v>2247.9888536505</v>
      </c>
      <c r="E206" s="357">
        <v>2247.9888536505</v>
      </c>
      <c r="F206" s="358">
        <f t="shared" si="7"/>
        <v>0</v>
      </c>
      <c r="G206" s="357">
        <v>2247.9888536505</v>
      </c>
      <c r="H206" s="339">
        <f t="shared" si="8"/>
        <v>1102.3201912696413</v>
      </c>
      <c r="I206" s="339">
        <f t="shared" ref="I206:I270" si="9">+H206/E206*100</f>
        <v>49.035838833434966</v>
      </c>
      <c r="J206" s="366"/>
      <c r="K206" s="357">
        <v>0</v>
      </c>
      <c r="L206" s="360">
        <v>1102.3201912696413</v>
      </c>
      <c r="M206" s="79"/>
      <c r="N206" s="85"/>
      <c r="O206" s="83"/>
      <c r="P206" s="83"/>
      <c r="Q206" s="83"/>
    </row>
    <row r="207" spans="1:17" s="84" customFormat="1" ht="17.649999999999999" customHeight="1">
      <c r="A207" s="363">
        <v>236</v>
      </c>
      <c r="B207" s="364" t="s">
        <v>127</v>
      </c>
      <c r="C207" s="356" t="s">
        <v>334</v>
      </c>
      <c r="D207" s="357">
        <v>2111.0686521334997</v>
      </c>
      <c r="E207" s="357">
        <v>2111.0686521334997</v>
      </c>
      <c r="F207" s="358">
        <f t="shared" si="7"/>
        <v>0</v>
      </c>
      <c r="G207" s="357">
        <v>2111.0686521334997</v>
      </c>
      <c r="H207" s="339">
        <f t="shared" si="8"/>
        <v>422.21373249413443</v>
      </c>
      <c r="I207" s="339">
        <f t="shared" si="9"/>
        <v>20.000000097933075</v>
      </c>
      <c r="J207" s="366"/>
      <c r="K207" s="357">
        <v>0</v>
      </c>
      <c r="L207" s="360">
        <v>422.21373249413443</v>
      </c>
      <c r="M207" s="79"/>
      <c r="N207" s="85"/>
      <c r="O207" s="83"/>
      <c r="P207" s="83"/>
      <c r="Q207" s="83"/>
    </row>
    <row r="208" spans="1:17" s="84" customFormat="1" ht="17.649999999999999" customHeight="1">
      <c r="A208" s="363">
        <v>237</v>
      </c>
      <c r="B208" s="364" t="s">
        <v>135</v>
      </c>
      <c r="C208" s="356" t="s">
        <v>335</v>
      </c>
      <c r="D208" s="357">
        <v>264.90230724150001</v>
      </c>
      <c r="E208" s="357">
        <v>264.90230724150001</v>
      </c>
      <c r="F208" s="358">
        <f t="shared" ref="F208:F271" si="10">E208/D208*100-100</f>
        <v>0</v>
      </c>
      <c r="G208" s="357">
        <v>264.90228427</v>
      </c>
      <c r="H208" s="339">
        <f t="shared" ref="H208:H271" si="11">K208+L208</f>
        <v>153.54960216188644</v>
      </c>
      <c r="I208" s="339">
        <f t="shared" si="9"/>
        <v>57.964614865321607</v>
      </c>
      <c r="J208" s="366"/>
      <c r="K208" s="357">
        <v>0</v>
      </c>
      <c r="L208" s="360">
        <v>153.54960216188644</v>
      </c>
      <c r="M208" s="79"/>
      <c r="N208" s="85"/>
      <c r="O208" s="83"/>
      <c r="P208" s="83"/>
      <c r="Q208" s="83"/>
    </row>
    <row r="209" spans="1:17" s="84" customFormat="1" ht="17.649999999999999" customHeight="1">
      <c r="A209" s="363">
        <v>242</v>
      </c>
      <c r="B209" s="364" t="s">
        <v>139</v>
      </c>
      <c r="C209" s="356" t="s">
        <v>336</v>
      </c>
      <c r="D209" s="357">
        <v>1031.6730365000001</v>
      </c>
      <c r="E209" s="357">
        <v>557.19500410899991</v>
      </c>
      <c r="F209" s="358">
        <f t="shared" si="10"/>
        <v>-45.991124668789396</v>
      </c>
      <c r="G209" s="357">
        <v>557.19500410899991</v>
      </c>
      <c r="H209" s="339">
        <f t="shared" si="11"/>
        <v>229.13950981356078</v>
      </c>
      <c r="I209" s="339">
        <f t="shared" si="9"/>
        <v>41.123755260507671</v>
      </c>
      <c r="J209" s="366"/>
      <c r="K209" s="357">
        <v>0</v>
      </c>
      <c r="L209" s="360">
        <v>229.13950981356078</v>
      </c>
      <c r="M209" s="79"/>
      <c r="N209" s="85"/>
      <c r="O209" s="83"/>
      <c r="P209" s="83"/>
      <c r="Q209" s="83"/>
    </row>
    <row r="210" spans="1:17" s="84" customFormat="1" ht="17.649999999999999" customHeight="1">
      <c r="A210" s="363">
        <v>243</v>
      </c>
      <c r="B210" s="364" t="s">
        <v>139</v>
      </c>
      <c r="C210" s="356" t="s">
        <v>337</v>
      </c>
      <c r="D210" s="357">
        <v>1954.9495141184998</v>
      </c>
      <c r="E210" s="357">
        <v>1954.9495141184998</v>
      </c>
      <c r="F210" s="358">
        <f t="shared" si="10"/>
        <v>0</v>
      </c>
      <c r="G210" s="357">
        <v>1954.9495141184998</v>
      </c>
      <c r="H210" s="339">
        <f t="shared" si="11"/>
        <v>962.57214416532906</v>
      </c>
      <c r="I210" s="339">
        <f t="shared" si="9"/>
        <v>49.237698324877691</v>
      </c>
      <c r="J210" s="366"/>
      <c r="K210" s="357">
        <v>0</v>
      </c>
      <c r="L210" s="360">
        <v>962.57214416532906</v>
      </c>
      <c r="M210" s="79"/>
      <c r="N210" s="85"/>
      <c r="O210" s="83"/>
      <c r="P210" s="83"/>
      <c r="Q210" s="83"/>
    </row>
    <row r="211" spans="1:17" s="84" customFormat="1" ht="17.649999999999999" customHeight="1">
      <c r="A211" s="363">
        <v>244</v>
      </c>
      <c r="B211" s="364" t="s">
        <v>139</v>
      </c>
      <c r="C211" s="356" t="s">
        <v>338</v>
      </c>
      <c r="D211" s="357">
        <v>1570.1635426769999</v>
      </c>
      <c r="E211" s="357">
        <v>1570.1635426769999</v>
      </c>
      <c r="F211" s="358">
        <f t="shared" si="10"/>
        <v>0</v>
      </c>
      <c r="G211" s="357">
        <v>1570.1635426769999</v>
      </c>
      <c r="H211" s="339">
        <f t="shared" si="11"/>
        <v>514.66592669547231</v>
      </c>
      <c r="I211" s="339">
        <f t="shared" si="9"/>
        <v>32.777854835300097</v>
      </c>
      <c r="J211" s="366"/>
      <c r="K211" s="357">
        <v>0</v>
      </c>
      <c r="L211" s="360">
        <v>514.66592669547231</v>
      </c>
      <c r="M211" s="79"/>
      <c r="N211" s="85"/>
      <c r="O211" s="83"/>
      <c r="P211" s="83"/>
      <c r="Q211" s="83"/>
    </row>
    <row r="212" spans="1:17" s="84" customFormat="1" ht="17.649999999999999" customHeight="1">
      <c r="A212" s="363">
        <v>245</v>
      </c>
      <c r="B212" s="364" t="s">
        <v>139</v>
      </c>
      <c r="C212" s="356" t="s">
        <v>339</v>
      </c>
      <c r="D212" s="357">
        <v>2145.0868019109998</v>
      </c>
      <c r="E212" s="357">
        <v>2145.0868019109998</v>
      </c>
      <c r="F212" s="358">
        <f t="shared" si="10"/>
        <v>0</v>
      </c>
      <c r="G212" s="357">
        <v>919.86240734549983</v>
      </c>
      <c r="H212" s="339">
        <f t="shared" si="11"/>
        <v>461.26449861701781</v>
      </c>
      <c r="I212" s="339">
        <f t="shared" si="9"/>
        <v>21.503302253600634</v>
      </c>
      <c r="J212" s="366"/>
      <c r="K212" s="357">
        <v>176.91931202928527</v>
      </c>
      <c r="L212" s="360">
        <v>284.34518658773254</v>
      </c>
      <c r="M212" s="79"/>
      <c r="N212" s="85"/>
      <c r="O212" s="83"/>
      <c r="P212" s="83"/>
      <c r="Q212" s="83"/>
    </row>
    <row r="213" spans="1:17" s="84" customFormat="1" ht="17.649999999999999" customHeight="1">
      <c r="A213" s="363">
        <v>247</v>
      </c>
      <c r="B213" s="364" t="s">
        <v>227</v>
      </c>
      <c r="C213" s="356" t="s">
        <v>340</v>
      </c>
      <c r="D213" s="357">
        <v>435.20163734899995</v>
      </c>
      <c r="E213" s="357">
        <v>435.20163734899995</v>
      </c>
      <c r="F213" s="358">
        <f t="shared" si="10"/>
        <v>0</v>
      </c>
      <c r="G213" s="357">
        <v>435.20154546299995</v>
      </c>
      <c r="H213" s="339">
        <f t="shared" si="11"/>
        <v>132.39455907292498</v>
      </c>
      <c r="I213" s="339">
        <f t="shared" si="9"/>
        <v>30.421429450357103</v>
      </c>
      <c r="J213" s="366"/>
      <c r="K213" s="357">
        <v>0</v>
      </c>
      <c r="L213" s="360">
        <v>132.39455907292498</v>
      </c>
      <c r="M213" s="79"/>
      <c r="N213" s="85"/>
      <c r="O213" s="83"/>
      <c r="P213" s="83"/>
      <c r="Q213" s="83"/>
    </row>
    <row r="214" spans="1:17" s="84" customFormat="1" ht="17.649999999999999" customHeight="1">
      <c r="A214" s="363">
        <v>248</v>
      </c>
      <c r="B214" s="364" t="s">
        <v>227</v>
      </c>
      <c r="C214" s="356" t="s">
        <v>341</v>
      </c>
      <c r="D214" s="357">
        <v>1426.9219748754999</v>
      </c>
      <c r="E214" s="357">
        <v>1426.9219748754999</v>
      </c>
      <c r="F214" s="358">
        <f t="shared" si="10"/>
        <v>0</v>
      </c>
      <c r="G214" s="357">
        <v>1426.9219748754999</v>
      </c>
      <c r="H214" s="339">
        <f t="shared" si="11"/>
        <v>287.48190645790311</v>
      </c>
      <c r="I214" s="339">
        <f t="shared" si="9"/>
        <v>20.146995527417406</v>
      </c>
      <c r="J214" s="366"/>
      <c r="K214" s="357">
        <v>0</v>
      </c>
      <c r="L214" s="360">
        <v>287.48190645790311</v>
      </c>
      <c r="M214" s="79"/>
      <c r="N214" s="85"/>
      <c r="O214" s="83"/>
      <c r="P214" s="83"/>
      <c r="Q214" s="83"/>
    </row>
    <row r="215" spans="1:17" s="84" customFormat="1" ht="17.649999999999999" customHeight="1">
      <c r="A215" s="363">
        <v>249</v>
      </c>
      <c r="B215" s="364" t="s">
        <v>227</v>
      </c>
      <c r="C215" s="356" t="s">
        <v>342</v>
      </c>
      <c r="D215" s="357">
        <v>1318.3150659685</v>
      </c>
      <c r="E215" s="357">
        <v>1318.3150659685</v>
      </c>
      <c r="F215" s="358">
        <f t="shared" si="10"/>
        <v>0</v>
      </c>
      <c r="G215" s="357">
        <v>724.71999724699992</v>
      </c>
      <c r="H215" s="339">
        <f t="shared" si="11"/>
        <v>724.71999724699992</v>
      </c>
      <c r="I215" s="339">
        <f t="shared" si="9"/>
        <v>54.973201471727428</v>
      </c>
      <c r="J215" s="366"/>
      <c r="K215" s="357">
        <v>233.75737958978141</v>
      </c>
      <c r="L215" s="360">
        <v>490.96261765721852</v>
      </c>
      <c r="M215" s="79"/>
      <c r="N215" s="85"/>
      <c r="O215" s="83"/>
      <c r="P215" s="83"/>
      <c r="Q215" s="83"/>
    </row>
    <row r="216" spans="1:17" s="84" customFormat="1" ht="17.649999999999999" customHeight="1">
      <c r="A216" s="363">
        <v>250</v>
      </c>
      <c r="B216" s="364" t="s">
        <v>227</v>
      </c>
      <c r="C216" s="356" t="s">
        <v>343</v>
      </c>
      <c r="D216" s="357">
        <v>1029.3862007035</v>
      </c>
      <c r="E216" s="357">
        <v>1029.3862007035</v>
      </c>
      <c r="F216" s="358">
        <f t="shared" si="10"/>
        <v>0</v>
      </c>
      <c r="G216" s="357">
        <v>1029.3862007035</v>
      </c>
      <c r="H216" s="339">
        <f t="shared" si="11"/>
        <v>119.2106344862889</v>
      </c>
      <c r="I216" s="339">
        <f t="shared" si="9"/>
        <v>11.58074922753174</v>
      </c>
      <c r="J216" s="366"/>
      <c r="K216" s="357">
        <v>0</v>
      </c>
      <c r="L216" s="360">
        <v>119.2106344862889</v>
      </c>
      <c r="M216" s="79"/>
      <c r="N216" s="85"/>
      <c r="O216" s="83"/>
      <c r="P216" s="83"/>
      <c r="Q216" s="83"/>
    </row>
    <row r="217" spans="1:17" s="84" customFormat="1" ht="17.649999999999999" customHeight="1">
      <c r="A217" s="363">
        <v>251</v>
      </c>
      <c r="B217" s="364" t="s">
        <v>245</v>
      </c>
      <c r="C217" s="356" t="s">
        <v>344</v>
      </c>
      <c r="D217" s="357">
        <v>589.3541852489999</v>
      </c>
      <c r="E217" s="357">
        <v>589.3541852489999</v>
      </c>
      <c r="F217" s="358">
        <f t="shared" si="10"/>
        <v>0</v>
      </c>
      <c r="G217" s="357">
        <v>589.3541622775</v>
      </c>
      <c r="H217" s="339">
        <f t="shared" si="11"/>
        <v>305.70374385090958</v>
      </c>
      <c r="I217" s="339">
        <f t="shared" si="9"/>
        <v>51.870971904908238</v>
      </c>
      <c r="J217" s="366"/>
      <c r="K217" s="357">
        <v>0</v>
      </c>
      <c r="L217" s="360">
        <v>305.70374385090958</v>
      </c>
      <c r="M217" s="79"/>
      <c r="N217" s="85"/>
      <c r="O217" s="83"/>
      <c r="P217" s="83"/>
      <c r="Q217" s="83"/>
    </row>
    <row r="218" spans="1:17" s="84" customFormat="1" ht="17.649999999999999" customHeight="1">
      <c r="A218" s="363">
        <v>252</v>
      </c>
      <c r="B218" s="364" t="s">
        <v>139</v>
      </c>
      <c r="C218" s="356" t="s">
        <v>345</v>
      </c>
      <c r="D218" s="357">
        <v>181.87949297249997</v>
      </c>
      <c r="E218" s="357">
        <v>181.87949297249997</v>
      </c>
      <c r="F218" s="358">
        <f t="shared" si="10"/>
        <v>0</v>
      </c>
      <c r="G218" s="357">
        <v>181.87949297249997</v>
      </c>
      <c r="H218" s="339">
        <f t="shared" si="11"/>
        <v>9.5726042616884239</v>
      </c>
      <c r="I218" s="339">
        <f t="shared" si="9"/>
        <v>5.2631575474733667</v>
      </c>
      <c r="J218" s="366"/>
      <c r="K218" s="357">
        <v>0</v>
      </c>
      <c r="L218" s="360">
        <v>9.5726042616884239</v>
      </c>
      <c r="M218" s="79"/>
      <c r="N218" s="85"/>
      <c r="O218" s="83"/>
      <c r="P218" s="83"/>
      <c r="Q218" s="83"/>
    </row>
    <row r="219" spans="1:17" s="84" customFormat="1" ht="17.649999999999999" customHeight="1">
      <c r="A219" s="363">
        <v>253</v>
      </c>
      <c r="B219" s="364" t="s">
        <v>139</v>
      </c>
      <c r="C219" s="356" t="s">
        <v>346</v>
      </c>
      <c r="D219" s="357">
        <v>757.88565168799994</v>
      </c>
      <c r="E219" s="357">
        <v>757.88565168799994</v>
      </c>
      <c r="F219" s="358">
        <f t="shared" si="10"/>
        <v>0</v>
      </c>
      <c r="G219" s="357">
        <v>757.88565168799994</v>
      </c>
      <c r="H219" s="339">
        <f t="shared" si="11"/>
        <v>433.44575167739487</v>
      </c>
      <c r="I219" s="339">
        <f t="shared" si="9"/>
        <v>57.191444476089934</v>
      </c>
      <c r="J219" s="366"/>
      <c r="K219" s="357">
        <v>0</v>
      </c>
      <c r="L219" s="360">
        <v>433.44575167739487</v>
      </c>
      <c r="M219" s="79"/>
      <c r="N219" s="85"/>
      <c r="O219" s="83"/>
      <c r="P219" s="83"/>
      <c r="Q219" s="83"/>
    </row>
    <row r="220" spans="1:17" s="84" customFormat="1" ht="17.649999999999999" customHeight="1">
      <c r="A220" s="363">
        <v>258</v>
      </c>
      <c r="B220" s="364" t="s">
        <v>212</v>
      </c>
      <c r="C220" s="356" t="s">
        <v>347</v>
      </c>
      <c r="D220" s="357">
        <v>9892.8143039999995</v>
      </c>
      <c r="E220" s="357">
        <v>9892.8143039999995</v>
      </c>
      <c r="F220" s="358">
        <f t="shared" si="10"/>
        <v>0</v>
      </c>
      <c r="G220" s="357">
        <v>8729.1320740534993</v>
      </c>
      <c r="H220" s="339">
        <f t="shared" si="11"/>
        <v>8729.17</v>
      </c>
      <c r="I220" s="339">
        <f t="shared" si="9"/>
        <v>88.23747956605736</v>
      </c>
      <c r="J220" s="366"/>
      <c r="K220" s="357">
        <v>8729.17</v>
      </c>
      <c r="L220" s="360">
        <v>0</v>
      </c>
      <c r="M220" s="79"/>
      <c r="N220" s="85"/>
      <c r="O220" s="83"/>
      <c r="P220" s="83"/>
      <c r="Q220" s="83"/>
    </row>
    <row r="221" spans="1:17" s="84" customFormat="1" ht="17.649999999999999" customHeight="1">
      <c r="A221" s="363">
        <v>259</v>
      </c>
      <c r="B221" s="364" t="s">
        <v>245</v>
      </c>
      <c r="C221" s="356" t="s">
        <v>348</v>
      </c>
      <c r="D221" s="357">
        <v>1977.8461499999999</v>
      </c>
      <c r="E221" s="357">
        <v>769.3987607444999</v>
      </c>
      <c r="F221" s="358">
        <f t="shared" si="10"/>
        <v>-61.099160278745643</v>
      </c>
      <c r="G221" s="357">
        <v>769.3987607444999</v>
      </c>
      <c r="H221" s="339">
        <f t="shared" si="11"/>
        <v>526.87521605314294</v>
      </c>
      <c r="I221" s="339">
        <f t="shared" si="9"/>
        <v>68.478823067419313</v>
      </c>
      <c r="J221" s="366"/>
      <c r="K221" s="357">
        <v>0</v>
      </c>
      <c r="L221" s="360">
        <v>526.87521605314294</v>
      </c>
      <c r="M221" s="79"/>
      <c r="N221" s="85"/>
      <c r="O221" s="83"/>
      <c r="P221" s="83"/>
      <c r="Q221" s="83"/>
    </row>
    <row r="222" spans="1:17" s="84" customFormat="1" ht="17.649999999999999" customHeight="1">
      <c r="A222" s="363">
        <v>260</v>
      </c>
      <c r="B222" s="364" t="s">
        <v>139</v>
      </c>
      <c r="C222" s="356" t="s">
        <v>349</v>
      </c>
      <c r="D222" s="357">
        <v>241.0296352965</v>
      </c>
      <c r="E222" s="357">
        <v>241.0296352965</v>
      </c>
      <c r="F222" s="358">
        <f t="shared" si="10"/>
        <v>0</v>
      </c>
      <c r="G222" s="357">
        <v>241.0296352965</v>
      </c>
      <c r="H222" s="339">
        <f t="shared" si="11"/>
        <v>215.55990802855544</v>
      </c>
      <c r="I222" s="339">
        <f t="shared" si="9"/>
        <v>89.432947846179474</v>
      </c>
      <c r="J222" s="366"/>
      <c r="K222" s="357">
        <v>0</v>
      </c>
      <c r="L222" s="360">
        <v>215.55990802855544</v>
      </c>
      <c r="M222" s="79"/>
      <c r="N222" s="85"/>
      <c r="O222" s="83"/>
      <c r="P222" s="83"/>
      <c r="Q222" s="83"/>
    </row>
    <row r="223" spans="1:17" s="84" customFormat="1" ht="17.649999999999999" customHeight="1">
      <c r="A223" s="363">
        <v>261</v>
      </c>
      <c r="B223" s="364" t="s">
        <v>191</v>
      </c>
      <c r="C223" s="356" t="s">
        <v>350</v>
      </c>
      <c r="D223" s="357">
        <v>11606.582111492</v>
      </c>
      <c r="E223" s="357">
        <v>11606.582111492</v>
      </c>
      <c r="F223" s="358">
        <f t="shared" si="10"/>
        <v>0</v>
      </c>
      <c r="G223" s="357">
        <v>7349.6980933534996</v>
      </c>
      <c r="H223" s="339">
        <f t="shared" si="11"/>
        <v>7349.6980933535006</v>
      </c>
      <c r="I223" s="339">
        <f t="shared" si="9"/>
        <v>63.32353506616181</v>
      </c>
      <c r="J223" s="366"/>
      <c r="K223" s="357">
        <v>2769.6545661898381</v>
      </c>
      <c r="L223" s="360">
        <v>4580.0435271636625</v>
      </c>
      <c r="M223" s="79"/>
      <c r="N223" s="85"/>
      <c r="O223" s="83"/>
      <c r="P223" s="83"/>
      <c r="Q223" s="83"/>
    </row>
    <row r="224" spans="1:17" s="84" customFormat="1" ht="17.649999999999999" customHeight="1">
      <c r="A224" s="363">
        <v>262</v>
      </c>
      <c r="B224" s="364" t="s">
        <v>227</v>
      </c>
      <c r="C224" s="356" t="s">
        <v>351</v>
      </c>
      <c r="D224" s="357">
        <v>864.49824387950002</v>
      </c>
      <c r="E224" s="357">
        <v>864.49824387950002</v>
      </c>
      <c r="F224" s="358">
        <f t="shared" si="10"/>
        <v>0</v>
      </c>
      <c r="G224" s="357">
        <v>864.49824387950002</v>
      </c>
      <c r="H224" s="339">
        <f t="shared" si="11"/>
        <v>284.36129712003151</v>
      </c>
      <c r="I224" s="339">
        <f t="shared" si="9"/>
        <v>32.893218596250598</v>
      </c>
      <c r="J224" s="366"/>
      <c r="K224" s="357">
        <v>0</v>
      </c>
      <c r="L224" s="360">
        <v>284.36129712003151</v>
      </c>
      <c r="M224" s="79"/>
      <c r="N224" s="85"/>
      <c r="O224" s="83"/>
      <c r="P224" s="83"/>
      <c r="Q224" s="83"/>
    </row>
    <row r="225" spans="1:17" s="84" customFormat="1" ht="17.649999999999999" customHeight="1">
      <c r="A225" s="363">
        <v>264</v>
      </c>
      <c r="B225" s="364" t="s">
        <v>750</v>
      </c>
      <c r="C225" s="356" t="s">
        <v>352</v>
      </c>
      <c r="D225" s="357">
        <v>16909.347682082498</v>
      </c>
      <c r="E225" s="357">
        <v>16909.347682082498</v>
      </c>
      <c r="F225" s="358">
        <f t="shared" si="10"/>
        <v>0</v>
      </c>
      <c r="G225" s="357">
        <v>13888.73203960209</v>
      </c>
      <c r="H225" s="339">
        <f t="shared" si="11"/>
        <v>10925.695099412582</v>
      </c>
      <c r="I225" s="339">
        <f t="shared" si="9"/>
        <v>64.613344670827715</v>
      </c>
      <c r="J225" s="366"/>
      <c r="K225" s="357">
        <v>0</v>
      </c>
      <c r="L225" s="360">
        <v>10925.695099412582</v>
      </c>
      <c r="M225" s="79"/>
      <c r="N225" s="85"/>
      <c r="O225" s="83"/>
      <c r="P225" s="83"/>
      <c r="Q225" s="83"/>
    </row>
    <row r="226" spans="1:17" s="84" customFormat="1" ht="17.649999999999999" customHeight="1">
      <c r="A226" s="363">
        <v>266</v>
      </c>
      <c r="B226" s="364" t="s">
        <v>227</v>
      </c>
      <c r="C226" s="356" t="s">
        <v>353</v>
      </c>
      <c r="D226" s="357">
        <v>4083.7813839999999</v>
      </c>
      <c r="E226" s="357">
        <v>4083.7813839999999</v>
      </c>
      <c r="F226" s="358">
        <f t="shared" si="10"/>
        <v>0</v>
      </c>
      <c r="G226" s="357">
        <v>2094.954994829</v>
      </c>
      <c r="H226" s="339">
        <f t="shared" si="11"/>
        <v>1223.6706169608501</v>
      </c>
      <c r="I226" s="339">
        <f t="shared" si="9"/>
        <v>29.9641558129217</v>
      </c>
      <c r="J226" s="366"/>
      <c r="K226" s="357">
        <v>565.03331178976646</v>
      </c>
      <c r="L226" s="360">
        <v>658.63730517108377</v>
      </c>
      <c r="M226" s="79"/>
      <c r="N226" s="85"/>
      <c r="O226" s="83"/>
      <c r="P226" s="83"/>
      <c r="Q226" s="83"/>
    </row>
    <row r="227" spans="1:17" s="84" customFormat="1" ht="17.649999999999999" customHeight="1">
      <c r="A227" s="363">
        <v>267</v>
      </c>
      <c r="B227" s="364" t="s">
        <v>227</v>
      </c>
      <c r="C227" s="356" t="s">
        <v>354</v>
      </c>
      <c r="D227" s="357">
        <v>547.8565610144999</v>
      </c>
      <c r="E227" s="357">
        <v>547.8565610144999</v>
      </c>
      <c r="F227" s="358">
        <f t="shared" si="10"/>
        <v>0</v>
      </c>
      <c r="G227" s="357">
        <v>547.8565610144999</v>
      </c>
      <c r="H227" s="339">
        <f t="shared" si="11"/>
        <v>259.08497069123104</v>
      </c>
      <c r="I227" s="339">
        <f t="shared" si="9"/>
        <v>47.290657651606352</v>
      </c>
      <c r="J227" s="366"/>
      <c r="K227" s="357">
        <v>0</v>
      </c>
      <c r="L227" s="360">
        <v>259.08497069123104</v>
      </c>
      <c r="M227" s="79"/>
      <c r="N227" s="85"/>
      <c r="O227" s="83"/>
      <c r="P227" s="83"/>
      <c r="Q227" s="83"/>
    </row>
    <row r="228" spans="1:17" s="84" customFormat="1" ht="17.649999999999999" customHeight="1">
      <c r="A228" s="363">
        <v>268</v>
      </c>
      <c r="B228" s="364" t="s">
        <v>753</v>
      </c>
      <c r="C228" s="356" t="s">
        <v>355</v>
      </c>
      <c r="D228" s="357">
        <v>473.99944415999994</v>
      </c>
      <c r="E228" s="357">
        <v>473.99944415999994</v>
      </c>
      <c r="F228" s="358">
        <f t="shared" si="10"/>
        <v>0</v>
      </c>
      <c r="G228" s="357">
        <v>473.92536107250004</v>
      </c>
      <c r="H228" s="339">
        <f t="shared" si="11"/>
        <v>0</v>
      </c>
      <c r="I228" s="339">
        <f t="shared" si="9"/>
        <v>0</v>
      </c>
      <c r="J228" s="366"/>
      <c r="K228" s="357">
        <v>0</v>
      </c>
      <c r="L228" s="360">
        <v>0</v>
      </c>
      <c r="M228" s="79"/>
      <c r="N228" s="85"/>
      <c r="O228" s="83"/>
      <c r="P228" s="83"/>
      <c r="Q228" s="83"/>
    </row>
    <row r="229" spans="1:17" s="84" customFormat="1" ht="17.649999999999999" customHeight="1">
      <c r="A229" s="363">
        <v>269</v>
      </c>
      <c r="B229" s="364" t="s">
        <v>135</v>
      </c>
      <c r="C229" s="356" t="s">
        <v>356</v>
      </c>
      <c r="D229" s="357">
        <v>66.224950836999994</v>
      </c>
      <c r="E229" s="357">
        <v>66.224950836999994</v>
      </c>
      <c r="F229" s="358">
        <f t="shared" si="10"/>
        <v>0</v>
      </c>
      <c r="G229" s="357">
        <v>66.224950836999994</v>
      </c>
      <c r="H229" s="339">
        <f t="shared" si="11"/>
        <v>31.369712884381428</v>
      </c>
      <c r="I229" s="339">
        <f t="shared" si="9"/>
        <v>47.368420040947946</v>
      </c>
      <c r="J229" s="366"/>
      <c r="K229" s="357">
        <v>0</v>
      </c>
      <c r="L229" s="360">
        <v>31.369712884381428</v>
      </c>
      <c r="M229" s="79"/>
      <c r="N229" s="85"/>
      <c r="O229" s="83"/>
      <c r="P229" s="83"/>
      <c r="Q229" s="83"/>
    </row>
    <row r="230" spans="1:17" s="84" customFormat="1" ht="17.649999999999999" customHeight="1">
      <c r="A230" s="363">
        <v>273</v>
      </c>
      <c r="B230" s="364" t="s">
        <v>139</v>
      </c>
      <c r="C230" s="356" t="s">
        <v>357</v>
      </c>
      <c r="D230" s="357">
        <v>2370.6588000000002</v>
      </c>
      <c r="E230" s="357">
        <v>2370.6588000000002</v>
      </c>
      <c r="F230" s="358">
        <f t="shared" si="10"/>
        <v>0</v>
      </c>
      <c r="G230" s="357">
        <v>768.39865054899997</v>
      </c>
      <c r="H230" s="339">
        <f t="shared" si="11"/>
        <v>768.39865054899997</v>
      </c>
      <c r="I230" s="339">
        <f t="shared" si="9"/>
        <v>32.412874031007746</v>
      </c>
      <c r="J230" s="366"/>
      <c r="K230" s="357">
        <v>244.17024212180434</v>
      </c>
      <c r="L230" s="360">
        <v>524.22840842719563</v>
      </c>
      <c r="M230" s="79"/>
      <c r="N230" s="85"/>
      <c r="O230" s="83"/>
      <c r="P230" s="83"/>
      <c r="Q230" s="83"/>
    </row>
    <row r="231" spans="1:17" s="84" customFormat="1" ht="17.649999999999999" customHeight="1">
      <c r="A231" s="363">
        <v>274</v>
      </c>
      <c r="B231" s="364" t="s">
        <v>139</v>
      </c>
      <c r="C231" s="356" t="s">
        <v>358</v>
      </c>
      <c r="D231" s="357">
        <v>6673.2207499999995</v>
      </c>
      <c r="E231" s="357">
        <v>6673.2207499999995</v>
      </c>
      <c r="F231" s="358">
        <f t="shared" si="10"/>
        <v>0</v>
      </c>
      <c r="G231" s="357">
        <v>2251.7426264655001</v>
      </c>
      <c r="H231" s="339">
        <f t="shared" si="11"/>
        <v>2251.7426264655001</v>
      </c>
      <c r="I231" s="339">
        <f t="shared" si="9"/>
        <v>33.74296626506024</v>
      </c>
      <c r="J231" s="366"/>
      <c r="K231" s="357">
        <v>862.8630350281644</v>
      </c>
      <c r="L231" s="360">
        <v>1388.8795914373356</v>
      </c>
      <c r="M231" s="79"/>
      <c r="N231" s="85"/>
      <c r="O231" s="83"/>
      <c r="P231" s="83"/>
      <c r="Q231" s="83"/>
    </row>
    <row r="232" spans="1:17" s="84" customFormat="1" ht="17.649999999999999" customHeight="1">
      <c r="A232" s="363">
        <v>275</v>
      </c>
      <c r="B232" s="364" t="s">
        <v>124</v>
      </c>
      <c r="C232" s="356" t="s">
        <v>359</v>
      </c>
      <c r="D232" s="357">
        <v>1603.4106999999999</v>
      </c>
      <c r="E232" s="357">
        <v>1603.4106999999999</v>
      </c>
      <c r="F232" s="358">
        <f t="shared" si="10"/>
        <v>0</v>
      </c>
      <c r="G232" s="357">
        <v>1603.4106999999999</v>
      </c>
      <c r="H232" s="339">
        <f t="shared" si="11"/>
        <v>759.51033163358682</v>
      </c>
      <c r="I232" s="339">
        <f t="shared" si="9"/>
        <v>47.368421056039281</v>
      </c>
      <c r="J232" s="366"/>
      <c r="K232" s="357">
        <v>0</v>
      </c>
      <c r="L232" s="360">
        <v>759.51033163358682</v>
      </c>
      <c r="M232" s="79"/>
      <c r="N232" s="85"/>
      <c r="O232" s="83"/>
      <c r="P232" s="83"/>
      <c r="Q232" s="83"/>
    </row>
    <row r="233" spans="1:17" s="84" customFormat="1" ht="17.649999999999999" customHeight="1">
      <c r="A233" s="363">
        <v>278</v>
      </c>
      <c r="B233" s="364" t="s">
        <v>204</v>
      </c>
      <c r="C233" s="356" t="s">
        <v>360</v>
      </c>
      <c r="D233" s="357">
        <v>5570.3130919999994</v>
      </c>
      <c r="E233" s="357">
        <v>5570.3130919999994</v>
      </c>
      <c r="F233" s="358">
        <f t="shared" si="10"/>
        <v>0</v>
      </c>
      <c r="G233" s="357">
        <v>4915.9009999999998</v>
      </c>
      <c r="H233" s="339">
        <f t="shared" si="11"/>
        <v>4915.9009999999998</v>
      </c>
      <c r="I233" s="339">
        <f t="shared" si="9"/>
        <v>88.25178977928806</v>
      </c>
      <c r="J233" s="366"/>
      <c r="K233" s="357">
        <v>368.69257454056986</v>
      </c>
      <c r="L233" s="360">
        <v>4547.2084254594301</v>
      </c>
      <c r="M233" s="79"/>
      <c r="N233" s="85"/>
      <c r="O233" s="83"/>
      <c r="P233" s="83"/>
      <c r="Q233" s="83"/>
    </row>
    <row r="234" spans="1:17" s="84" customFormat="1" ht="17.649999999999999" customHeight="1">
      <c r="A234" s="363">
        <v>280</v>
      </c>
      <c r="B234" s="364" t="s">
        <v>227</v>
      </c>
      <c r="C234" s="356" t="s">
        <v>361</v>
      </c>
      <c r="D234" s="357">
        <v>2333.9043999999999</v>
      </c>
      <c r="E234" s="357">
        <v>2333.9043999999999</v>
      </c>
      <c r="F234" s="358">
        <f t="shared" si="10"/>
        <v>0</v>
      </c>
      <c r="G234" s="357">
        <v>524.91402807599991</v>
      </c>
      <c r="H234" s="339">
        <f t="shared" si="11"/>
        <v>524.91402807600002</v>
      </c>
      <c r="I234" s="339">
        <f t="shared" si="9"/>
        <v>22.490811023622047</v>
      </c>
      <c r="J234" s="366"/>
      <c r="K234" s="357">
        <v>205.24446153617072</v>
      </c>
      <c r="L234" s="360">
        <v>319.66956653982925</v>
      </c>
      <c r="M234" s="79"/>
      <c r="N234" s="85"/>
      <c r="O234" s="83"/>
      <c r="P234" s="83"/>
      <c r="Q234" s="83"/>
    </row>
    <row r="235" spans="1:17" s="84" customFormat="1" ht="17.649999999999999" customHeight="1">
      <c r="A235" s="363">
        <v>281</v>
      </c>
      <c r="B235" s="364" t="s">
        <v>135</v>
      </c>
      <c r="C235" s="356" t="s">
        <v>362</v>
      </c>
      <c r="D235" s="357">
        <v>2160.4361055244999</v>
      </c>
      <c r="E235" s="357">
        <v>2160.4361055244999</v>
      </c>
      <c r="F235" s="358">
        <f t="shared" si="10"/>
        <v>0</v>
      </c>
      <c r="G235" s="357">
        <v>1981.9123873781543</v>
      </c>
      <c r="H235" s="339">
        <f t="shared" si="11"/>
        <v>1981.9123873781543</v>
      </c>
      <c r="I235" s="339">
        <f t="shared" si="9"/>
        <v>91.736681418634021</v>
      </c>
      <c r="J235" s="366"/>
      <c r="K235" s="357">
        <v>271.13511817746166</v>
      </c>
      <c r="L235" s="360">
        <v>1710.7772692006927</v>
      </c>
      <c r="M235" s="79"/>
      <c r="N235" s="85"/>
      <c r="O235" s="83"/>
      <c r="P235" s="83"/>
      <c r="Q235" s="83"/>
    </row>
    <row r="236" spans="1:17" s="84" customFormat="1" ht="17.649999999999999" customHeight="1">
      <c r="A236" s="363">
        <v>282</v>
      </c>
      <c r="B236" s="364" t="s">
        <v>227</v>
      </c>
      <c r="C236" s="356" t="s">
        <v>363</v>
      </c>
      <c r="D236" s="357">
        <v>1378.29</v>
      </c>
      <c r="E236" s="357">
        <v>1378.29</v>
      </c>
      <c r="F236" s="358">
        <f t="shared" si="10"/>
        <v>0</v>
      </c>
      <c r="G236" s="357">
        <v>366.81527510550001</v>
      </c>
      <c r="H236" s="339">
        <f t="shared" si="11"/>
        <v>366.81527510550001</v>
      </c>
      <c r="I236" s="339">
        <f t="shared" si="9"/>
        <v>26.613795</v>
      </c>
      <c r="J236" s="366"/>
      <c r="K236" s="357">
        <v>34.494058667061033</v>
      </c>
      <c r="L236" s="360">
        <v>332.32121643843897</v>
      </c>
      <c r="M236" s="79"/>
      <c r="N236" s="85"/>
      <c r="O236" s="83"/>
      <c r="P236" s="83"/>
      <c r="Q236" s="83"/>
    </row>
    <row r="237" spans="1:17" s="84" customFormat="1" ht="17.649999999999999" customHeight="1">
      <c r="A237" s="363">
        <v>283</v>
      </c>
      <c r="B237" s="364" t="s">
        <v>135</v>
      </c>
      <c r="C237" s="356" t="s">
        <v>364</v>
      </c>
      <c r="D237" s="357">
        <v>571.68498985049996</v>
      </c>
      <c r="E237" s="357">
        <v>477.48840152299994</v>
      </c>
      <c r="F237" s="358">
        <f t="shared" si="10"/>
        <v>-16.47700919209602</v>
      </c>
      <c r="G237" s="357">
        <v>477.48840152299994</v>
      </c>
      <c r="H237" s="339">
        <f t="shared" si="11"/>
        <v>429.73956948323593</v>
      </c>
      <c r="I237" s="339">
        <f t="shared" si="9"/>
        <v>90.000001699001686</v>
      </c>
      <c r="J237" s="366"/>
      <c r="K237" s="357">
        <v>0</v>
      </c>
      <c r="L237" s="360">
        <v>429.73956948323593</v>
      </c>
      <c r="M237" s="79"/>
      <c r="N237" s="85"/>
      <c r="O237" s="83"/>
      <c r="P237" s="83"/>
      <c r="Q237" s="83"/>
    </row>
    <row r="238" spans="1:17" s="84" customFormat="1" ht="17.649999999999999" customHeight="1">
      <c r="A238" s="363">
        <v>284</v>
      </c>
      <c r="B238" s="364" t="s">
        <v>124</v>
      </c>
      <c r="C238" s="356" t="s">
        <v>365</v>
      </c>
      <c r="D238" s="357">
        <v>2984.3403550649996</v>
      </c>
      <c r="E238" s="357">
        <v>2984.3403550649996</v>
      </c>
      <c r="F238" s="358">
        <f t="shared" si="10"/>
        <v>0</v>
      </c>
      <c r="G238" s="357">
        <v>987.54478500000005</v>
      </c>
      <c r="H238" s="339">
        <f t="shared" si="11"/>
        <v>987.54478500000005</v>
      </c>
      <c r="I238" s="339">
        <f t="shared" si="9"/>
        <v>33.090890029481614</v>
      </c>
      <c r="J238" s="366"/>
      <c r="K238" s="357">
        <v>311.85624803982</v>
      </c>
      <c r="L238" s="360">
        <v>675.68853696018004</v>
      </c>
      <c r="M238" s="79"/>
      <c r="N238" s="85"/>
      <c r="O238" s="83"/>
      <c r="P238" s="83"/>
      <c r="Q238" s="83"/>
    </row>
    <row r="239" spans="1:17" s="84" customFormat="1" ht="17.649999999999999" customHeight="1">
      <c r="A239" s="363">
        <v>286</v>
      </c>
      <c r="B239" s="364" t="s">
        <v>127</v>
      </c>
      <c r="C239" s="356" t="s">
        <v>366</v>
      </c>
      <c r="D239" s="357">
        <v>2455.6849587839997</v>
      </c>
      <c r="E239" s="357">
        <v>2455.6849587839997</v>
      </c>
      <c r="F239" s="358">
        <f t="shared" si="10"/>
        <v>0</v>
      </c>
      <c r="G239" s="357">
        <v>2455.6849587839997</v>
      </c>
      <c r="H239" s="339">
        <f t="shared" si="11"/>
        <v>1473.4109752820466</v>
      </c>
      <c r="I239" s="339">
        <f t="shared" si="9"/>
        <v>60.000000000474273</v>
      </c>
      <c r="J239" s="366"/>
      <c r="K239" s="357">
        <v>0</v>
      </c>
      <c r="L239" s="360">
        <v>1473.4109752820466</v>
      </c>
      <c r="M239" s="79"/>
      <c r="N239" s="85"/>
      <c r="O239" s="83"/>
      <c r="P239" s="83"/>
      <c r="Q239" s="83"/>
    </row>
    <row r="240" spans="1:17" s="84" customFormat="1" ht="17.649999999999999" customHeight="1">
      <c r="A240" s="363">
        <v>288</v>
      </c>
      <c r="B240" s="364" t="s">
        <v>227</v>
      </c>
      <c r="C240" s="356" t="s">
        <v>367</v>
      </c>
      <c r="D240" s="357">
        <v>1065.8776</v>
      </c>
      <c r="E240" s="357">
        <v>1065.8776</v>
      </c>
      <c r="F240" s="358">
        <f t="shared" si="10"/>
        <v>0</v>
      </c>
      <c r="G240" s="357">
        <v>578.23288334627114</v>
      </c>
      <c r="H240" s="339">
        <f t="shared" si="11"/>
        <v>457.27963689024665</v>
      </c>
      <c r="I240" s="339">
        <f t="shared" si="9"/>
        <v>42.901702492879728</v>
      </c>
      <c r="J240" s="366"/>
      <c r="K240" s="357">
        <v>0</v>
      </c>
      <c r="L240" s="360">
        <v>457.27963689024665</v>
      </c>
      <c r="M240" s="79"/>
      <c r="N240" s="85"/>
      <c r="O240" s="83"/>
      <c r="P240" s="83"/>
      <c r="Q240" s="83"/>
    </row>
    <row r="241" spans="1:17" s="84" customFormat="1" ht="17.649999999999999" customHeight="1">
      <c r="A241" s="363">
        <v>289</v>
      </c>
      <c r="B241" s="364" t="s">
        <v>154</v>
      </c>
      <c r="C241" s="356" t="s">
        <v>368</v>
      </c>
      <c r="D241" s="357">
        <v>10231.981173591499</v>
      </c>
      <c r="E241" s="357">
        <v>10231.981173591499</v>
      </c>
      <c r="F241" s="358">
        <f t="shared" si="10"/>
        <v>0</v>
      </c>
      <c r="G241" s="357">
        <v>8876.6626735914997</v>
      </c>
      <c r="H241" s="339">
        <f t="shared" si="11"/>
        <v>0</v>
      </c>
      <c r="I241" s="339">
        <f t="shared" si="9"/>
        <v>0</v>
      </c>
      <c r="J241" s="366"/>
      <c r="K241" s="357">
        <v>0</v>
      </c>
      <c r="L241" s="360">
        <v>0</v>
      </c>
      <c r="M241" s="79"/>
      <c r="N241" s="85"/>
      <c r="O241" s="83"/>
      <c r="P241" s="83"/>
      <c r="Q241" s="83"/>
    </row>
    <row r="242" spans="1:17" s="84" customFormat="1" ht="17.649999999999999" customHeight="1">
      <c r="A242" s="363">
        <v>292</v>
      </c>
      <c r="B242" s="364" t="s">
        <v>139</v>
      </c>
      <c r="C242" s="356" t="s">
        <v>370</v>
      </c>
      <c r="D242" s="357">
        <v>1408.705322689</v>
      </c>
      <c r="E242" s="357">
        <v>1408.705322689</v>
      </c>
      <c r="F242" s="358">
        <f t="shared" si="10"/>
        <v>0</v>
      </c>
      <c r="G242" s="357">
        <v>1408.705322689</v>
      </c>
      <c r="H242" s="339">
        <f t="shared" si="11"/>
        <v>1085.8534595136314</v>
      </c>
      <c r="I242" s="339">
        <f t="shared" si="9"/>
        <v>77.081660871480594</v>
      </c>
      <c r="J242" s="366"/>
      <c r="K242" s="357">
        <v>0</v>
      </c>
      <c r="L242" s="360">
        <v>1085.8534595136314</v>
      </c>
      <c r="M242" s="79"/>
      <c r="N242" s="85"/>
      <c r="O242" s="83"/>
      <c r="P242" s="83"/>
      <c r="Q242" s="83"/>
    </row>
    <row r="243" spans="1:17" s="84" customFormat="1" ht="17.649999999999999" customHeight="1">
      <c r="A243" s="363">
        <v>293</v>
      </c>
      <c r="B243" s="364" t="s">
        <v>227</v>
      </c>
      <c r="C243" s="356" t="s">
        <v>371</v>
      </c>
      <c r="D243" s="357">
        <v>1611.5819382079999</v>
      </c>
      <c r="E243" s="357">
        <v>1611.5819382079999</v>
      </c>
      <c r="F243" s="358">
        <f t="shared" si="10"/>
        <v>0</v>
      </c>
      <c r="G243" s="357">
        <v>1611.5819382079999</v>
      </c>
      <c r="H243" s="339">
        <f t="shared" si="11"/>
        <v>763.38091696849813</v>
      </c>
      <c r="I243" s="339">
        <f t="shared" si="9"/>
        <v>47.36842098251239</v>
      </c>
      <c r="J243" s="366"/>
      <c r="K243" s="357">
        <v>0</v>
      </c>
      <c r="L243" s="360">
        <v>763.38091696849813</v>
      </c>
      <c r="M243" s="79"/>
      <c r="N243" s="85"/>
      <c r="O243" s="83"/>
      <c r="P243" s="83"/>
      <c r="Q243" s="83"/>
    </row>
    <row r="244" spans="1:17" s="84" customFormat="1" ht="17.649999999999999" customHeight="1">
      <c r="A244" s="363">
        <v>294</v>
      </c>
      <c r="B244" s="364" t="s">
        <v>249</v>
      </c>
      <c r="C244" s="356" t="s">
        <v>372</v>
      </c>
      <c r="D244" s="357">
        <v>1200.694393148</v>
      </c>
      <c r="E244" s="357">
        <v>1200.694393148</v>
      </c>
      <c r="F244" s="358">
        <f t="shared" si="10"/>
        <v>0</v>
      </c>
      <c r="G244" s="357">
        <v>1200.694393148</v>
      </c>
      <c r="H244" s="339">
        <f t="shared" si="11"/>
        <v>530.66613179811611</v>
      </c>
      <c r="I244" s="339">
        <f t="shared" si="9"/>
        <v>44.196602801384543</v>
      </c>
      <c r="J244" s="366"/>
      <c r="K244" s="357">
        <v>0</v>
      </c>
      <c r="L244" s="360">
        <v>530.66613179811611</v>
      </c>
      <c r="M244" s="79"/>
      <c r="N244" s="85"/>
      <c r="O244" s="83"/>
      <c r="P244" s="83"/>
      <c r="Q244" s="83"/>
    </row>
    <row r="245" spans="1:17" s="84" customFormat="1" ht="17.649999999999999" customHeight="1">
      <c r="A245" s="363">
        <v>295</v>
      </c>
      <c r="B245" s="364" t="s">
        <v>227</v>
      </c>
      <c r="C245" s="356" t="s">
        <v>373</v>
      </c>
      <c r="D245" s="357">
        <v>460.77036405349997</v>
      </c>
      <c r="E245" s="357">
        <v>460.77036405349997</v>
      </c>
      <c r="F245" s="358">
        <f t="shared" si="10"/>
        <v>0</v>
      </c>
      <c r="G245" s="357">
        <v>460.77036405349997</v>
      </c>
      <c r="H245" s="339">
        <f t="shared" si="11"/>
        <v>217.39251215420606</v>
      </c>
      <c r="I245" s="339">
        <f t="shared" si="9"/>
        <v>47.180228832808496</v>
      </c>
      <c r="J245" s="366"/>
      <c r="K245" s="357">
        <v>0</v>
      </c>
      <c r="L245" s="360">
        <v>217.39251215420606</v>
      </c>
      <c r="M245" s="79"/>
      <c r="N245" s="85"/>
      <c r="O245" s="83"/>
      <c r="P245" s="83"/>
      <c r="Q245" s="83"/>
    </row>
    <row r="246" spans="1:17" s="84" customFormat="1" ht="17.649999999999999" customHeight="1">
      <c r="A246" s="363">
        <v>296</v>
      </c>
      <c r="B246" s="364" t="s">
        <v>126</v>
      </c>
      <c r="C246" s="356" t="s">
        <v>374</v>
      </c>
      <c r="D246" s="357">
        <v>16959.261190999998</v>
      </c>
      <c r="E246" s="357">
        <v>16959.261190999998</v>
      </c>
      <c r="F246" s="358">
        <f t="shared" si="10"/>
        <v>0</v>
      </c>
      <c r="G246" s="357">
        <v>11147.143177411441</v>
      </c>
      <c r="H246" s="339">
        <f t="shared" si="11"/>
        <v>11147.143177411441</v>
      </c>
      <c r="I246" s="339">
        <f t="shared" si="9"/>
        <v>65.728943329955001</v>
      </c>
      <c r="J246" s="366"/>
      <c r="K246" s="357">
        <v>867.54201899951124</v>
      </c>
      <c r="L246" s="360">
        <v>10279.60115841193</v>
      </c>
      <c r="M246" s="79"/>
      <c r="N246" s="85"/>
      <c r="O246" s="83"/>
      <c r="P246" s="83"/>
      <c r="Q246" s="83"/>
    </row>
    <row r="247" spans="1:17" s="84" customFormat="1" ht="17.649999999999999" customHeight="1">
      <c r="A247" s="363">
        <v>297</v>
      </c>
      <c r="B247" s="364" t="s">
        <v>135</v>
      </c>
      <c r="C247" s="356" t="s">
        <v>375</v>
      </c>
      <c r="D247" s="357">
        <v>3304.8935100924996</v>
      </c>
      <c r="E247" s="357">
        <v>3304.8935100924996</v>
      </c>
      <c r="F247" s="358">
        <f t="shared" si="10"/>
        <v>0</v>
      </c>
      <c r="G247" s="357">
        <v>2175.114052805302</v>
      </c>
      <c r="H247" s="339">
        <f t="shared" si="11"/>
        <v>2175.114052805302</v>
      </c>
      <c r="I247" s="339">
        <f t="shared" si="9"/>
        <v>65.814951258275897</v>
      </c>
      <c r="J247" s="366"/>
      <c r="K247" s="357">
        <v>189.77251732272723</v>
      </c>
      <c r="L247" s="360">
        <v>1985.341535482575</v>
      </c>
      <c r="M247" s="79"/>
      <c r="N247" s="85"/>
      <c r="O247" s="83"/>
      <c r="P247" s="83"/>
      <c r="Q247" s="83"/>
    </row>
    <row r="248" spans="1:17" s="84" customFormat="1" ht="17.649999999999999" customHeight="1">
      <c r="A248" s="363">
        <v>298</v>
      </c>
      <c r="B248" s="364" t="s">
        <v>126</v>
      </c>
      <c r="C248" s="356" t="s">
        <v>376</v>
      </c>
      <c r="D248" s="357">
        <v>16051.439226465</v>
      </c>
      <c r="E248" s="357">
        <v>16051.439226465</v>
      </c>
      <c r="F248" s="358">
        <f t="shared" si="10"/>
        <v>0</v>
      </c>
      <c r="G248" s="357">
        <v>9770.0612237919995</v>
      </c>
      <c r="H248" s="339">
        <f t="shared" si="11"/>
        <v>0</v>
      </c>
      <c r="I248" s="339">
        <f t="shared" si="9"/>
        <v>0</v>
      </c>
      <c r="J248" s="366"/>
      <c r="K248" s="357">
        <v>0</v>
      </c>
      <c r="L248" s="360">
        <v>0</v>
      </c>
      <c r="M248" s="79"/>
      <c r="N248" s="85"/>
      <c r="O248" s="83"/>
      <c r="P248" s="83"/>
      <c r="Q248" s="83"/>
    </row>
    <row r="249" spans="1:17" s="84" customFormat="1" ht="17.649999999999999" customHeight="1">
      <c r="A249" s="363">
        <v>300</v>
      </c>
      <c r="B249" s="364" t="s">
        <v>135</v>
      </c>
      <c r="C249" s="356" t="s">
        <v>377</v>
      </c>
      <c r="D249" s="357">
        <v>1465.7951052349999</v>
      </c>
      <c r="E249" s="357">
        <v>590.70047594949995</v>
      </c>
      <c r="F249" s="358">
        <f t="shared" si="10"/>
        <v>-59.701020023886805</v>
      </c>
      <c r="G249" s="357">
        <v>590.70047594949995</v>
      </c>
      <c r="H249" s="339">
        <f t="shared" si="11"/>
        <v>531.63042797891194</v>
      </c>
      <c r="I249" s="339">
        <f>+H249/E249*100</f>
        <v>89.999999936408031</v>
      </c>
      <c r="J249" s="366"/>
      <c r="K249" s="357">
        <v>0</v>
      </c>
      <c r="L249" s="360">
        <v>531.63042797891194</v>
      </c>
      <c r="M249" s="79"/>
      <c r="N249" s="85"/>
      <c r="O249" s="83"/>
      <c r="P249" s="83"/>
      <c r="Q249" s="83"/>
    </row>
    <row r="250" spans="1:17" s="84" customFormat="1" ht="17.649999999999999" customHeight="1">
      <c r="A250" s="363">
        <v>304</v>
      </c>
      <c r="B250" s="364" t="s">
        <v>135</v>
      </c>
      <c r="C250" s="356" t="s">
        <v>378</v>
      </c>
      <c r="D250" s="357">
        <v>5724.4977999999992</v>
      </c>
      <c r="E250" s="357">
        <v>5724.4977999999992</v>
      </c>
      <c r="F250" s="358">
        <f t="shared" si="10"/>
        <v>0</v>
      </c>
      <c r="G250" s="357">
        <v>2913.4693034954998</v>
      </c>
      <c r="H250" s="339">
        <f t="shared" si="11"/>
        <v>0</v>
      </c>
      <c r="I250" s="339">
        <f>+H250/E250*100</f>
        <v>0</v>
      </c>
      <c r="J250" s="366"/>
      <c r="K250" s="357">
        <v>0</v>
      </c>
      <c r="L250" s="360">
        <v>0</v>
      </c>
      <c r="M250" s="79"/>
      <c r="N250" s="85"/>
      <c r="O250" s="83"/>
      <c r="P250" s="83"/>
      <c r="Q250" s="83"/>
    </row>
    <row r="251" spans="1:17" s="84" customFormat="1" ht="17.649999999999999" customHeight="1">
      <c r="A251" s="363">
        <v>305</v>
      </c>
      <c r="B251" s="364" t="s">
        <v>245</v>
      </c>
      <c r="C251" s="356" t="s">
        <v>379</v>
      </c>
      <c r="D251" s="357">
        <v>185.31646583099996</v>
      </c>
      <c r="E251" s="357">
        <v>185.31646583099996</v>
      </c>
      <c r="F251" s="358">
        <f t="shared" si="10"/>
        <v>0</v>
      </c>
      <c r="G251" s="357">
        <v>185.3164888025</v>
      </c>
      <c r="H251" s="339">
        <f t="shared" si="11"/>
        <v>86.006228300713616</v>
      </c>
      <c r="I251" s="339">
        <f>+H251/E251*100</f>
        <v>46.410462186963628</v>
      </c>
      <c r="J251" s="366"/>
      <c r="K251" s="357">
        <v>0</v>
      </c>
      <c r="L251" s="360">
        <v>86.006228300713616</v>
      </c>
      <c r="M251" s="79"/>
      <c r="N251" s="85"/>
      <c r="O251" s="83"/>
      <c r="P251" s="83"/>
      <c r="Q251" s="83"/>
    </row>
    <row r="252" spans="1:17" s="84" customFormat="1" ht="17.649999999999999" customHeight="1">
      <c r="A252" s="363">
        <v>306</v>
      </c>
      <c r="B252" s="364" t="s">
        <v>245</v>
      </c>
      <c r="C252" s="356" t="s">
        <v>380</v>
      </c>
      <c r="D252" s="357">
        <v>1626.0821692385</v>
      </c>
      <c r="E252" s="357">
        <v>1626.0821692385</v>
      </c>
      <c r="F252" s="358">
        <f t="shared" si="10"/>
        <v>0</v>
      </c>
      <c r="G252" s="357">
        <v>1626.0821692385</v>
      </c>
      <c r="H252" s="339">
        <f t="shared" si="11"/>
        <v>1182.7920337342991</v>
      </c>
      <c r="I252" s="339">
        <f t="shared" si="9"/>
        <v>72.738761675752514</v>
      </c>
      <c r="J252" s="366"/>
      <c r="K252" s="357">
        <v>0</v>
      </c>
      <c r="L252" s="360">
        <v>1182.7920337342991</v>
      </c>
      <c r="M252" s="79"/>
      <c r="N252" s="85"/>
      <c r="O252" s="83"/>
      <c r="P252" s="83"/>
      <c r="Q252" s="83"/>
    </row>
    <row r="253" spans="1:17" s="84" customFormat="1" ht="17.649999999999999" customHeight="1">
      <c r="A253" s="363">
        <v>307</v>
      </c>
      <c r="B253" s="364" t="s">
        <v>227</v>
      </c>
      <c r="C253" s="356" t="s">
        <v>381</v>
      </c>
      <c r="D253" s="357">
        <v>1989.3318999999997</v>
      </c>
      <c r="E253" s="357">
        <v>1821.4424640145</v>
      </c>
      <c r="F253" s="358">
        <f t="shared" si="10"/>
        <v>-8.4394884526558798</v>
      </c>
      <c r="G253" s="357">
        <v>1821.4424640145</v>
      </c>
      <c r="H253" s="339">
        <f t="shared" si="11"/>
        <v>1405.8645537655607</v>
      </c>
      <c r="I253" s="339">
        <f t="shared" si="9"/>
        <v>77.184131892203922</v>
      </c>
      <c r="J253" s="366"/>
      <c r="K253" s="357">
        <v>0</v>
      </c>
      <c r="L253" s="360">
        <v>1405.8645537655607</v>
      </c>
      <c r="M253" s="79"/>
      <c r="N253" s="85"/>
      <c r="O253" s="83"/>
      <c r="P253" s="83"/>
      <c r="Q253" s="83"/>
    </row>
    <row r="254" spans="1:17" s="84" customFormat="1" ht="17.649999999999999" customHeight="1">
      <c r="A254" s="363">
        <v>308</v>
      </c>
      <c r="B254" s="364" t="s">
        <v>227</v>
      </c>
      <c r="C254" s="356" t="s">
        <v>382</v>
      </c>
      <c r="D254" s="357">
        <v>1191.1294970065001</v>
      </c>
      <c r="E254" s="357">
        <v>1191.1294970065001</v>
      </c>
      <c r="F254" s="358">
        <f t="shared" si="10"/>
        <v>0</v>
      </c>
      <c r="G254" s="357">
        <v>1191.1294970065001</v>
      </c>
      <c r="H254" s="339">
        <f t="shared" si="11"/>
        <v>696.89733129424314</v>
      </c>
      <c r="I254" s="339">
        <f t="shared" si="9"/>
        <v>58.507268357106277</v>
      </c>
      <c r="J254" s="366"/>
      <c r="K254" s="357">
        <v>0</v>
      </c>
      <c r="L254" s="360">
        <v>696.89733129424314</v>
      </c>
      <c r="M254" s="79"/>
      <c r="N254" s="85"/>
      <c r="O254" s="83"/>
      <c r="P254" s="83"/>
      <c r="Q254" s="83"/>
    </row>
    <row r="255" spans="1:17" s="84" customFormat="1" ht="17.649999999999999" customHeight="1">
      <c r="A255" s="363">
        <v>309</v>
      </c>
      <c r="B255" s="364" t="s">
        <v>227</v>
      </c>
      <c r="C255" s="356" t="s">
        <v>383</v>
      </c>
      <c r="D255" s="357">
        <v>2205.9531449999999</v>
      </c>
      <c r="E255" s="357">
        <v>1114.4916341339999</v>
      </c>
      <c r="F255" s="358">
        <f t="shared" si="10"/>
        <v>-49.47800062480475</v>
      </c>
      <c r="G255" s="357">
        <v>1114.4916341339999</v>
      </c>
      <c r="H255" s="339">
        <f t="shared" si="11"/>
        <v>1008.4452091554523</v>
      </c>
      <c r="I255" s="339">
        <f t="shared" si="9"/>
        <v>90.484771555871788</v>
      </c>
      <c r="J255" s="366"/>
      <c r="K255" s="357">
        <v>0</v>
      </c>
      <c r="L255" s="360">
        <v>1008.4452091554523</v>
      </c>
      <c r="M255" s="79"/>
      <c r="N255" s="85"/>
      <c r="O255" s="83"/>
      <c r="P255" s="83"/>
      <c r="Q255" s="83"/>
    </row>
    <row r="256" spans="1:17" s="84" customFormat="1" ht="17.649999999999999" customHeight="1">
      <c r="A256" s="363">
        <v>310</v>
      </c>
      <c r="B256" s="364" t="s">
        <v>227</v>
      </c>
      <c r="C256" s="356" t="s">
        <v>384</v>
      </c>
      <c r="D256" s="357">
        <v>2688.2168160000001</v>
      </c>
      <c r="E256" s="357">
        <v>2688.2168160000001</v>
      </c>
      <c r="F256" s="358">
        <f t="shared" si="10"/>
        <v>0</v>
      </c>
      <c r="G256" s="357">
        <v>690.17079690512435</v>
      </c>
      <c r="H256" s="339">
        <f t="shared" si="11"/>
        <v>690.17079690512446</v>
      </c>
      <c r="I256" s="339">
        <f t="shared" si="9"/>
        <v>25.673926031460571</v>
      </c>
      <c r="J256" s="366"/>
      <c r="K256" s="357">
        <v>258.82946121808089</v>
      </c>
      <c r="L256" s="360">
        <v>431.34133568704351</v>
      </c>
      <c r="M256" s="79"/>
      <c r="N256" s="85"/>
      <c r="O256" s="83"/>
      <c r="P256" s="83"/>
      <c r="Q256" s="83"/>
    </row>
    <row r="257" spans="1:17" s="84" customFormat="1" ht="17.649999999999999" customHeight="1">
      <c r="A257" s="363">
        <v>311</v>
      </c>
      <c r="B257" s="364" t="s">
        <v>204</v>
      </c>
      <c r="C257" s="356" t="s">
        <v>385</v>
      </c>
      <c r="D257" s="357">
        <v>8119.4110812464996</v>
      </c>
      <c r="E257" s="357">
        <v>8119.4110812464996</v>
      </c>
      <c r="F257" s="358">
        <f t="shared" si="10"/>
        <v>0</v>
      </c>
      <c r="G257" s="357">
        <v>7421.5828542464997</v>
      </c>
      <c r="H257" s="339">
        <f t="shared" si="11"/>
        <v>6485.0558004809445</v>
      </c>
      <c r="I257" s="339">
        <f t="shared" si="9"/>
        <v>79.871012017848869</v>
      </c>
      <c r="J257" s="366"/>
      <c r="K257" s="357">
        <v>3152.2480747564946</v>
      </c>
      <c r="L257" s="360">
        <v>3332.8077257244495</v>
      </c>
      <c r="M257" s="79"/>
      <c r="N257" s="85"/>
      <c r="O257" s="83"/>
      <c r="P257" s="83"/>
      <c r="Q257" s="83"/>
    </row>
    <row r="258" spans="1:17" s="84" customFormat="1" ht="17.649999999999999" customHeight="1">
      <c r="A258" s="363">
        <v>312</v>
      </c>
      <c r="B258" s="364" t="s">
        <v>204</v>
      </c>
      <c r="C258" s="356" t="s">
        <v>386</v>
      </c>
      <c r="D258" s="357">
        <v>608.5839494999999</v>
      </c>
      <c r="E258" s="357">
        <v>608.0410180975</v>
      </c>
      <c r="F258" s="358">
        <f t="shared" si="10"/>
        <v>-8.9212244743876568E-2</v>
      </c>
      <c r="G258" s="357">
        <v>608.0410180975</v>
      </c>
      <c r="H258" s="339">
        <f t="shared" si="11"/>
        <v>524.56872059538432</v>
      </c>
      <c r="I258" s="339">
        <f t="shared" si="9"/>
        <v>86.271929850507092</v>
      </c>
      <c r="J258" s="366"/>
      <c r="K258" s="357">
        <v>0</v>
      </c>
      <c r="L258" s="360">
        <v>524.56872059538432</v>
      </c>
      <c r="M258" s="79"/>
      <c r="N258" s="85"/>
      <c r="O258" s="83"/>
      <c r="P258" s="83"/>
      <c r="Q258" s="83"/>
    </row>
    <row r="259" spans="1:17" s="84" customFormat="1" ht="17.649999999999999" customHeight="1">
      <c r="A259" s="363">
        <v>313</v>
      </c>
      <c r="B259" s="364" t="s">
        <v>126</v>
      </c>
      <c r="C259" s="356" t="s">
        <v>387</v>
      </c>
      <c r="D259" s="357">
        <v>16660.493861999999</v>
      </c>
      <c r="E259" s="357">
        <v>16660.493861999999</v>
      </c>
      <c r="F259" s="358">
        <f t="shared" si="10"/>
        <v>0</v>
      </c>
      <c r="G259" s="357">
        <v>9179.5430078583668</v>
      </c>
      <c r="H259" s="339">
        <f t="shared" si="11"/>
        <v>9179.5430078583668</v>
      </c>
      <c r="I259" s="339">
        <f t="shared" si="9"/>
        <v>55.097664474373595</v>
      </c>
      <c r="J259" s="366"/>
      <c r="K259" s="357">
        <v>0</v>
      </c>
      <c r="L259" s="360">
        <v>9179.5430078583668</v>
      </c>
      <c r="M259" s="79"/>
      <c r="N259" s="85"/>
      <c r="O259" s="83"/>
      <c r="P259" s="83"/>
      <c r="Q259" s="83"/>
    </row>
    <row r="260" spans="1:17" s="84" customFormat="1" ht="17.649999999999999" customHeight="1">
      <c r="A260" s="363">
        <v>314</v>
      </c>
      <c r="B260" s="364" t="s">
        <v>135</v>
      </c>
      <c r="C260" s="356" t="s">
        <v>388</v>
      </c>
      <c r="D260" s="357">
        <v>3265.1910856115001</v>
      </c>
      <c r="E260" s="357">
        <v>2199.6342136945</v>
      </c>
      <c r="F260" s="358">
        <f t="shared" si="10"/>
        <v>-32.633828893277283</v>
      </c>
      <c r="G260" s="357">
        <v>2199.6342136945</v>
      </c>
      <c r="H260" s="339">
        <f t="shared" si="11"/>
        <v>2034.7310008920156</v>
      </c>
      <c r="I260" s="339">
        <f t="shared" si="9"/>
        <v>92.503152943529031</v>
      </c>
      <c r="J260" s="366"/>
      <c r="K260" s="357">
        <v>0</v>
      </c>
      <c r="L260" s="360">
        <v>2034.7310008920156</v>
      </c>
      <c r="M260" s="79"/>
      <c r="N260" s="85"/>
      <c r="O260" s="83"/>
      <c r="P260" s="83"/>
      <c r="Q260" s="83"/>
    </row>
    <row r="261" spans="1:17" s="84" customFormat="1" ht="17.649999999999999" customHeight="1">
      <c r="A261" s="363">
        <v>316</v>
      </c>
      <c r="B261" s="364" t="s">
        <v>139</v>
      </c>
      <c r="C261" s="356" t="s">
        <v>389</v>
      </c>
      <c r="D261" s="357">
        <v>410.36680412649997</v>
      </c>
      <c r="E261" s="357">
        <v>410.36680412649997</v>
      </c>
      <c r="F261" s="358">
        <f t="shared" si="10"/>
        <v>0</v>
      </c>
      <c r="G261" s="357">
        <v>410.36680412649997</v>
      </c>
      <c r="H261" s="339">
        <f t="shared" si="11"/>
        <v>324.85033007355463</v>
      </c>
      <c r="I261" s="339">
        <f t="shared" si="9"/>
        <v>79.160966922026191</v>
      </c>
      <c r="J261" s="366"/>
      <c r="K261" s="357">
        <v>0</v>
      </c>
      <c r="L261" s="360">
        <v>324.85033007355463</v>
      </c>
      <c r="M261" s="79"/>
      <c r="N261" s="85"/>
      <c r="O261" s="83"/>
      <c r="P261" s="83"/>
      <c r="Q261" s="83"/>
    </row>
    <row r="262" spans="1:17" s="84" customFormat="1" ht="17.649999999999999" customHeight="1">
      <c r="A262" s="363">
        <v>317</v>
      </c>
      <c r="B262" s="364" t="s">
        <v>227</v>
      </c>
      <c r="C262" s="356" t="s">
        <v>390</v>
      </c>
      <c r="D262" s="357">
        <v>1542.0102925075</v>
      </c>
      <c r="E262" s="357">
        <v>1542.0102925075</v>
      </c>
      <c r="F262" s="358">
        <f t="shared" si="10"/>
        <v>0</v>
      </c>
      <c r="G262" s="357">
        <v>1542.0102925075</v>
      </c>
      <c r="H262" s="339">
        <f t="shared" si="11"/>
        <v>1148.8884419957726</v>
      </c>
      <c r="I262" s="339">
        <f t="shared" si="9"/>
        <v>74.505886736173295</v>
      </c>
      <c r="J262" s="366"/>
      <c r="K262" s="357">
        <v>0</v>
      </c>
      <c r="L262" s="360">
        <v>1148.8884419957726</v>
      </c>
      <c r="M262" s="79"/>
      <c r="N262" s="85"/>
      <c r="O262" s="83"/>
      <c r="P262" s="83"/>
      <c r="Q262" s="83"/>
    </row>
    <row r="263" spans="1:17" s="84" customFormat="1" ht="17.649999999999999" customHeight="1">
      <c r="A263" s="363">
        <v>318</v>
      </c>
      <c r="B263" s="364" t="s">
        <v>139</v>
      </c>
      <c r="C263" s="356" t="s">
        <v>391</v>
      </c>
      <c r="D263" s="357">
        <v>345.61402780999998</v>
      </c>
      <c r="E263" s="357">
        <v>345.61402780999998</v>
      </c>
      <c r="F263" s="358">
        <f t="shared" si="10"/>
        <v>0</v>
      </c>
      <c r="G263" s="357">
        <v>345.61402780999998</v>
      </c>
      <c r="H263" s="339">
        <f t="shared" si="11"/>
        <v>202.48727134981343</v>
      </c>
      <c r="I263" s="339">
        <f t="shared" si="9"/>
        <v>58.587688883140487</v>
      </c>
      <c r="J263" s="366"/>
      <c r="K263" s="357">
        <v>0</v>
      </c>
      <c r="L263" s="360">
        <v>202.48727134981343</v>
      </c>
      <c r="M263" s="79"/>
      <c r="N263" s="85"/>
      <c r="O263" s="83"/>
      <c r="P263" s="83"/>
      <c r="Q263" s="83"/>
    </row>
    <row r="264" spans="1:17" s="84" customFormat="1" ht="17.649999999999999" customHeight="1">
      <c r="A264" s="363">
        <v>319</v>
      </c>
      <c r="B264" s="364" t="s">
        <v>227</v>
      </c>
      <c r="C264" s="356" t="s">
        <v>392</v>
      </c>
      <c r="D264" s="357">
        <v>1034.9402729449998</v>
      </c>
      <c r="E264" s="357">
        <v>1034.9402729449998</v>
      </c>
      <c r="F264" s="358">
        <f t="shared" si="10"/>
        <v>0</v>
      </c>
      <c r="G264" s="357">
        <v>1034.9402729449998</v>
      </c>
      <c r="H264" s="339">
        <f t="shared" si="11"/>
        <v>672.71118435946278</v>
      </c>
      <c r="I264" s="339">
        <f t="shared" si="9"/>
        <v>65.000000671073792</v>
      </c>
      <c r="J264" s="366"/>
      <c r="K264" s="357">
        <v>0</v>
      </c>
      <c r="L264" s="360">
        <v>672.71118435946278</v>
      </c>
      <c r="M264" s="79"/>
      <c r="N264" s="85"/>
      <c r="O264" s="83"/>
      <c r="P264" s="83"/>
      <c r="Q264" s="83"/>
    </row>
    <row r="265" spans="1:17" s="84" customFormat="1" ht="17.649999999999999" customHeight="1">
      <c r="A265" s="363">
        <v>320</v>
      </c>
      <c r="B265" s="364" t="s">
        <v>135</v>
      </c>
      <c r="C265" s="356" t="s">
        <v>393</v>
      </c>
      <c r="D265" s="357">
        <v>1391.1821341445</v>
      </c>
      <c r="E265" s="357">
        <v>1391.1821341445</v>
      </c>
      <c r="F265" s="358">
        <f t="shared" si="10"/>
        <v>0</v>
      </c>
      <c r="G265" s="357">
        <v>1391.1821341445</v>
      </c>
      <c r="H265" s="339">
        <f t="shared" si="11"/>
        <v>1098.3724882927895</v>
      </c>
      <c r="I265" s="339">
        <f t="shared" si="9"/>
        <v>78.952457865499241</v>
      </c>
      <c r="J265" s="366"/>
      <c r="K265" s="357">
        <v>0</v>
      </c>
      <c r="L265" s="360">
        <v>1098.3724882927895</v>
      </c>
      <c r="M265" s="79"/>
      <c r="N265" s="85"/>
      <c r="O265" s="83"/>
      <c r="P265" s="83"/>
      <c r="Q265" s="83"/>
    </row>
    <row r="266" spans="1:17" s="84" customFormat="1" ht="17.649999999999999" customHeight="1">
      <c r="A266" s="363">
        <v>321</v>
      </c>
      <c r="B266" s="364" t="s">
        <v>227</v>
      </c>
      <c r="C266" s="356" t="s">
        <v>394</v>
      </c>
      <c r="D266" s="357">
        <v>1349.208081</v>
      </c>
      <c r="E266" s="357">
        <v>1349.208081</v>
      </c>
      <c r="F266" s="358">
        <f t="shared" si="10"/>
        <v>0</v>
      </c>
      <c r="G266" s="357">
        <v>630.50353233969963</v>
      </c>
      <c r="H266" s="339">
        <f t="shared" si="11"/>
        <v>624.47563064619771</v>
      </c>
      <c r="I266" s="339">
        <f t="shared" si="9"/>
        <v>46.284604979785748</v>
      </c>
      <c r="J266" s="366"/>
      <c r="K266" s="357">
        <v>0</v>
      </c>
      <c r="L266" s="360">
        <v>624.47563064619771</v>
      </c>
      <c r="M266" s="79"/>
      <c r="N266" s="85"/>
      <c r="O266" s="83"/>
      <c r="P266" s="83"/>
      <c r="Q266" s="83"/>
    </row>
    <row r="267" spans="1:17" s="84" customFormat="1" ht="17.649999999999999" customHeight="1">
      <c r="A267" s="363">
        <v>322</v>
      </c>
      <c r="B267" s="364" t="s">
        <v>227</v>
      </c>
      <c r="C267" s="356" t="s">
        <v>395</v>
      </c>
      <c r="D267" s="357">
        <v>12936.813711999999</v>
      </c>
      <c r="E267" s="357">
        <v>10168.7571506</v>
      </c>
      <c r="F267" s="358">
        <f t="shared" si="10"/>
        <v>-21.396741292118861</v>
      </c>
      <c r="G267" s="357">
        <v>10168.7571506</v>
      </c>
      <c r="H267" s="339">
        <f t="shared" si="11"/>
        <v>8734.2960052706021</v>
      </c>
      <c r="I267" s="339">
        <f t="shared" si="9"/>
        <v>85.893446720332406</v>
      </c>
      <c r="J267" s="366"/>
      <c r="K267" s="357">
        <v>0</v>
      </c>
      <c r="L267" s="360">
        <v>8734.2960052706021</v>
      </c>
      <c r="M267" s="79"/>
      <c r="N267" s="85"/>
      <c r="O267" s="83"/>
      <c r="P267" s="83"/>
      <c r="Q267" s="83"/>
    </row>
    <row r="268" spans="1:17" s="84" customFormat="1" ht="17.649999999999999" customHeight="1">
      <c r="A268" s="363">
        <v>327</v>
      </c>
      <c r="B268" s="364" t="s">
        <v>124</v>
      </c>
      <c r="C268" s="356" t="s">
        <v>396</v>
      </c>
      <c r="D268" s="357">
        <v>1448.5368469999999</v>
      </c>
      <c r="E268" s="357">
        <v>1448.5368469999999</v>
      </c>
      <c r="F268" s="358">
        <f t="shared" si="10"/>
        <v>0</v>
      </c>
      <c r="G268" s="357">
        <v>1178.0933774999999</v>
      </c>
      <c r="H268" s="339">
        <f t="shared" si="11"/>
        <v>1178.0933774999999</v>
      </c>
      <c r="I268" s="339">
        <f t="shared" si="9"/>
        <v>81.329886770909326</v>
      </c>
      <c r="J268" s="366"/>
      <c r="K268" s="357">
        <v>0</v>
      </c>
      <c r="L268" s="360">
        <v>1178.0933774999999</v>
      </c>
      <c r="M268" s="79"/>
      <c r="N268" s="85"/>
      <c r="O268" s="83"/>
      <c r="P268" s="83"/>
      <c r="Q268" s="83"/>
    </row>
    <row r="269" spans="1:17" s="84" customFormat="1" ht="17.649999999999999" customHeight="1">
      <c r="A269" s="363">
        <v>328</v>
      </c>
      <c r="B269" s="364" t="s">
        <v>135</v>
      </c>
      <c r="C269" s="356" t="s">
        <v>397</v>
      </c>
      <c r="D269" s="357">
        <v>104.11648603</v>
      </c>
      <c r="E269" s="357">
        <v>104.11648603</v>
      </c>
      <c r="F269" s="358">
        <f t="shared" si="10"/>
        <v>0</v>
      </c>
      <c r="G269" s="357">
        <v>104.11648603</v>
      </c>
      <c r="H269" s="339">
        <f t="shared" si="11"/>
        <v>97.046094538212088</v>
      </c>
      <c r="I269" s="339">
        <f t="shared" si="9"/>
        <v>93.209152785130826</v>
      </c>
      <c r="J269" s="366"/>
      <c r="K269" s="357">
        <v>0</v>
      </c>
      <c r="L269" s="360">
        <v>97.046094538212088</v>
      </c>
      <c r="M269" s="79"/>
      <c r="N269" s="85"/>
      <c r="O269" s="83"/>
      <c r="P269" s="83"/>
      <c r="Q269" s="83"/>
    </row>
    <row r="270" spans="1:17" s="84" customFormat="1" ht="17.649999999999999" customHeight="1">
      <c r="A270" s="363">
        <v>336</v>
      </c>
      <c r="B270" s="364" t="s">
        <v>227</v>
      </c>
      <c r="C270" s="356" t="s">
        <v>398</v>
      </c>
      <c r="D270" s="357">
        <v>2953.9511280000002</v>
      </c>
      <c r="E270" s="357">
        <v>2953.9511280000002</v>
      </c>
      <c r="F270" s="358">
        <f t="shared" si="10"/>
        <v>0</v>
      </c>
      <c r="G270" s="357">
        <v>1352.0389228554857</v>
      </c>
      <c r="H270" s="339">
        <f t="shared" si="11"/>
        <v>1350.2771035759322</v>
      </c>
      <c r="I270" s="339">
        <f t="shared" si="9"/>
        <v>45.71088163161825</v>
      </c>
      <c r="J270" s="366"/>
      <c r="K270" s="357">
        <v>0</v>
      </c>
      <c r="L270" s="360">
        <v>1350.2771035759322</v>
      </c>
      <c r="M270" s="79"/>
      <c r="N270" s="85"/>
      <c r="O270" s="83"/>
      <c r="P270" s="83"/>
      <c r="Q270" s="83"/>
    </row>
    <row r="271" spans="1:17" s="84" customFormat="1" ht="17.649999999999999" customHeight="1">
      <c r="A271" s="363">
        <v>337</v>
      </c>
      <c r="B271" s="369" t="s">
        <v>754</v>
      </c>
      <c r="C271" s="356" t="s">
        <v>399</v>
      </c>
      <c r="D271" s="357">
        <v>3338.861582</v>
      </c>
      <c r="E271" s="357">
        <v>3338.861582</v>
      </c>
      <c r="F271" s="358">
        <f t="shared" si="10"/>
        <v>0</v>
      </c>
      <c r="G271" s="357">
        <v>1633.7694718293358</v>
      </c>
      <c r="H271" s="339">
        <f t="shared" si="11"/>
        <v>1629.390716421942</v>
      </c>
      <c r="I271" s="339">
        <f t="shared" ref="I271:I276" si="12">+H271/E271*100</f>
        <v>48.8007866275764</v>
      </c>
      <c r="J271" s="366"/>
      <c r="K271" s="357">
        <v>0</v>
      </c>
      <c r="L271" s="360">
        <v>1629.390716421942</v>
      </c>
      <c r="M271" s="79"/>
      <c r="N271" s="85"/>
      <c r="O271" s="83"/>
      <c r="P271" s="83"/>
      <c r="Q271" s="83"/>
    </row>
    <row r="272" spans="1:17" s="84" customFormat="1" ht="17.649999999999999" customHeight="1">
      <c r="A272" s="363">
        <v>338</v>
      </c>
      <c r="B272" s="364" t="s">
        <v>227</v>
      </c>
      <c r="C272" s="356" t="s">
        <v>723</v>
      </c>
      <c r="D272" s="357">
        <v>3826.822185</v>
      </c>
      <c r="E272" s="357">
        <v>3826.822185</v>
      </c>
      <c r="F272" s="358">
        <f>E272/D272*100-100</f>
        <v>0</v>
      </c>
      <c r="G272" s="357">
        <v>512.08988957150007</v>
      </c>
      <c r="H272" s="339">
        <f>K272+L272</f>
        <v>496.50317759149914</v>
      </c>
      <c r="I272" s="339">
        <f t="shared" si="12"/>
        <v>12.974294429922647</v>
      </c>
      <c r="J272" s="366"/>
      <c r="K272" s="357">
        <v>22.971499999999999</v>
      </c>
      <c r="L272" s="360">
        <v>473.53167759149915</v>
      </c>
      <c r="M272" s="79"/>
      <c r="N272" s="85"/>
      <c r="O272" s="83"/>
      <c r="P272" s="83"/>
      <c r="Q272" s="83"/>
    </row>
    <row r="273" spans="1:17" s="84" customFormat="1" ht="17.649999999999999" customHeight="1">
      <c r="A273" s="363">
        <v>339</v>
      </c>
      <c r="B273" s="364" t="s">
        <v>227</v>
      </c>
      <c r="C273" s="356" t="s">
        <v>401</v>
      </c>
      <c r="D273" s="357">
        <v>19407.793376000001</v>
      </c>
      <c r="E273" s="357">
        <v>12557.098262725</v>
      </c>
      <c r="F273" s="358">
        <f>E273/D273*100-100</f>
        <v>-35.298681207863041</v>
      </c>
      <c r="G273" s="357">
        <v>12557.098262725</v>
      </c>
      <c r="H273" s="339">
        <f>K273+L273</f>
        <v>11261.772905589427</v>
      </c>
      <c r="I273" s="339">
        <f>+H273/E273*100</f>
        <v>89.684516836340535</v>
      </c>
      <c r="J273" s="366"/>
      <c r="K273" s="357">
        <v>0</v>
      </c>
      <c r="L273" s="360">
        <v>11261.772905589427</v>
      </c>
      <c r="M273" s="79"/>
      <c r="N273" s="85"/>
      <c r="O273" s="83"/>
      <c r="P273" s="83"/>
      <c r="Q273" s="83"/>
    </row>
    <row r="274" spans="1:17" s="84" customFormat="1" ht="17.649999999999999" customHeight="1">
      <c r="A274" s="363">
        <v>348</v>
      </c>
      <c r="B274" s="370" t="s">
        <v>139</v>
      </c>
      <c r="C274" s="356" t="s">
        <v>402</v>
      </c>
      <c r="D274" s="357">
        <v>261.63619639999996</v>
      </c>
      <c r="E274" s="357">
        <v>253.97290399999997</v>
      </c>
      <c r="F274" s="358">
        <f>E274/D274*100-100</f>
        <v>-2.9289878485636081</v>
      </c>
      <c r="G274" s="357">
        <v>131.10593109499999</v>
      </c>
      <c r="H274" s="339">
        <f>K274+L274</f>
        <v>0</v>
      </c>
      <c r="I274" s="339">
        <f>+H274/E274*100</f>
        <v>0</v>
      </c>
      <c r="J274" s="366"/>
      <c r="K274" s="357">
        <v>0</v>
      </c>
      <c r="L274" s="360">
        <v>0</v>
      </c>
      <c r="M274" s="79"/>
      <c r="N274" s="85"/>
      <c r="O274" s="83"/>
      <c r="P274" s="83"/>
      <c r="Q274" s="83"/>
    </row>
    <row r="275" spans="1:17" s="84" customFormat="1" ht="17.649999999999999" customHeight="1">
      <c r="A275" s="363">
        <v>349</v>
      </c>
      <c r="B275" s="364" t="s">
        <v>227</v>
      </c>
      <c r="C275" s="356" t="s">
        <v>403</v>
      </c>
      <c r="D275" s="357">
        <v>1906.6804429999997</v>
      </c>
      <c r="E275" s="357">
        <v>1906.6804429999997</v>
      </c>
      <c r="F275" s="358">
        <f>E275/D275*100-100</f>
        <v>0</v>
      </c>
      <c r="G275" s="357">
        <v>137.20865464249999</v>
      </c>
      <c r="H275" s="339">
        <f>K275+L275</f>
        <v>128.13135516827469</v>
      </c>
      <c r="I275" s="339">
        <f t="shared" si="12"/>
        <v>6.7201274150937893</v>
      </c>
      <c r="J275" s="366"/>
      <c r="K275" s="357">
        <v>0</v>
      </c>
      <c r="L275" s="360">
        <v>128.13135516827469</v>
      </c>
      <c r="M275" s="79"/>
      <c r="N275" s="85"/>
      <c r="O275" s="83"/>
      <c r="P275" s="83"/>
      <c r="Q275" s="83"/>
    </row>
    <row r="276" spans="1:17" s="84" customFormat="1" ht="17.649999999999999" customHeight="1">
      <c r="A276" s="363">
        <v>350</v>
      </c>
      <c r="B276" s="364" t="s">
        <v>227</v>
      </c>
      <c r="C276" s="356" t="s">
        <v>404</v>
      </c>
      <c r="D276" s="357">
        <v>3014.3661729999999</v>
      </c>
      <c r="E276" s="357">
        <v>3014.3661729999999</v>
      </c>
      <c r="F276" s="358">
        <f>E276/D276*100-100</f>
        <v>0</v>
      </c>
      <c r="G276" s="357">
        <v>1756.1903791739999</v>
      </c>
      <c r="H276" s="339">
        <f>K276+L276</f>
        <v>1589.5761448829548</v>
      </c>
      <c r="I276" s="339">
        <f t="shared" si="12"/>
        <v>52.733346038744678</v>
      </c>
      <c r="J276" s="366"/>
      <c r="K276" s="357">
        <v>0</v>
      </c>
      <c r="L276" s="360">
        <v>1589.5761448829548</v>
      </c>
      <c r="M276" s="79"/>
      <c r="N276" s="85"/>
      <c r="O276" s="83"/>
      <c r="P276" s="83"/>
      <c r="Q276" s="83"/>
    </row>
    <row r="277" spans="1:17" s="84" customFormat="1" ht="17.649999999999999" customHeight="1">
      <c r="A277" s="462" t="s">
        <v>755</v>
      </c>
      <c r="B277" s="462"/>
      <c r="C277" s="462"/>
      <c r="D277" s="352">
        <f>SUM(D278:D311)</f>
        <v>309574.201938899</v>
      </c>
      <c r="E277" s="352">
        <f>SUM(E278:E311)</f>
        <v>309574.201938899</v>
      </c>
      <c r="F277" s="371">
        <f t="shared" ref="F277:F311" si="13">E277/D277*100-100</f>
        <v>0</v>
      </c>
      <c r="G277" s="352">
        <f>SUM(G278:G311)</f>
        <v>250396.11542955216</v>
      </c>
      <c r="H277" s="352">
        <f>SUM(H278:H311)</f>
        <v>250396.11542955216</v>
      </c>
      <c r="I277" s="353">
        <f t="shared" ref="I277:I311" si="14">+H277/E277*100</f>
        <v>80.884038095323291</v>
      </c>
      <c r="J277" s="352"/>
      <c r="K277" s="352">
        <f>SUM(K278:K311)</f>
        <v>8611.487602758998</v>
      </c>
      <c r="L277" s="352">
        <f>SUM(L278:L311)</f>
        <v>241784.62782679315</v>
      </c>
      <c r="M277" s="79"/>
      <c r="N277" s="85"/>
      <c r="O277" s="83"/>
      <c r="P277" s="83"/>
      <c r="Q277" s="83"/>
    </row>
    <row r="278" spans="1:17" s="84" customFormat="1" ht="17.649999999999999" customHeight="1">
      <c r="A278" s="355">
        <v>1</v>
      </c>
      <c r="B278" s="274" t="s">
        <v>756</v>
      </c>
      <c r="C278" s="372" t="s">
        <v>757</v>
      </c>
      <c r="D278" s="357">
        <v>8281.6851799999986</v>
      </c>
      <c r="E278" s="357">
        <v>8281.6851799999986</v>
      </c>
      <c r="F278" s="339">
        <f t="shared" si="13"/>
        <v>0</v>
      </c>
      <c r="G278" s="357">
        <v>8281.6851799999986</v>
      </c>
      <c r="H278" s="357">
        <f>'[17]COMP DIR COND (DLLS) '!I275*'Com Inv Fin Dir Con Cos Tot'!$M$11</f>
        <v>8281.6851799999986</v>
      </c>
      <c r="I278" s="339">
        <f t="shared" si="14"/>
        <v>100</v>
      </c>
      <c r="J278" s="359"/>
      <c r="K278" s="357">
        <v>0</v>
      </c>
      <c r="L278" s="357">
        <v>8281.6851799999986</v>
      </c>
      <c r="M278" s="79"/>
      <c r="N278" s="85"/>
      <c r="O278" s="83"/>
      <c r="P278" s="83"/>
      <c r="Q278" s="83"/>
    </row>
    <row r="279" spans="1:17" s="84" customFormat="1" ht="17.649999999999999" customHeight="1">
      <c r="A279" s="355">
        <v>2</v>
      </c>
      <c r="B279" s="274" t="s">
        <v>126</v>
      </c>
      <c r="C279" s="372" t="s">
        <v>758</v>
      </c>
      <c r="D279" s="357">
        <v>5922.971559999999</v>
      </c>
      <c r="E279" s="357">
        <v>5922.971559999999</v>
      </c>
      <c r="F279" s="339">
        <f t="shared" si="13"/>
        <v>0</v>
      </c>
      <c r="G279" s="357">
        <v>5922.971559999999</v>
      </c>
      <c r="H279" s="357">
        <f>'[17]COMP DIR COND (DLLS) '!I276*'Com Inv Fin Dir Con Cos Tot'!$M$11</f>
        <v>5922.9715599999963</v>
      </c>
      <c r="I279" s="339">
        <f t="shared" si="14"/>
        <v>99.999999999999957</v>
      </c>
      <c r="J279" s="359"/>
      <c r="K279" s="357">
        <v>-2.6115571927221025E-12</v>
      </c>
      <c r="L279" s="357">
        <v>5922.971559999999</v>
      </c>
      <c r="M279" s="79"/>
      <c r="N279" s="85"/>
      <c r="O279" s="83"/>
      <c r="P279" s="83"/>
      <c r="Q279" s="83"/>
    </row>
    <row r="280" spans="1:17" s="84" customFormat="1" ht="17.649999999999999" customHeight="1">
      <c r="A280" s="355">
        <v>3</v>
      </c>
      <c r="B280" s="274" t="s">
        <v>126</v>
      </c>
      <c r="C280" s="372" t="s">
        <v>759</v>
      </c>
      <c r="D280" s="357">
        <v>8434.9050850000003</v>
      </c>
      <c r="E280" s="357">
        <v>8434.9050850000003</v>
      </c>
      <c r="F280" s="339">
        <f t="shared" si="13"/>
        <v>0</v>
      </c>
      <c r="G280" s="357">
        <v>8435.1347999999998</v>
      </c>
      <c r="H280" s="357">
        <f>'[17]COMP DIR COND (DLLS) '!I277*'Com Inv Fin Dir Con Cos Tot'!$M$11</f>
        <v>8435.1347999999998</v>
      </c>
      <c r="I280" s="339">
        <f t="shared" si="14"/>
        <v>100.00272338571313</v>
      </c>
      <c r="J280" s="359"/>
      <c r="K280" s="357">
        <v>-1.6322232454513141E-13</v>
      </c>
      <c r="L280" s="357">
        <v>8435.1347999999998</v>
      </c>
      <c r="M280" s="79"/>
      <c r="N280" s="85"/>
      <c r="O280" s="83"/>
      <c r="P280" s="83"/>
      <c r="Q280" s="83"/>
    </row>
    <row r="281" spans="1:17" s="84" customFormat="1" ht="17.649999999999999" customHeight="1">
      <c r="A281" s="355">
        <v>4</v>
      </c>
      <c r="B281" s="274" t="s">
        <v>126</v>
      </c>
      <c r="C281" s="372" t="s">
        <v>760</v>
      </c>
      <c r="D281" s="357">
        <v>3439.2954838935002</v>
      </c>
      <c r="E281" s="357">
        <v>3439.2954838935002</v>
      </c>
      <c r="F281" s="339">
        <f t="shared" si="13"/>
        <v>0</v>
      </c>
      <c r="G281" s="357">
        <v>3439.2954843439211</v>
      </c>
      <c r="H281" s="357">
        <f>'[17]COMP DIR COND (DLLS) '!I278*'Com Inv Fin Dir Con Cos Tot'!$M$11</f>
        <v>3439.2954843439225</v>
      </c>
      <c r="I281" s="339">
        <f t="shared" si="14"/>
        <v>100.00000001309634</v>
      </c>
      <c r="J281" s="359"/>
      <c r="K281" s="357">
        <v>1.3057785963610513E-12</v>
      </c>
      <c r="L281" s="357">
        <v>3439.2954843439211</v>
      </c>
      <c r="M281" s="79"/>
      <c r="N281" s="85"/>
      <c r="O281" s="83"/>
      <c r="P281" s="83"/>
      <c r="Q281" s="83"/>
    </row>
    <row r="282" spans="1:17" s="84" customFormat="1" ht="17.649999999999999" customHeight="1">
      <c r="A282" s="355">
        <v>5</v>
      </c>
      <c r="B282" s="274" t="s">
        <v>126</v>
      </c>
      <c r="C282" s="372" t="s">
        <v>761</v>
      </c>
      <c r="D282" s="357">
        <v>4024.4226145129996</v>
      </c>
      <c r="E282" s="357">
        <v>4024.4226145129996</v>
      </c>
      <c r="F282" s="339">
        <f t="shared" si="13"/>
        <v>0</v>
      </c>
      <c r="G282" s="357">
        <v>4024.6067999999996</v>
      </c>
      <c r="H282" s="357">
        <f>'[17]COMP DIR COND (DLLS) '!I279*'Com Inv Fin Dir Con Cos Tot'!$M$11</f>
        <v>4024.6067999999996</v>
      </c>
      <c r="I282" s="339">
        <f t="shared" si="14"/>
        <v>100.00457669346991</v>
      </c>
      <c r="J282" s="359"/>
      <c r="K282" s="357">
        <v>1.6322232454513141E-13</v>
      </c>
      <c r="L282" s="357">
        <v>4024.6067999999996</v>
      </c>
      <c r="M282" s="79"/>
      <c r="N282" s="85"/>
      <c r="O282" s="83"/>
      <c r="P282" s="83"/>
      <c r="Q282" s="83"/>
    </row>
    <row r="283" spans="1:17" s="84" customFormat="1" ht="17.649999999999999" customHeight="1">
      <c r="A283" s="355">
        <v>6</v>
      </c>
      <c r="B283" s="274" t="s">
        <v>133</v>
      </c>
      <c r="C283" s="372" t="s">
        <v>762</v>
      </c>
      <c r="D283" s="357">
        <v>4691.3545875</v>
      </c>
      <c r="E283" s="357">
        <v>4691.3545875</v>
      </c>
      <c r="F283" s="339">
        <f t="shared" si="13"/>
        <v>0</v>
      </c>
      <c r="G283" s="357">
        <v>4691.3545875</v>
      </c>
      <c r="H283" s="357">
        <f>'[17]COMP DIR COND (DLLS) '!I280*'Com Inv Fin Dir Con Cos Tot'!$M$11</f>
        <v>4691.3545875</v>
      </c>
      <c r="I283" s="339">
        <f t="shared" si="14"/>
        <v>100</v>
      </c>
      <c r="J283" s="359"/>
      <c r="K283" s="357">
        <v>0</v>
      </c>
      <c r="L283" s="357">
        <v>4691.3545875</v>
      </c>
      <c r="M283" s="79"/>
      <c r="N283" s="85"/>
      <c r="O283" s="83"/>
      <c r="P283" s="83"/>
      <c r="Q283" s="83"/>
    </row>
    <row r="284" spans="1:17" s="84" customFormat="1" ht="17.649999999999999" customHeight="1">
      <c r="A284" s="355">
        <v>7</v>
      </c>
      <c r="B284" s="274" t="s">
        <v>126</v>
      </c>
      <c r="C284" s="372" t="s">
        <v>763</v>
      </c>
      <c r="D284" s="357">
        <v>5944.1053399999992</v>
      </c>
      <c r="E284" s="357">
        <v>5944.1053399999992</v>
      </c>
      <c r="F284" s="339">
        <f t="shared" si="13"/>
        <v>0</v>
      </c>
      <c r="G284" s="357">
        <v>5945.0241999999998</v>
      </c>
      <c r="H284" s="357">
        <f>'[17]COMP DIR COND (DLLS) '!I281*'Com Inv Fin Dir Con Cos Tot'!$M$11</f>
        <v>5945.0241999999998</v>
      </c>
      <c r="I284" s="339">
        <f t="shared" si="14"/>
        <v>100.01545833977433</v>
      </c>
      <c r="J284" s="359"/>
      <c r="K284" s="357">
        <v>0</v>
      </c>
      <c r="L284" s="357">
        <v>5945.0241999999998</v>
      </c>
      <c r="M284" s="79"/>
      <c r="N284" s="85"/>
      <c r="O284" s="83"/>
      <c r="P284" s="83"/>
      <c r="Q284" s="83"/>
    </row>
    <row r="285" spans="1:17" s="84" customFormat="1" ht="17.649999999999999" customHeight="1">
      <c r="A285" s="355">
        <v>8</v>
      </c>
      <c r="B285" s="274" t="s">
        <v>126</v>
      </c>
      <c r="C285" s="372" t="s">
        <v>764</v>
      </c>
      <c r="D285" s="357">
        <v>3710.3566799999999</v>
      </c>
      <c r="E285" s="357">
        <v>3710.3566799999999</v>
      </c>
      <c r="F285" s="339">
        <f t="shared" si="13"/>
        <v>0</v>
      </c>
      <c r="G285" s="357">
        <v>3710.3566799999999</v>
      </c>
      <c r="H285" s="357">
        <f>'[17]COMP DIR COND (DLLS) '!I282*'Com Inv Fin Dir Con Cos Tot'!$M$11</f>
        <v>3710.3566799999999</v>
      </c>
      <c r="I285" s="339">
        <f t="shared" si="14"/>
        <v>100</v>
      </c>
      <c r="J285" s="359"/>
      <c r="K285" s="357">
        <v>0</v>
      </c>
      <c r="L285" s="357">
        <v>3710.3566799999999</v>
      </c>
      <c r="M285" s="79"/>
      <c r="N285" s="85"/>
      <c r="O285" s="83"/>
      <c r="P285" s="83"/>
      <c r="Q285" s="83"/>
    </row>
    <row r="286" spans="1:17" s="84" customFormat="1" ht="17.649999999999999" customHeight="1">
      <c r="A286" s="355">
        <v>9</v>
      </c>
      <c r="B286" s="274" t="s">
        <v>126</v>
      </c>
      <c r="C286" s="372" t="s">
        <v>765</v>
      </c>
      <c r="D286" s="357">
        <v>5466.0684249999995</v>
      </c>
      <c r="E286" s="357">
        <v>5466.0684249999995</v>
      </c>
      <c r="F286" s="339">
        <f t="shared" si="13"/>
        <v>0</v>
      </c>
      <c r="G286" s="357">
        <v>5466.0684249999995</v>
      </c>
      <c r="H286" s="357">
        <f>'[17]COMP DIR COND (DLLS) '!I283*'Com Inv Fin Dir Con Cos Tot'!$M$11</f>
        <v>5466.0684249999995</v>
      </c>
      <c r="I286" s="339">
        <f t="shared" si="14"/>
        <v>100</v>
      </c>
      <c r="J286" s="359"/>
      <c r="K286" s="357">
        <v>0</v>
      </c>
      <c r="L286" s="357">
        <v>5466.0684249999995</v>
      </c>
      <c r="M286" s="79"/>
      <c r="N286" s="85"/>
      <c r="O286" s="83"/>
      <c r="P286" s="83"/>
      <c r="Q286" s="83"/>
    </row>
    <row r="287" spans="1:17" s="84" customFormat="1" ht="17.649999999999999" customHeight="1">
      <c r="A287" s="355">
        <v>10</v>
      </c>
      <c r="B287" s="274" t="s">
        <v>126</v>
      </c>
      <c r="C287" s="372" t="s">
        <v>766</v>
      </c>
      <c r="D287" s="357">
        <v>8158.3282249999993</v>
      </c>
      <c r="E287" s="357">
        <v>8158.3282249999993</v>
      </c>
      <c r="F287" s="339">
        <f t="shared" si="13"/>
        <v>0</v>
      </c>
      <c r="G287" s="357">
        <v>8158.3282249999993</v>
      </c>
      <c r="H287" s="357">
        <f>'[17]COMP DIR COND (DLLS) '!I284*'Com Inv Fin Dir Con Cos Tot'!$M$11</f>
        <v>8158.3282249999993</v>
      </c>
      <c r="I287" s="339">
        <f t="shared" si="14"/>
        <v>100</v>
      </c>
      <c r="J287" s="359"/>
      <c r="K287" s="357">
        <v>0</v>
      </c>
      <c r="L287" s="357">
        <v>8158.3282249999993</v>
      </c>
      <c r="M287" s="79"/>
      <c r="N287" s="85"/>
      <c r="O287" s="83"/>
      <c r="P287" s="83"/>
      <c r="Q287" s="83"/>
    </row>
    <row r="288" spans="1:17" s="84" customFormat="1" ht="17.649999999999999" customHeight="1">
      <c r="A288" s="355">
        <v>11</v>
      </c>
      <c r="B288" s="274" t="s">
        <v>126</v>
      </c>
      <c r="C288" s="372" t="s">
        <v>767</v>
      </c>
      <c r="D288" s="357">
        <v>3929.50479</v>
      </c>
      <c r="E288" s="357">
        <v>3929.50479</v>
      </c>
      <c r="F288" s="339">
        <f t="shared" si="13"/>
        <v>0</v>
      </c>
      <c r="G288" s="357">
        <v>3930.4236499999997</v>
      </c>
      <c r="H288" s="357">
        <f>'[17]COMP DIR COND (DLLS) '!I285*'Com Inv Fin Dir Con Cos Tot'!$M$11</f>
        <v>3930.4236499999997</v>
      </c>
      <c r="I288" s="339">
        <f t="shared" si="14"/>
        <v>100.02338360809074</v>
      </c>
      <c r="J288" s="359"/>
      <c r="K288" s="357">
        <v>0</v>
      </c>
      <c r="L288" s="357">
        <v>3930.4236499999997</v>
      </c>
      <c r="M288" s="79"/>
      <c r="N288" s="85"/>
      <c r="O288" s="83"/>
      <c r="P288" s="83"/>
      <c r="Q288" s="83"/>
    </row>
    <row r="289" spans="1:17" s="84" customFormat="1" ht="17.649999999999999" customHeight="1">
      <c r="A289" s="355">
        <v>12</v>
      </c>
      <c r="B289" s="274" t="s">
        <v>126</v>
      </c>
      <c r="C289" s="372" t="s">
        <v>768</v>
      </c>
      <c r="D289" s="357">
        <v>6977.5931249999994</v>
      </c>
      <c r="E289" s="357">
        <v>6977.5931249999994</v>
      </c>
      <c r="F289" s="339">
        <f t="shared" si="13"/>
        <v>0</v>
      </c>
      <c r="G289" s="357">
        <v>6977.5931249999994</v>
      </c>
      <c r="H289" s="357">
        <f>'[17]COMP DIR COND (DLLS) '!I286*'Com Inv Fin Dir Con Cos Tot'!$M$11</f>
        <v>6977.5931249999994</v>
      </c>
      <c r="I289" s="339">
        <f t="shared" si="14"/>
        <v>100</v>
      </c>
      <c r="J289" s="359"/>
      <c r="K289" s="357">
        <v>6.5288929818052563E-13</v>
      </c>
      <c r="L289" s="357">
        <v>6977.5931249999994</v>
      </c>
      <c r="M289" s="79"/>
      <c r="N289" s="85"/>
      <c r="O289" s="83"/>
      <c r="P289" s="83"/>
      <c r="Q289" s="83"/>
    </row>
    <row r="290" spans="1:17" s="84" customFormat="1" ht="17.649999999999999" customHeight="1">
      <c r="A290" s="355">
        <v>13</v>
      </c>
      <c r="B290" s="274" t="s">
        <v>756</v>
      </c>
      <c r="C290" s="372" t="s">
        <v>769</v>
      </c>
      <c r="D290" s="357">
        <v>6961.5819894999995</v>
      </c>
      <c r="E290" s="357">
        <v>6961.5819894999995</v>
      </c>
      <c r="F290" s="339">
        <f t="shared" si="13"/>
        <v>0</v>
      </c>
      <c r="G290" s="357">
        <v>6962.66165</v>
      </c>
      <c r="H290" s="357">
        <f>'[17]COMP DIR COND (DLLS) '!I287*'Com Inv Fin Dir Con Cos Tot'!$M$11</f>
        <v>6962.66165</v>
      </c>
      <c r="I290" s="339">
        <f t="shared" si="14"/>
        <v>100.01550883838802</v>
      </c>
      <c r="J290" s="359"/>
      <c r="K290" s="357">
        <v>0</v>
      </c>
      <c r="L290" s="357">
        <v>6962.66165</v>
      </c>
      <c r="M290" s="79"/>
      <c r="N290" s="85"/>
      <c r="O290" s="83"/>
      <c r="P290" s="83"/>
      <c r="Q290" s="83"/>
    </row>
    <row r="291" spans="1:17" s="84" customFormat="1" ht="17.649999999999999" customHeight="1">
      <c r="A291" s="355">
        <v>15</v>
      </c>
      <c r="B291" s="274" t="s">
        <v>126</v>
      </c>
      <c r="C291" s="372" t="s">
        <v>770</v>
      </c>
      <c r="D291" s="357">
        <v>12391.812026033998</v>
      </c>
      <c r="E291" s="357">
        <v>12391.812026033998</v>
      </c>
      <c r="F291" s="339">
        <f t="shared" si="13"/>
        <v>0</v>
      </c>
      <c r="G291" s="357">
        <v>12391.812026334281</v>
      </c>
      <c r="H291" s="357">
        <f>'[17]COMP DIR COND (DLLS) '!I288*'Com Inv Fin Dir Con Cos Tot'!$M$11</f>
        <v>12391.812026334281</v>
      </c>
      <c r="I291" s="339">
        <f t="shared" si="14"/>
        <v>100.00000000242323</v>
      </c>
      <c r="J291" s="359"/>
      <c r="K291" s="357">
        <v>0</v>
      </c>
      <c r="L291" s="357">
        <v>12391.812026334281</v>
      </c>
      <c r="M291" s="79"/>
      <c r="N291" s="85"/>
      <c r="O291" s="83"/>
      <c r="P291" s="83"/>
      <c r="Q291" s="83"/>
    </row>
    <row r="292" spans="1:17" s="84" customFormat="1" ht="17.649999999999999" customHeight="1">
      <c r="A292" s="355">
        <v>16</v>
      </c>
      <c r="B292" s="274" t="s">
        <v>126</v>
      </c>
      <c r="C292" s="372" t="s">
        <v>771</v>
      </c>
      <c r="D292" s="357">
        <v>3903.597164756</v>
      </c>
      <c r="E292" s="357">
        <v>3903.597164756</v>
      </c>
      <c r="F292" s="339">
        <f t="shared" si="13"/>
        <v>0</v>
      </c>
      <c r="G292" s="357">
        <v>3903.5971644557185</v>
      </c>
      <c r="H292" s="357">
        <f>'[17]COMP DIR COND (DLLS) '!I289*'Com Inv Fin Dir Con Cos Tot'!$M$11</f>
        <v>3903.5971644557194</v>
      </c>
      <c r="I292" s="339">
        <f t="shared" si="14"/>
        <v>99.999999992307593</v>
      </c>
      <c r="J292" s="359"/>
      <c r="K292" s="357">
        <v>3.2644464909026281E-13</v>
      </c>
      <c r="L292" s="357">
        <v>3903.5971644557185</v>
      </c>
      <c r="M292" s="79"/>
      <c r="N292" s="85"/>
      <c r="O292" s="83"/>
      <c r="P292" s="83"/>
      <c r="Q292" s="83"/>
    </row>
    <row r="293" spans="1:17" s="84" customFormat="1" ht="17.649999999999999" customHeight="1">
      <c r="A293" s="355">
        <v>17</v>
      </c>
      <c r="B293" s="274" t="s">
        <v>126</v>
      </c>
      <c r="C293" s="372" t="s">
        <v>772</v>
      </c>
      <c r="D293" s="357">
        <v>7795.4879612259992</v>
      </c>
      <c r="E293" s="357">
        <v>7795.4879612259992</v>
      </c>
      <c r="F293" s="339">
        <f t="shared" si="13"/>
        <v>0</v>
      </c>
      <c r="G293" s="357">
        <v>7796.5270999999993</v>
      </c>
      <c r="H293" s="357">
        <f>'[17]COMP DIR COND (DLLS) '!I290*'Com Inv Fin Dir Con Cos Tot'!$M$11</f>
        <v>7796.5270999999993</v>
      </c>
      <c r="I293" s="339">
        <f t="shared" si="14"/>
        <v>100.01333000293462</v>
      </c>
      <c r="J293" s="373"/>
      <c r="K293" s="357">
        <v>0</v>
      </c>
      <c r="L293" s="357">
        <v>7796.5270999999993</v>
      </c>
      <c r="M293" s="79"/>
      <c r="N293" s="85"/>
      <c r="O293" s="83"/>
      <c r="P293" s="83"/>
      <c r="Q293" s="83"/>
    </row>
    <row r="294" spans="1:17" s="84" customFormat="1" ht="17.649999999999999" customHeight="1">
      <c r="A294" s="355">
        <v>18</v>
      </c>
      <c r="B294" s="274" t="s">
        <v>126</v>
      </c>
      <c r="C294" s="372" t="s">
        <v>773</v>
      </c>
      <c r="D294" s="357">
        <v>6131.2238970344997</v>
      </c>
      <c r="E294" s="357">
        <v>6131.2238970344997</v>
      </c>
      <c r="F294" s="339">
        <f t="shared" si="13"/>
        <v>0</v>
      </c>
      <c r="G294" s="357">
        <v>6131.22389718464</v>
      </c>
      <c r="H294" s="357">
        <f>'[17]COMP DIR COND (DLLS) '!I291*'Com Inv Fin Dir Con Cos Tot'!$M$11</f>
        <v>6131.22389718464</v>
      </c>
      <c r="I294" s="339">
        <f t="shared" si="14"/>
        <v>100.00000000244877</v>
      </c>
      <c r="J294" s="373"/>
      <c r="K294" s="357">
        <v>1.6322232454513141E-13</v>
      </c>
      <c r="L294" s="357">
        <v>6131.22389718464</v>
      </c>
      <c r="M294" s="79"/>
      <c r="N294" s="85"/>
      <c r="O294" s="83"/>
      <c r="P294" s="83"/>
      <c r="Q294" s="83"/>
    </row>
    <row r="295" spans="1:17" s="84" customFormat="1" ht="17.649999999999999" customHeight="1">
      <c r="A295" s="355">
        <v>19</v>
      </c>
      <c r="B295" s="274" t="s">
        <v>126</v>
      </c>
      <c r="C295" s="372" t="s">
        <v>774</v>
      </c>
      <c r="D295" s="357">
        <v>13332.8378925575</v>
      </c>
      <c r="E295" s="357">
        <v>13332.8378925575</v>
      </c>
      <c r="F295" s="339">
        <f t="shared" si="13"/>
        <v>0</v>
      </c>
      <c r="G295" s="357">
        <v>13332.658599999999</v>
      </c>
      <c r="H295" s="357">
        <f>'[17]COMP DIR COND (DLLS) '!I292*'Com Inv Fin Dir Con Cos Tot'!$M$11</f>
        <v>13332.658599999999</v>
      </c>
      <c r="I295" s="339">
        <f t="shared" si="14"/>
        <v>99.998655255850665</v>
      </c>
      <c r="J295" s="374"/>
      <c r="K295" s="357">
        <v>0</v>
      </c>
      <c r="L295" s="357">
        <v>13332.658599999999</v>
      </c>
      <c r="M295" s="79"/>
      <c r="N295" s="85"/>
      <c r="O295" s="83"/>
      <c r="P295" s="83"/>
      <c r="Q295" s="83"/>
    </row>
    <row r="296" spans="1:17" s="84" customFormat="1" ht="17.649999999999999" customHeight="1">
      <c r="A296" s="355">
        <v>20</v>
      </c>
      <c r="B296" s="274" t="s">
        <v>126</v>
      </c>
      <c r="C296" s="372" t="s">
        <v>775</v>
      </c>
      <c r="D296" s="357">
        <v>13129.2090982425</v>
      </c>
      <c r="E296" s="357">
        <v>13129.2090982425</v>
      </c>
      <c r="F296" s="339">
        <f t="shared" si="13"/>
        <v>0</v>
      </c>
      <c r="G296" s="357">
        <v>13129.2090989932</v>
      </c>
      <c r="H296" s="357">
        <f>'[17]COMP DIR COND (DLLS) '!I293*'Com Inv Fin Dir Con Cos Tot'!$M$11</f>
        <v>13129.2090989932</v>
      </c>
      <c r="I296" s="339">
        <f t="shared" si="14"/>
        <v>100.00000000571778</v>
      </c>
      <c r="J296" s="374"/>
      <c r="K296" s="357">
        <v>-8.1611162272565703E-14</v>
      </c>
      <c r="L296" s="357">
        <v>13129.2090989932</v>
      </c>
      <c r="M296" s="79"/>
      <c r="N296" s="85"/>
      <c r="O296" s="83"/>
      <c r="P296" s="83"/>
      <c r="Q296" s="83"/>
    </row>
    <row r="297" spans="1:17" s="84" customFormat="1" ht="17.649999999999999" customHeight="1">
      <c r="A297" s="355">
        <v>21</v>
      </c>
      <c r="B297" s="274" t="s">
        <v>126</v>
      </c>
      <c r="C297" s="372" t="s">
        <v>776</v>
      </c>
      <c r="D297" s="357">
        <v>11096.1166056</v>
      </c>
      <c r="E297" s="357">
        <v>11096.1166056</v>
      </c>
      <c r="F297" s="339">
        <f t="shared" si="13"/>
        <v>0</v>
      </c>
      <c r="G297" s="357">
        <v>11095.234499999999</v>
      </c>
      <c r="H297" s="357">
        <f>'[17]COMP DIR COND (DLLS) '!I294*'Com Inv Fin Dir Con Cos Tot'!$M$11</f>
        <v>11095.234499999999</v>
      </c>
      <c r="I297" s="339">
        <f t="shared" si="14"/>
        <v>99.992050321465115</v>
      </c>
      <c r="J297" s="374"/>
      <c r="K297" s="357">
        <v>1.6322232454513141E-13</v>
      </c>
      <c r="L297" s="357">
        <v>11095.234499999999</v>
      </c>
      <c r="M297" s="79"/>
      <c r="N297" s="85"/>
      <c r="O297" s="83"/>
      <c r="P297" s="83"/>
      <c r="Q297" s="83"/>
    </row>
    <row r="298" spans="1:17" s="84" customFormat="1" ht="17.649999999999999" customHeight="1">
      <c r="A298" s="355">
        <v>24</v>
      </c>
      <c r="B298" s="274" t="s">
        <v>126</v>
      </c>
      <c r="C298" s="372" t="s">
        <v>777</v>
      </c>
      <c r="D298" s="357">
        <v>6141.6139524274995</v>
      </c>
      <c r="E298" s="357">
        <v>6141.6139524274995</v>
      </c>
      <c r="F298" s="339">
        <f t="shared" si="13"/>
        <v>0</v>
      </c>
      <c r="G298" s="357">
        <v>6142.579099999999</v>
      </c>
      <c r="H298" s="357">
        <f>'[17]COMP DIR COND (DLLS) '!I295*'Com Inv Fin Dir Con Cos Tot'!$M$11</f>
        <v>6142.579099999999</v>
      </c>
      <c r="I298" s="339">
        <f t="shared" si="14"/>
        <v>100.01571488504449</v>
      </c>
      <c r="J298" s="374"/>
      <c r="K298" s="357">
        <v>0</v>
      </c>
      <c r="L298" s="357">
        <v>6142.579099999999</v>
      </c>
      <c r="M298" s="79"/>
      <c r="N298" s="85"/>
      <c r="O298" s="83"/>
      <c r="P298" s="83"/>
      <c r="Q298" s="83"/>
    </row>
    <row r="299" spans="1:17" s="84" customFormat="1" ht="17.649999999999999" customHeight="1">
      <c r="A299" s="355">
        <v>25</v>
      </c>
      <c r="B299" s="274" t="s">
        <v>126</v>
      </c>
      <c r="C299" s="372" t="s">
        <v>778</v>
      </c>
      <c r="D299" s="357">
        <v>6775.5690507604995</v>
      </c>
      <c r="E299" s="357">
        <v>6775.5690507604995</v>
      </c>
      <c r="F299" s="339">
        <f t="shared" si="13"/>
        <v>0</v>
      </c>
      <c r="G299" s="357">
        <v>6776.5924999999997</v>
      </c>
      <c r="H299" s="357">
        <f>'[17]COMP DIR COND (DLLS) '!I296*'Com Inv Fin Dir Con Cos Tot'!$M$11</f>
        <v>6776.5924999999997</v>
      </c>
      <c r="I299" s="339">
        <f t="shared" si="14"/>
        <v>100.01510499312801</v>
      </c>
      <c r="J299" s="374"/>
      <c r="K299" s="357">
        <v>0</v>
      </c>
      <c r="L299" s="357">
        <v>6776.5924999999997</v>
      </c>
      <c r="M299" s="79"/>
      <c r="N299" s="85"/>
      <c r="O299" s="83"/>
      <c r="P299" s="83"/>
      <c r="Q299" s="83"/>
    </row>
    <row r="300" spans="1:17" s="84" customFormat="1" ht="17.649999999999999" customHeight="1">
      <c r="A300" s="355">
        <v>26</v>
      </c>
      <c r="B300" s="274" t="s">
        <v>126</v>
      </c>
      <c r="C300" s="372" t="s">
        <v>779</v>
      </c>
      <c r="D300" s="357">
        <v>6104.4373822004991</v>
      </c>
      <c r="E300" s="357">
        <v>6104.4373822004991</v>
      </c>
      <c r="F300" s="339">
        <f t="shared" si="13"/>
        <v>0</v>
      </c>
      <c r="G300" s="357">
        <v>6104.4373820503597</v>
      </c>
      <c r="H300" s="357">
        <f>'[17]COMP DIR COND (DLLS) '!I297*'Com Inv Fin Dir Con Cos Tot'!$M$11</f>
        <v>6104.4373820503597</v>
      </c>
      <c r="I300" s="339">
        <f t="shared" si="14"/>
        <v>99.999999997540485</v>
      </c>
      <c r="J300" s="374"/>
      <c r="K300" s="357">
        <v>3.2644464909026281E-13</v>
      </c>
      <c r="L300" s="357">
        <v>6104.4373820503597</v>
      </c>
      <c r="M300" s="79"/>
      <c r="N300" s="85"/>
      <c r="O300" s="83"/>
      <c r="P300" s="83"/>
      <c r="Q300" s="83"/>
    </row>
    <row r="301" spans="1:17" s="84" customFormat="1" ht="17.649999999999999" customHeight="1">
      <c r="A301" s="355">
        <v>28</v>
      </c>
      <c r="B301" s="274" t="s">
        <v>191</v>
      </c>
      <c r="C301" s="372" t="s">
        <v>780</v>
      </c>
      <c r="D301" s="357">
        <v>10806.5837966285</v>
      </c>
      <c r="E301" s="357">
        <v>10806.5837966285</v>
      </c>
      <c r="F301" s="339">
        <f t="shared" si="13"/>
        <v>0</v>
      </c>
      <c r="G301" s="357">
        <v>10805.793599999999</v>
      </c>
      <c r="H301" s="357">
        <f>'[17]COMP DIR COND (DLLS) '!I298*'Com Inv Fin Dir Con Cos Tot'!$M$11</f>
        <v>10805.793599999997</v>
      </c>
      <c r="I301" s="339">
        <f t="shared" si="14"/>
        <v>99.99268782213349</v>
      </c>
      <c r="J301" s="374"/>
      <c r="K301" s="357">
        <v>-1.3057785963610513E-12</v>
      </c>
      <c r="L301" s="357">
        <v>10805.793599999999</v>
      </c>
      <c r="M301" s="79"/>
      <c r="N301" s="85"/>
      <c r="O301" s="83"/>
      <c r="P301" s="83"/>
      <c r="Q301" s="83"/>
    </row>
    <row r="302" spans="1:17" s="84" customFormat="1" ht="17.649999999999999" customHeight="1">
      <c r="A302" s="355">
        <v>29</v>
      </c>
      <c r="B302" s="274" t="s">
        <v>191</v>
      </c>
      <c r="C302" s="372" t="s">
        <v>224</v>
      </c>
      <c r="D302" s="357">
        <v>11062.752799</v>
      </c>
      <c r="E302" s="357">
        <v>11062.752799</v>
      </c>
      <c r="F302" s="339">
        <f t="shared" si="13"/>
        <v>0</v>
      </c>
      <c r="G302" s="357">
        <v>11063.0744</v>
      </c>
      <c r="H302" s="357">
        <f>'[17]COMP DIR COND (DLLS) '!I299*'Com Inv Fin Dir Con Cos Tot'!$M$11</f>
        <v>11063.0744</v>
      </c>
      <c r="I302" s="339">
        <f t="shared" si="14"/>
        <v>100.00290706125176</v>
      </c>
      <c r="J302" s="374"/>
      <c r="K302" s="357">
        <v>-3.2644464909026281E-13</v>
      </c>
      <c r="L302" s="357">
        <v>11063.0744</v>
      </c>
      <c r="M302" s="79"/>
      <c r="N302" s="85"/>
      <c r="O302" s="83"/>
      <c r="P302" s="83"/>
      <c r="Q302" s="83"/>
    </row>
    <row r="303" spans="1:17" s="84" customFormat="1" ht="17.649999999999999" customHeight="1">
      <c r="A303" s="355">
        <v>31</v>
      </c>
      <c r="B303" s="274" t="s">
        <v>781</v>
      </c>
      <c r="C303" s="372" t="s">
        <v>782</v>
      </c>
      <c r="D303" s="357">
        <v>3678.0427858075</v>
      </c>
      <c r="E303" s="357">
        <v>3678.0427858075</v>
      </c>
      <c r="F303" s="339">
        <f t="shared" si="13"/>
        <v>0</v>
      </c>
      <c r="G303" s="357">
        <v>3677.7371499999995</v>
      </c>
      <c r="H303" s="357">
        <f>'[17]COMP DIR COND (DLLS) '!I300*'Com Inv Fin Dir Con Cos Tot'!$M$11</f>
        <v>3677.7371499999995</v>
      </c>
      <c r="I303" s="339">
        <f t="shared" si="14"/>
        <v>99.991690259594591</v>
      </c>
      <c r="J303" s="374"/>
      <c r="K303" s="357">
        <v>0</v>
      </c>
      <c r="L303" s="357">
        <v>3677.7371499999995</v>
      </c>
      <c r="M303" s="79"/>
      <c r="N303" s="85"/>
      <c r="O303" s="83"/>
      <c r="P303" s="83"/>
      <c r="Q303" s="83"/>
    </row>
    <row r="304" spans="1:17" s="84" customFormat="1" ht="17.649999999999999" customHeight="1">
      <c r="A304" s="355">
        <v>33</v>
      </c>
      <c r="B304" s="274" t="s">
        <v>781</v>
      </c>
      <c r="C304" s="372" t="s">
        <v>783</v>
      </c>
      <c r="D304" s="357">
        <v>3713.5406447574996</v>
      </c>
      <c r="E304" s="357">
        <v>3713.5406447574996</v>
      </c>
      <c r="F304" s="339">
        <f t="shared" si="13"/>
        <v>0</v>
      </c>
      <c r="G304" s="357">
        <v>3714.4915499999997</v>
      </c>
      <c r="H304" s="357">
        <f>'[17]COMP DIR COND (DLLS) '!I301*'Com Inv Fin Dir Con Cos Tot'!$M$11</f>
        <v>3714.4915499999997</v>
      </c>
      <c r="I304" s="339">
        <f t="shared" si="14"/>
        <v>100.02560643152896</v>
      </c>
      <c r="J304" s="374"/>
      <c r="K304" s="357">
        <v>0</v>
      </c>
      <c r="L304" s="357">
        <v>3714.4915499999997</v>
      </c>
      <c r="M304" s="79"/>
      <c r="N304" s="85"/>
      <c r="O304" s="83"/>
      <c r="P304" s="83"/>
      <c r="Q304" s="83"/>
    </row>
    <row r="305" spans="1:17" s="84" customFormat="1" ht="17.649999999999999" customHeight="1">
      <c r="A305" s="355">
        <v>34</v>
      </c>
      <c r="B305" s="274" t="s">
        <v>781</v>
      </c>
      <c r="C305" s="372" t="s">
        <v>784</v>
      </c>
      <c r="D305" s="357">
        <v>11561.5783931555</v>
      </c>
      <c r="E305" s="357">
        <v>11561.5783931555</v>
      </c>
      <c r="F305" s="339">
        <f t="shared" si="13"/>
        <v>0</v>
      </c>
      <c r="G305" s="357">
        <v>11561.55595</v>
      </c>
      <c r="H305" s="357">
        <f>'[17]COMP DIR COND (DLLS) '!I302*'Com Inv Fin Dir Con Cos Tot'!$M$11</f>
        <v>11561.55595</v>
      </c>
      <c r="I305" s="339">
        <f t="shared" si="14"/>
        <v>99.999805881561016</v>
      </c>
      <c r="J305" s="374"/>
      <c r="K305" s="357">
        <v>-3.2644464909026281E-13</v>
      </c>
      <c r="L305" s="357">
        <v>11561.55595</v>
      </c>
      <c r="M305" s="79"/>
      <c r="N305" s="85"/>
      <c r="O305" s="83"/>
      <c r="P305" s="83"/>
      <c r="Q305" s="83"/>
    </row>
    <row r="306" spans="1:17" s="84" customFormat="1" ht="17.649999999999999" customHeight="1">
      <c r="A306" s="355">
        <v>36</v>
      </c>
      <c r="B306" s="274" t="s">
        <v>126</v>
      </c>
      <c r="C306" s="372" t="s">
        <v>785</v>
      </c>
      <c r="D306" s="357">
        <v>6055.9205634544996</v>
      </c>
      <c r="E306" s="357">
        <v>6055.9205634544996</v>
      </c>
      <c r="F306" s="339">
        <f t="shared" si="13"/>
        <v>0</v>
      </c>
      <c r="G306" s="357">
        <v>6055.2874000000002</v>
      </c>
      <c r="H306" s="357">
        <f>'[17]COMP DIR COND (DLLS) '!I303*'Com Inv Fin Dir Con Cos Tot'!$M$11</f>
        <v>6055.2874000000002</v>
      </c>
      <c r="I306" s="339">
        <f t="shared" si="14"/>
        <v>99.989544719950246</v>
      </c>
      <c r="J306" s="374"/>
      <c r="K306" s="357">
        <v>4.0805581136282852E-14</v>
      </c>
      <c r="L306" s="357">
        <v>6055.2874000000002</v>
      </c>
      <c r="M306" s="79"/>
      <c r="N306" s="85"/>
      <c r="O306" s="83"/>
      <c r="P306" s="83"/>
      <c r="Q306" s="83"/>
    </row>
    <row r="307" spans="1:17" s="84" customFormat="1" ht="17.649999999999999" customHeight="1">
      <c r="A307" s="355">
        <v>38</v>
      </c>
      <c r="B307" s="274" t="s">
        <v>126</v>
      </c>
      <c r="C307" s="372" t="s">
        <v>786</v>
      </c>
      <c r="D307" s="357">
        <v>23633.734301237</v>
      </c>
      <c r="E307" s="357">
        <v>23633.734301237</v>
      </c>
      <c r="F307" s="339">
        <f t="shared" si="13"/>
        <v>0</v>
      </c>
      <c r="G307" s="357">
        <v>12918.487187129</v>
      </c>
      <c r="H307" s="357">
        <f>'[17]COMP DIR COND (DLLS) '!I304*'Com Inv Fin Dir Con Cos Tot'!$M$11</f>
        <v>12918.487187129</v>
      </c>
      <c r="I307" s="339">
        <f t="shared" si="14"/>
        <v>54.661218673567134</v>
      </c>
      <c r="J307" s="374"/>
      <c r="K307" s="357">
        <v>0</v>
      </c>
      <c r="L307" s="357">
        <v>12918.487187129</v>
      </c>
      <c r="M307" s="79"/>
      <c r="N307" s="85"/>
      <c r="O307" s="83"/>
      <c r="P307" s="83"/>
      <c r="Q307" s="83"/>
    </row>
    <row r="308" spans="1:17" s="84" customFormat="1" ht="17.649999999999999" customHeight="1">
      <c r="A308" s="355">
        <v>40</v>
      </c>
      <c r="B308" s="274" t="s">
        <v>781</v>
      </c>
      <c r="C308" s="372" t="s">
        <v>787</v>
      </c>
      <c r="D308" s="357">
        <v>12929.619727345</v>
      </c>
      <c r="E308" s="357">
        <v>12929.619727345</v>
      </c>
      <c r="F308" s="339">
        <f t="shared" si="13"/>
        <v>0</v>
      </c>
      <c r="G308" s="357">
        <v>3619.3260238024995</v>
      </c>
      <c r="H308" s="357">
        <f>'[17]COMP DIR COND (DLLS) '!I305*'Com Inv Fin Dir Con Cos Tot'!$M$11</f>
        <v>3619.3260238024995</v>
      </c>
      <c r="I308" s="339">
        <f t="shared" si="14"/>
        <v>27.992517182450044</v>
      </c>
      <c r="J308" s="374"/>
      <c r="K308" s="357">
        <v>-4.0805581136282852E-14</v>
      </c>
      <c r="L308" s="357">
        <v>3619.3260238024995</v>
      </c>
      <c r="M308" s="79"/>
      <c r="N308" s="85"/>
      <c r="O308" s="83"/>
      <c r="P308" s="83"/>
      <c r="Q308" s="83"/>
    </row>
    <row r="309" spans="1:17" s="84" customFormat="1" ht="17.649999999999999" customHeight="1">
      <c r="A309" s="355">
        <v>42</v>
      </c>
      <c r="B309" s="274" t="s">
        <v>126</v>
      </c>
      <c r="C309" s="372" t="s">
        <v>788</v>
      </c>
      <c r="D309" s="357">
        <v>15060.4919717995</v>
      </c>
      <c r="E309" s="357">
        <v>15060.4919717995</v>
      </c>
      <c r="F309" s="339">
        <f t="shared" si="13"/>
        <v>0</v>
      </c>
      <c r="G309" s="357">
        <v>7683.8170677059998</v>
      </c>
      <c r="H309" s="357">
        <f>'[17]COMP DIR COND (DLLS) '!I306*'Com Inv Fin Dir Con Cos Tot'!$M$11</f>
        <v>7683.8170677060016</v>
      </c>
      <c r="I309" s="339">
        <f t="shared" si="14"/>
        <v>51.019694988011089</v>
      </c>
      <c r="J309" s="374"/>
      <c r="K309" s="357">
        <v>6.5288929818052563E-13</v>
      </c>
      <c r="L309" s="357">
        <v>7683.8170677059998</v>
      </c>
      <c r="M309" s="79"/>
      <c r="N309" s="85"/>
      <c r="O309" s="83"/>
      <c r="P309" s="83"/>
      <c r="Q309" s="83"/>
    </row>
    <row r="310" spans="1:17" s="84" customFormat="1" ht="14.25">
      <c r="A310" s="355">
        <v>43</v>
      </c>
      <c r="B310" s="274" t="s">
        <v>126</v>
      </c>
      <c r="C310" s="372" t="s">
        <v>789</v>
      </c>
      <c r="D310" s="357">
        <v>33835.748142332501</v>
      </c>
      <c r="E310" s="357">
        <v>33835.748142332501</v>
      </c>
      <c r="F310" s="339">
        <f t="shared" si="13"/>
        <v>0</v>
      </c>
      <c r="G310" s="357">
        <v>7935.6817622935005</v>
      </c>
      <c r="H310" s="357">
        <f>'[17]COMP DIR COND (DLLS) '!I307*'Com Inv Fin Dir Con Cos Tot'!$M$11</f>
        <v>7935.6817622935005</v>
      </c>
      <c r="I310" s="339">
        <f t="shared" si="14"/>
        <v>23.453543066083498</v>
      </c>
      <c r="J310" s="374"/>
      <c r="K310" s="357">
        <v>-3.2644464909026281E-13</v>
      </c>
      <c r="L310" s="357">
        <v>7935.6817622935005</v>
      </c>
      <c r="M310" s="79"/>
      <c r="N310" s="85"/>
      <c r="O310" s="83"/>
      <c r="P310" s="83"/>
      <c r="Q310" s="83"/>
    </row>
    <row r="311" spans="1:17" s="84" customFormat="1" ht="15" thickBot="1">
      <c r="A311" s="375">
        <v>45</v>
      </c>
      <c r="B311" s="376" t="s">
        <v>126</v>
      </c>
      <c r="C311" s="377" t="s">
        <v>790</v>
      </c>
      <c r="D311" s="378">
        <v>14492.110697136</v>
      </c>
      <c r="E311" s="378">
        <v>14492.110697136</v>
      </c>
      <c r="F311" s="348">
        <f t="shared" si="13"/>
        <v>0</v>
      </c>
      <c r="G311" s="378">
        <v>8611.4876027589999</v>
      </c>
      <c r="H311" s="378">
        <f>'[17]COMP DIR COND (DLLS) '!I308*'Com Inv Fin Dir Con Cos Tot'!$M$11</f>
        <v>8611.4876027589999</v>
      </c>
      <c r="I311" s="348">
        <f t="shared" si="14"/>
        <v>59.421900527304437</v>
      </c>
      <c r="J311" s="379"/>
      <c r="K311" s="378">
        <v>8611.4876027589999</v>
      </c>
      <c r="L311" s="378">
        <v>0</v>
      </c>
      <c r="M311" s="79"/>
      <c r="N311" s="85"/>
      <c r="O311" s="83"/>
      <c r="P311" s="83"/>
      <c r="Q311" s="83"/>
    </row>
    <row r="312" spans="1:17" ht="15" customHeight="1">
      <c r="A312" s="233" t="s">
        <v>925</v>
      </c>
      <c r="B312" s="233"/>
      <c r="C312" s="233"/>
      <c r="D312" s="233"/>
      <c r="E312" s="233"/>
      <c r="F312" s="233"/>
      <c r="G312" s="233"/>
      <c r="H312" s="233"/>
      <c r="I312" s="233"/>
      <c r="J312" s="233"/>
      <c r="K312" s="233"/>
      <c r="L312" s="233"/>
      <c r="N312" s="87"/>
    </row>
    <row r="313" spans="1:17" s="62" customFormat="1" ht="15" customHeight="1">
      <c r="A313" s="218" t="s">
        <v>926</v>
      </c>
      <c r="B313" s="218"/>
      <c r="C313" s="218"/>
      <c r="D313" s="218"/>
      <c r="E313" s="218"/>
      <c r="F313" s="218"/>
      <c r="G313" s="218"/>
      <c r="H313" s="218"/>
      <c r="I313" s="218"/>
      <c r="J313" s="218"/>
      <c r="K313" s="218"/>
      <c r="L313" s="218"/>
      <c r="M313" s="67"/>
      <c r="N313" s="89"/>
      <c r="O313" s="89"/>
      <c r="P313" s="89"/>
      <c r="Q313" s="89"/>
    </row>
    <row r="314" spans="1:17" s="62" customFormat="1" ht="15" customHeight="1">
      <c r="A314" s="218" t="s">
        <v>924</v>
      </c>
      <c r="B314" s="218"/>
      <c r="C314" s="218"/>
      <c r="D314" s="218"/>
      <c r="E314" s="218"/>
      <c r="F314" s="218"/>
      <c r="G314" s="218"/>
      <c r="H314" s="218"/>
      <c r="I314" s="218"/>
      <c r="J314" s="218"/>
      <c r="K314" s="218"/>
      <c r="L314" s="218"/>
      <c r="M314" s="67"/>
      <c r="N314" s="89"/>
      <c r="O314" s="89"/>
      <c r="P314" s="89"/>
      <c r="Q314" s="89"/>
    </row>
    <row r="315" spans="1:17" ht="15" customHeight="1">
      <c r="A315" s="243" t="s">
        <v>406</v>
      </c>
      <c r="B315" s="243"/>
      <c r="C315" s="243"/>
      <c r="D315" s="243"/>
      <c r="E315" s="243"/>
      <c r="F315" s="243"/>
      <c r="G315" s="243"/>
      <c r="H315" s="243"/>
      <c r="I315" s="243"/>
      <c r="J315" s="243"/>
      <c r="K315" s="243"/>
      <c r="L315" s="243"/>
    </row>
    <row r="316" spans="1:17" s="90" customFormat="1" ht="15">
      <c r="A316" s="233"/>
      <c r="B316" s="245"/>
      <c r="C316" s="246"/>
      <c r="D316" s="233"/>
      <c r="E316" s="233"/>
      <c r="F316" s="233"/>
      <c r="G316" s="233"/>
      <c r="H316" s="233"/>
      <c r="I316" s="233"/>
      <c r="J316" s="233"/>
      <c r="K316" s="233"/>
      <c r="L316" s="233"/>
      <c r="M316" s="91"/>
      <c r="N316" s="76"/>
      <c r="O316" s="76"/>
      <c r="P316" s="76"/>
      <c r="Q316" s="76"/>
    </row>
    <row r="317" spans="1:17" s="90" customFormat="1" ht="15">
      <c r="A317" s="233"/>
      <c r="B317" s="245"/>
      <c r="C317" s="246"/>
      <c r="D317" s="234"/>
      <c r="E317" s="234"/>
      <c r="F317" s="234"/>
      <c r="G317" s="234"/>
      <c r="H317" s="234"/>
      <c r="I317" s="234"/>
      <c r="J317" s="234"/>
      <c r="K317" s="234"/>
      <c r="L317" s="234"/>
      <c r="M317" s="91"/>
      <c r="N317" s="76"/>
      <c r="O317" s="76"/>
      <c r="P317" s="76"/>
      <c r="Q317" s="76"/>
    </row>
    <row r="318" spans="1:17" s="90" customFormat="1" ht="15">
      <c r="A318" s="233"/>
      <c r="B318" s="245"/>
      <c r="C318" s="246"/>
      <c r="D318" s="234"/>
      <c r="E318" s="234"/>
      <c r="F318" s="234"/>
      <c r="G318" s="234"/>
      <c r="H318" s="234"/>
      <c r="I318" s="234"/>
      <c r="J318" s="234"/>
      <c r="K318" s="234"/>
      <c r="L318" s="234"/>
      <c r="M318" s="91"/>
      <c r="N318" s="76"/>
      <c r="O318" s="76"/>
      <c r="P318" s="76"/>
      <c r="Q318" s="76"/>
    </row>
    <row r="319" spans="1:17" s="90" customFormat="1" ht="15">
      <c r="A319" s="233"/>
      <c r="B319" s="245"/>
      <c r="C319" s="246"/>
      <c r="D319" s="234"/>
      <c r="E319" s="234"/>
      <c r="F319" s="234"/>
      <c r="G319" s="234"/>
      <c r="H319" s="234"/>
      <c r="I319" s="234"/>
      <c r="J319" s="234"/>
      <c r="K319" s="234"/>
      <c r="L319" s="234"/>
      <c r="M319" s="91"/>
      <c r="N319" s="76"/>
      <c r="O319" s="76"/>
      <c r="P319" s="76"/>
      <c r="Q319" s="76"/>
    </row>
    <row r="320" spans="1:17" s="90" customFormat="1" ht="15">
      <c r="A320" s="233"/>
      <c r="B320" s="245"/>
      <c r="C320" s="246"/>
      <c r="D320" s="236"/>
      <c r="E320" s="236"/>
      <c r="F320" s="233"/>
      <c r="G320" s="236"/>
      <c r="H320" s="236"/>
      <c r="I320" s="233"/>
      <c r="J320" s="233"/>
      <c r="K320" s="236"/>
      <c r="L320" s="236"/>
      <c r="M320" s="91"/>
      <c r="N320" s="76"/>
      <c r="O320" s="76"/>
      <c r="P320" s="76"/>
      <c r="Q320" s="76"/>
    </row>
    <row r="321" spans="1:12" ht="13.5">
      <c r="A321" s="233"/>
      <c r="B321" s="245"/>
      <c r="C321" s="246"/>
      <c r="D321" s="234"/>
      <c r="E321" s="234"/>
      <c r="F321" s="234"/>
      <c r="G321" s="234"/>
      <c r="H321" s="234"/>
      <c r="I321" s="234"/>
      <c r="J321" s="234"/>
      <c r="K321" s="234"/>
      <c r="L321" s="234"/>
    </row>
    <row r="322" spans="1:12" ht="13.5">
      <c r="A322" s="233"/>
      <c r="B322" s="245"/>
      <c r="C322" s="246"/>
      <c r="D322" s="247"/>
      <c r="E322" s="247"/>
      <c r="F322" s="247"/>
      <c r="G322" s="247"/>
      <c r="H322" s="247"/>
      <c r="I322" s="247"/>
      <c r="J322" s="247"/>
      <c r="K322" s="247"/>
      <c r="L322" s="247"/>
    </row>
    <row r="323" spans="1:12" ht="13.5">
      <c r="A323" s="233"/>
      <c r="B323" s="245"/>
      <c r="C323" s="246"/>
      <c r="D323" s="233"/>
      <c r="E323" s="233"/>
      <c r="F323" s="233"/>
      <c r="G323" s="233"/>
      <c r="H323" s="233"/>
      <c r="I323" s="233"/>
      <c r="J323" s="233"/>
      <c r="K323" s="233"/>
      <c r="L323" s="233"/>
    </row>
    <row r="324" spans="1:12" ht="13.5">
      <c r="A324" s="233"/>
      <c r="B324" s="245"/>
      <c r="C324" s="246"/>
      <c r="D324" s="233"/>
      <c r="E324" s="233"/>
      <c r="F324" s="233"/>
      <c r="G324" s="233"/>
      <c r="H324" s="233"/>
      <c r="I324" s="233"/>
      <c r="J324" s="233"/>
      <c r="K324" s="233"/>
      <c r="L324" s="233"/>
    </row>
    <row r="325" spans="1:12" ht="13.5">
      <c r="A325" s="233"/>
      <c r="B325" s="245"/>
      <c r="C325" s="246"/>
      <c r="D325" s="233"/>
      <c r="E325" s="233"/>
      <c r="F325" s="233"/>
      <c r="G325" s="233"/>
      <c r="H325" s="233"/>
      <c r="I325" s="233"/>
      <c r="J325" s="233"/>
      <c r="K325" s="233"/>
      <c r="L325" s="233"/>
    </row>
    <row r="326" spans="1:12" ht="13.5">
      <c r="A326" s="233"/>
      <c r="B326" s="245"/>
      <c r="C326" s="246"/>
      <c r="D326" s="233"/>
      <c r="E326" s="233"/>
      <c r="F326" s="233"/>
      <c r="G326" s="233"/>
      <c r="H326" s="233"/>
      <c r="I326" s="233"/>
      <c r="J326" s="233"/>
      <c r="K326" s="233"/>
      <c r="L326" s="233"/>
    </row>
    <row r="327" spans="1:12" ht="13.5">
      <c r="A327" s="233"/>
      <c r="B327" s="245"/>
      <c r="C327" s="246"/>
      <c r="D327" s="233"/>
      <c r="E327" s="233"/>
      <c r="F327" s="233"/>
      <c r="G327" s="233"/>
      <c r="H327" s="233"/>
      <c r="I327" s="233"/>
      <c r="J327" s="233"/>
      <c r="K327" s="233"/>
      <c r="L327" s="233"/>
    </row>
    <row r="328" spans="1:12" ht="13.5">
      <c r="A328" s="233"/>
      <c r="B328" s="245"/>
      <c r="C328" s="246"/>
      <c r="D328" s="233"/>
      <c r="E328" s="233"/>
      <c r="F328" s="233"/>
      <c r="G328" s="233"/>
      <c r="H328" s="233"/>
      <c r="I328" s="233"/>
      <c r="J328" s="233"/>
      <c r="K328" s="233"/>
      <c r="L328" s="233"/>
    </row>
    <row r="329" spans="1:12" ht="13.5">
      <c r="A329" s="233"/>
      <c r="B329" s="245"/>
      <c r="C329" s="246"/>
      <c r="D329" s="233"/>
      <c r="E329" s="233"/>
      <c r="F329" s="233"/>
      <c r="G329" s="233"/>
      <c r="H329" s="233"/>
      <c r="I329" s="233"/>
      <c r="J329" s="233"/>
      <c r="K329" s="233"/>
      <c r="L329" s="233"/>
    </row>
    <row r="330" spans="1:12" ht="13.5">
      <c r="A330" s="233"/>
      <c r="B330" s="245"/>
      <c r="C330" s="246"/>
      <c r="D330" s="233"/>
      <c r="E330" s="233"/>
      <c r="F330" s="233"/>
      <c r="G330" s="233"/>
      <c r="H330" s="233"/>
      <c r="I330" s="233"/>
      <c r="J330" s="233"/>
      <c r="K330" s="233"/>
      <c r="L330" s="233"/>
    </row>
    <row r="331" spans="1:12" ht="13.5">
      <c r="A331" s="233"/>
      <c r="B331" s="245"/>
      <c r="C331" s="246"/>
      <c r="D331" s="233"/>
      <c r="E331" s="233"/>
      <c r="F331" s="233"/>
      <c r="G331" s="233"/>
      <c r="H331" s="233"/>
      <c r="I331" s="233"/>
      <c r="J331" s="233"/>
      <c r="K331" s="233"/>
      <c r="L331" s="233"/>
    </row>
    <row r="332" spans="1:12" ht="13.5">
      <c r="A332" s="233"/>
      <c r="B332" s="245"/>
      <c r="C332" s="246"/>
      <c r="D332" s="233"/>
      <c r="E332" s="233"/>
      <c r="F332" s="233"/>
      <c r="G332" s="233"/>
      <c r="H332" s="233"/>
      <c r="I332" s="233"/>
      <c r="J332" s="233"/>
      <c r="K332" s="233"/>
      <c r="L332" s="233"/>
    </row>
    <row r="333" spans="1:12" ht="13.5">
      <c r="A333" s="233"/>
      <c r="B333" s="245"/>
      <c r="C333" s="246"/>
      <c r="D333" s="233"/>
      <c r="E333" s="233"/>
      <c r="F333" s="233"/>
      <c r="G333" s="233"/>
      <c r="H333" s="233"/>
      <c r="I333" s="233"/>
      <c r="J333" s="233"/>
      <c r="K333" s="233"/>
      <c r="L333" s="233"/>
    </row>
    <row r="334" spans="1:12" ht="13.5">
      <c r="A334" s="233"/>
      <c r="B334" s="245"/>
      <c r="C334" s="246"/>
      <c r="D334" s="233"/>
      <c r="E334" s="233"/>
      <c r="F334" s="233"/>
      <c r="G334" s="233"/>
      <c r="H334" s="233"/>
      <c r="I334" s="233"/>
      <c r="J334" s="233"/>
      <c r="K334" s="233"/>
      <c r="L334" s="233"/>
    </row>
    <row r="335" spans="1:12" ht="13.5">
      <c r="A335" s="233"/>
      <c r="B335" s="245"/>
      <c r="C335" s="246"/>
      <c r="D335" s="233"/>
      <c r="E335" s="233"/>
      <c r="F335" s="233"/>
      <c r="G335" s="233"/>
      <c r="H335" s="233"/>
      <c r="I335" s="233"/>
      <c r="J335" s="233"/>
      <c r="K335" s="233"/>
      <c r="L335" s="233"/>
    </row>
    <row r="336" spans="1:12" ht="13.5">
      <c r="A336" s="233"/>
      <c r="B336" s="245"/>
      <c r="C336" s="246"/>
      <c r="D336" s="233"/>
      <c r="E336" s="233"/>
      <c r="F336" s="233"/>
      <c r="G336" s="233"/>
      <c r="H336" s="233"/>
      <c r="I336" s="233"/>
      <c r="J336" s="233"/>
      <c r="K336" s="233"/>
      <c r="L336" s="233"/>
    </row>
    <row r="337" spans="1:12" ht="13.5">
      <c r="A337" s="233"/>
      <c r="B337" s="245"/>
      <c r="C337" s="246"/>
      <c r="D337" s="233"/>
      <c r="E337" s="233"/>
      <c r="F337" s="233"/>
      <c r="G337" s="233"/>
      <c r="H337" s="233"/>
      <c r="I337" s="233"/>
      <c r="J337" s="233"/>
      <c r="K337" s="233"/>
      <c r="L337" s="233"/>
    </row>
    <row r="338" spans="1:12" ht="13.5">
      <c r="A338" s="233"/>
      <c r="B338" s="245"/>
      <c r="C338" s="246"/>
      <c r="D338" s="233"/>
      <c r="E338" s="233"/>
      <c r="F338" s="233"/>
      <c r="G338" s="233"/>
      <c r="H338" s="233"/>
      <c r="I338" s="233"/>
      <c r="J338" s="233"/>
      <c r="K338" s="233"/>
      <c r="L338" s="233"/>
    </row>
    <row r="339" spans="1:12" ht="13.5">
      <c r="A339" s="233"/>
      <c r="B339" s="245"/>
      <c r="C339" s="246"/>
      <c r="D339" s="233"/>
      <c r="E339" s="233"/>
      <c r="F339" s="233"/>
      <c r="G339" s="233"/>
      <c r="H339" s="233"/>
      <c r="I339" s="233"/>
      <c r="J339" s="233"/>
      <c r="K339" s="233"/>
      <c r="L339" s="233"/>
    </row>
    <row r="340" spans="1:12" ht="13.5">
      <c r="A340" s="233"/>
      <c r="B340" s="245"/>
      <c r="C340" s="246"/>
      <c r="D340" s="233"/>
      <c r="E340" s="233"/>
      <c r="F340" s="233"/>
      <c r="G340" s="233"/>
      <c r="H340" s="233"/>
      <c r="I340" s="233"/>
      <c r="J340" s="233"/>
      <c r="K340" s="233"/>
      <c r="L340" s="233"/>
    </row>
    <row r="341" spans="1:12" ht="13.5">
      <c r="A341" s="233"/>
      <c r="B341" s="245"/>
      <c r="C341" s="246"/>
      <c r="D341" s="233"/>
      <c r="E341" s="233"/>
      <c r="F341" s="233"/>
      <c r="G341" s="233"/>
      <c r="H341" s="233"/>
      <c r="I341" s="233"/>
      <c r="J341" s="233"/>
      <c r="K341" s="233"/>
      <c r="L341" s="233"/>
    </row>
    <row r="342" spans="1:12" ht="13.5">
      <c r="A342" s="233"/>
      <c r="B342" s="245"/>
      <c r="C342" s="246"/>
      <c r="D342" s="233"/>
      <c r="E342" s="233"/>
      <c r="F342" s="233"/>
      <c r="G342" s="233"/>
      <c r="H342" s="233"/>
      <c r="I342" s="233"/>
      <c r="J342" s="233"/>
      <c r="K342" s="233"/>
      <c r="L342" s="233"/>
    </row>
    <row r="343" spans="1:12" ht="13.5">
      <c r="A343" s="233"/>
      <c r="B343" s="245"/>
      <c r="C343" s="246"/>
      <c r="D343" s="233"/>
      <c r="E343" s="233"/>
      <c r="F343" s="233"/>
      <c r="G343" s="233"/>
      <c r="H343" s="233"/>
      <c r="I343" s="233"/>
      <c r="J343" s="233"/>
      <c r="K343" s="233"/>
      <c r="L343" s="233"/>
    </row>
    <row r="344" spans="1:12" ht="13.5">
      <c r="A344" s="233"/>
      <c r="B344" s="245"/>
      <c r="C344" s="246"/>
      <c r="D344" s="233"/>
      <c r="E344" s="233"/>
      <c r="F344" s="233"/>
      <c r="G344" s="233"/>
      <c r="H344" s="233"/>
      <c r="I344" s="233"/>
      <c r="J344" s="233"/>
      <c r="K344" s="233"/>
      <c r="L344" s="233"/>
    </row>
    <row r="345" spans="1:12" ht="13.5">
      <c r="A345" s="233"/>
      <c r="B345" s="245"/>
      <c r="C345" s="246"/>
      <c r="D345" s="233"/>
      <c r="E345" s="233"/>
      <c r="F345" s="233"/>
      <c r="G345" s="233"/>
      <c r="H345" s="233"/>
      <c r="I345" s="233"/>
      <c r="J345" s="233"/>
      <c r="K345" s="233"/>
      <c r="L345" s="233"/>
    </row>
    <row r="346" spans="1:12" ht="13.5">
      <c r="A346" s="233"/>
      <c r="B346" s="245"/>
      <c r="C346" s="246"/>
      <c r="D346" s="233"/>
      <c r="E346" s="233"/>
      <c r="F346" s="233"/>
      <c r="G346" s="233"/>
      <c r="H346" s="233"/>
      <c r="I346" s="233"/>
      <c r="J346" s="233"/>
      <c r="K346" s="233"/>
      <c r="L346" s="233"/>
    </row>
    <row r="347" spans="1:12">
      <c r="A347" s="57"/>
      <c r="B347" s="92"/>
      <c r="C347" s="93"/>
      <c r="D347" s="57"/>
      <c r="E347" s="57"/>
      <c r="F347" s="57"/>
      <c r="G347" s="57"/>
      <c r="H347" s="57"/>
      <c r="I347" s="57"/>
      <c r="J347" s="57"/>
      <c r="K347" s="57"/>
      <c r="L347" s="57"/>
    </row>
  </sheetData>
  <mergeCells count="14">
    <mergeCell ref="M3:P3"/>
    <mergeCell ref="A14:C14"/>
    <mergeCell ref="A277:C277"/>
    <mergeCell ref="A9:A11"/>
    <mergeCell ref="B9:C11"/>
    <mergeCell ref="A13:C13"/>
    <mergeCell ref="A1:C1"/>
    <mergeCell ref="A2:L2"/>
    <mergeCell ref="A3:F3"/>
    <mergeCell ref="G3:L3"/>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1" fitToHeight="4" orientation="landscape" r:id="rId1"/>
  <ignoredErrors>
    <ignoredError sqref="D11:L11" numberStoredAsText="1"/>
    <ignoredError sqref="F13:F15 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0"/>
  <sheetViews>
    <sheetView showGridLines="0" zoomScale="80" zoomScaleNormal="80" zoomScaleSheetLayoutView="100" workbookViewId="0">
      <selection sqref="A1:C1"/>
    </sheetView>
  </sheetViews>
  <sheetFormatPr baseColWidth="10" defaultColWidth="11.42578125" defaultRowHeight="12.75"/>
  <cols>
    <col min="1" max="2" width="5" style="106" customWidth="1"/>
    <col min="3" max="3" width="53.42578125" style="106" bestFit="1" customWidth="1"/>
    <col min="4" max="6" width="18.7109375" style="106" customWidth="1"/>
    <col min="7" max="9" width="13.7109375" style="106" customWidth="1"/>
    <col min="10" max="11" width="9.28515625" style="106" customWidth="1"/>
    <col min="12" max="12" width="12.42578125" style="106" customWidth="1"/>
    <col min="13" max="16384" width="11.42578125" style="106"/>
  </cols>
  <sheetData>
    <row r="1" spans="1:40" s="171" customFormat="1" ht="45" customHeight="1">
      <c r="A1" s="423" t="s">
        <v>892</v>
      </c>
      <c r="B1" s="423"/>
      <c r="C1" s="423"/>
      <c r="D1" s="117" t="s">
        <v>894</v>
      </c>
      <c r="E1" s="117"/>
      <c r="F1" s="238"/>
      <c r="G1" s="238"/>
      <c r="H1" s="238"/>
      <c r="I1" s="238"/>
      <c r="J1" s="238"/>
      <c r="K1" s="238"/>
      <c r="L1" s="238"/>
      <c r="M1" s="239"/>
    </row>
    <row r="2" spans="1:40" s="1" customFormat="1" ht="36" customHeight="1" thickBot="1">
      <c r="A2" s="436" t="s">
        <v>893</v>
      </c>
      <c r="B2" s="436"/>
      <c r="C2" s="436"/>
      <c r="D2" s="436"/>
      <c r="E2" s="436"/>
      <c r="F2" s="436"/>
      <c r="G2" s="436"/>
      <c r="H2" s="436"/>
      <c r="I2" s="436"/>
      <c r="J2" s="436"/>
      <c r="K2" s="436"/>
      <c r="L2" s="10"/>
      <c r="M2" s="241"/>
      <c r="N2" s="241"/>
    </row>
    <row r="3" spans="1:40" customFormat="1" ht="6" customHeight="1">
      <c r="A3" s="421"/>
      <c r="B3" s="421"/>
      <c r="C3" s="421"/>
      <c r="D3" s="421"/>
      <c r="E3" s="421"/>
      <c r="F3" s="421"/>
      <c r="G3" s="421"/>
      <c r="H3" s="421"/>
      <c r="I3" s="421"/>
      <c r="J3" s="421"/>
      <c r="K3" s="421"/>
      <c r="L3" s="422"/>
      <c r="M3" s="422"/>
      <c r="N3" s="422"/>
    </row>
    <row r="4" spans="1:40" s="98" customFormat="1" ht="17.100000000000001" customHeight="1">
      <c r="A4" s="410" t="s">
        <v>916</v>
      </c>
      <c r="B4" s="410"/>
      <c r="C4" s="410"/>
      <c r="D4" s="410"/>
      <c r="E4" s="410"/>
      <c r="F4" s="410"/>
      <c r="G4" s="410"/>
      <c r="H4" s="410"/>
      <c r="I4" s="410"/>
      <c r="J4" s="410"/>
      <c r="K4" s="410"/>
      <c r="L4" s="97"/>
      <c r="M4" s="97"/>
      <c r="N4" s="97"/>
      <c r="O4" s="97"/>
    </row>
    <row r="5" spans="1:40" s="98" customFormat="1" ht="17.100000000000001" customHeight="1">
      <c r="A5" s="410" t="s">
        <v>918</v>
      </c>
      <c r="B5" s="410"/>
      <c r="C5" s="410"/>
      <c r="D5" s="410"/>
      <c r="E5" s="410"/>
      <c r="F5" s="410"/>
      <c r="G5" s="410"/>
      <c r="H5" s="410"/>
      <c r="I5" s="410"/>
      <c r="J5" s="410"/>
      <c r="K5" s="410"/>
      <c r="L5" s="99">
        <v>22.971499999999999</v>
      </c>
      <c r="M5" s="97"/>
      <c r="N5" s="97"/>
      <c r="O5" s="97"/>
    </row>
    <row r="6" spans="1:40" s="98" customFormat="1" ht="17.100000000000001" customHeight="1">
      <c r="A6" s="211" t="s">
        <v>1</v>
      </c>
      <c r="B6" s="211"/>
      <c r="C6" s="211"/>
      <c r="D6" s="211"/>
      <c r="E6" s="211"/>
      <c r="F6" s="211"/>
      <c r="G6" s="211"/>
      <c r="H6" s="211"/>
      <c r="I6" s="211"/>
      <c r="J6" s="211"/>
      <c r="K6" s="211"/>
      <c r="L6" s="465"/>
      <c r="M6" s="465"/>
      <c r="N6" s="465"/>
      <c r="O6" s="465"/>
    </row>
    <row r="7" spans="1:40" s="98" customFormat="1" ht="17.100000000000001" customHeight="1">
      <c r="A7" s="211" t="s">
        <v>2</v>
      </c>
      <c r="B7" s="211"/>
      <c r="C7" s="211"/>
      <c r="D7" s="211"/>
      <c r="E7" s="211"/>
      <c r="F7" s="211"/>
      <c r="G7" s="211"/>
      <c r="H7" s="211"/>
      <c r="I7" s="211"/>
      <c r="J7" s="211"/>
      <c r="K7" s="211"/>
      <c r="L7" s="465"/>
      <c r="M7" s="465"/>
      <c r="N7" s="465"/>
      <c r="O7" s="465"/>
    </row>
    <row r="8" spans="1:40" s="98" customFormat="1" ht="17.100000000000001" customHeight="1">
      <c r="A8" s="410" t="s">
        <v>917</v>
      </c>
      <c r="B8" s="410"/>
      <c r="C8" s="410"/>
      <c r="D8" s="410"/>
      <c r="E8" s="410"/>
      <c r="F8" s="410"/>
      <c r="G8" s="410"/>
      <c r="H8" s="410"/>
      <c r="I8" s="410"/>
      <c r="J8" s="410"/>
      <c r="K8" s="410"/>
      <c r="L8" s="97"/>
      <c r="M8" s="97"/>
      <c r="N8" s="97"/>
      <c r="O8" s="97"/>
    </row>
    <row r="9" spans="1:40" s="68" customFormat="1" ht="19.899999999999999" customHeight="1">
      <c r="A9" s="466" t="s">
        <v>791</v>
      </c>
      <c r="B9" s="432" t="s">
        <v>901</v>
      </c>
      <c r="C9" s="432"/>
      <c r="D9" s="467" t="s">
        <v>792</v>
      </c>
      <c r="E9" s="467"/>
      <c r="F9" s="251" t="s">
        <v>793</v>
      </c>
      <c r="G9" s="466" t="s">
        <v>902</v>
      </c>
      <c r="H9" s="466" t="s">
        <v>794</v>
      </c>
      <c r="I9" s="466" t="s">
        <v>903</v>
      </c>
      <c r="J9" s="466" t="s">
        <v>795</v>
      </c>
      <c r="K9" s="466"/>
      <c r="L9" s="233"/>
      <c r="M9" s="233"/>
      <c r="N9" s="233"/>
      <c r="O9" s="233"/>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row>
    <row r="10" spans="1:40" s="68" customFormat="1" ht="4.9000000000000004" customHeight="1">
      <c r="A10" s="466"/>
      <c r="B10" s="432"/>
      <c r="C10" s="432"/>
      <c r="D10" s="466" t="s">
        <v>796</v>
      </c>
      <c r="E10" s="466" t="s">
        <v>797</v>
      </c>
      <c r="F10" s="466" t="s">
        <v>797</v>
      </c>
      <c r="G10" s="466"/>
      <c r="H10" s="466"/>
      <c r="I10" s="466"/>
      <c r="J10" s="467"/>
      <c r="K10" s="46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row>
    <row r="11" spans="1:40" s="68" customFormat="1" ht="46.5" customHeight="1" thickBot="1">
      <c r="A11" s="467"/>
      <c r="B11" s="463"/>
      <c r="C11" s="463"/>
      <c r="D11" s="467"/>
      <c r="E11" s="467"/>
      <c r="F11" s="467"/>
      <c r="G11" s="467"/>
      <c r="H11" s="467"/>
      <c r="I11" s="467"/>
      <c r="J11" s="244" t="s">
        <v>798</v>
      </c>
      <c r="K11" s="244" t="s">
        <v>799</v>
      </c>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row>
    <row r="12" spans="1:40" s="68" customFormat="1" ht="4.5" customHeight="1" thickBot="1">
      <c r="A12" s="264"/>
      <c r="B12" s="265"/>
      <c r="C12" s="265"/>
      <c r="D12" s="264"/>
      <c r="E12" s="264"/>
      <c r="F12" s="264"/>
      <c r="G12" s="264"/>
      <c r="H12" s="264"/>
      <c r="I12" s="264"/>
      <c r="J12" s="265"/>
      <c r="K12" s="265"/>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row>
    <row r="13" spans="1:40" s="64" customFormat="1" ht="17.100000000000001" customHeight="1">
      <c r="A13" s="380">
        <v>279</v>
      </c>
      <c r="B13" s="381"/>
      <c r="C13" s="382" t="s">
        <v>800</v>
      </c>
      <c r="D13" s="383">
        <f>D14+D30+D39+D53+D64+D77+D116+D134+D144+D166+D191+D213+D224+D234+D238+D248+D263+D277+D287+D301+D313</f>
        <v>1927627.9160720035</v>
      </c>
      <c r="E13" s="383">
        <f>E14+E30+E39+E53+E64+E77+E116+E134+E144+E166+E191+E213+E224+E234+E238+E248+E263+E277+E287+E301+E313</f>
        <v>1927627.9160720035</v>
      </c>
      <c r="F13" s="383">
        <f>F14+F30+F39+F53+F64+F77+F116+F134+F144+F166+F191+F213+F224+F234+F238+F248+F263+F277+F287+F301+F313</f>
        <v>1927627.9160720035</v>
      </c>
      <c r="G13" s="384"/>
      <c r="H13" s="385"/>
      <c r="I13" s="386"/>
      <c r="J13" s="386"/>
      <c r="K13" s="387"/>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row>
    <row r="14" spans="1:40" s="102" customFormat="1" ht="17.100000000000001" customHeight="1">
      <c r="A14" s="462" t="s">
        <v>801</v>
      </c>
      <c r="B14" s="462"/>
      <c r="C14" s="462"/>
      <c r="D14" s="388">
        <f>SUM(D15:D29)</f>
        <v>83323.198033540481</v>
      </c>
      <c r="E14" s="388">
        <f>SUM(E15:E29)</f>
        <v>83323.198033540481</v>
      </c>
      <c r="F14" s="388">
        <f>SUM(F15:F29)</f>
        <v>83323.198033540481</v>
      </c>
      <c r="G14" s="389"/>
      <c r="H14" s="382"/>
      <c r="I14" s="382"/>
      <c r="J14" s="382"/>
      <c r="K14" s="274"/>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row>
    <row r="15" spans="1:40" s="102" customFormat="1" ht="17.100000000000001" customHeight="1">
      <c r="A15" s="274">
        <v>1</v>
      </c>
      <c r="B15" s="274" t="s">
        <v>124</v>
      </c>
      <c r="C15" s="390" t="s">
        <v>125</v>
      </c>
      <c r="D15" s="391">
        <v>3738.274081779</v>
      </c>
      <c r="E15" s="391">
        <v>3738.274081779</v>
      </c>
      <c r="F15" s="391">
        <v>3738.274081779</v>
      </c>
      <c r="G15" s="392">
        <v>36732</v>
      </c>
      <c r="H15" s="392">
        <v>36732</v>
      </c>
      <c r="I15" s="392">
        <v>42128</v>
      </c>
      <c r="J15" s="274">
        <v>14</v>
      </c>
      <c r="K15" s="274">
        <v>9</v>
      </c>
      <c r="L15" s="273"/>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row>
    <row r="16" spans="1:40" s="102" customFormat="1" ht="17.100000000000001" customHeight="1">
      <c r="A16" s="274">
        <v>2</v>
      </c>
      <c r="B16" s="274" t="s">
        <v>126</v>
      </c>
      <c r="C16" s="390" t="s">
        <v>742</v>
      </c>
      <c r="D16" s="391">
        <v>16301.568539084999</v>
      </c>
      <c r="E16" s="391">
        <v>16301.568539084999</v>
      </c>
      <c r="F16" s="391">
        <v>16301.568539084999</v>
      </c>
      <c r="G16" s="392">
        <v>37019</v>
      </c>
      <c r="H16" s="392">
        <v>37019</v>
      </c>
      <c r="I16" s="392">
        <v>42460</v>
      </c>
      <c r="J16" s="274">
        <v>14</v>
      </c>
      <c r="K16" s="274">
        <v>3</v>
      </c>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row>
    <row r="17" spans="1:40" s="102" customFormat="1" ht="17.100000000000001" customHeight="1">
      <c r="A17" s="274">
        <v>3</v>
      </c>
      <c r="B17" s="274" t="s">
        <v>127</v>
      </c>
      <c r="C17" s="390" t="s">
        <v>128</v>
      </c>
      <c r="D17" s="391">
        <v>803.27400482049984</v>
      </c>
      <c r="E17" s="391">
        <v>803.27400482049984</v>
      </c>
      <c r="F17" s="391">
        <v>803.27400482049984</v>
      </c>
      <c r="G17" s="392">
        <v>38080</v>
      </c>
      <c r="H17" s="392">
        <v>38080</v>
      </c>
      <c r="I17" s="392">
        <v>41780</v>
      </c>
      <c r="J17" s="274">
        <v>9</v>
      </c>
      <c r="K17" s="274">
        <v>6</v>
      </c>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row>
    <row r="18" spans="1:40" s="102" customFormat="1" ht="17.100000000000001" customHeight="1">
      <c r="A18" s="274">
        <v>4</v>
      </c>
      <c r="B18" s="274" t="s">
        <v>126</v>
      </c>
      <c r="C18" s="390" t="s">
        <v>129</v>
      </c>
      <c r="D18" s="391">
        <v>9839.7571453074997</v>
      </c>
      <c r="E18" s="391">
        <v>9839.7571453074997</v>
      </c>
      <c r="F18" s="391">
        <v>9839.7571453074997</v>
      </c>
      <c r="G18" s="392">
        <v>36786</v>
      </c>
      <c r="H18" s="392">
        <v>36786</v>
      </c>
      <c r="I18" s="392">
        <v>41960</v>
      </c>
      <c r="J18" s="274">
        <v>5</v>
      </c>
      <c r="K18" s="274">
        <v>0</v>
      </c>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row>
    <row r="19" spans="1:40" s="102" customFormat="1" ht="17.100000000000001" customHeight="1">
      <c r="A19" s="274">
        <v>5</v>
      </c>
      <c r="B19" s="274" t="s">
        <v>130</v>
      </c>
      <c r="C19" s="390" t="s">
        <v>131</v>
      </c>
      <c r="D19" s="391">
        <v>1361.5480032559999</v>
      </c>
      <c r="E19" s="391">
        <v>1361.5480032559999</v>
      </c>
      <c r="F19" s="391">
        <v>1361.5480032559999</v>
      </c>
      <c r="G19" s="392">
        <v>37248</v>
      </c>
      <c r="H19" s="392">
        <v>37248</v>
      </c>
      <c r="I19" s="392">
        <v>40878</v>
      </c>
      <c r="J19" s="274">
        <v>9</v>
      </c>
      <c r="K19" s="274">
        <v>5</v>
      </c>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row>
    <row r="20" spans="1:40" s="102" customFormat="1" ht="17.100000000000001" customHeight="1">
      <c r="A20" s="274">
        <v>6</v>
      </c>
      <c r="B20" s="274" t="s">
        <v>126</v>
      </c>
      <c r="C20" s="390" t="s">
        <v>132</v>
      </c>
      <c r="D20" s="391">
        <v>10016.3260179955</v>
      </c>
      <c r="E20" s="391">
        <v>10016.3260179955</v>
      </c>
      <c r="F20" s="391">
        <v>10016.3260179955</v>
      </c>
      <c r="G20" s="392">
        <v>37076</v>
      </c>
      <c r="H20" s="392">
        <v>37076</v>
      </c>
      <c r="I20" s="392">
        <v>42521</v>
      </c>
      <c r="J20" s="274">
        <v>14</v>
      </c>
      <c r="K20" s="274">
        <v>6</v>
      </c>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row>
    <row r="21" spans="1:40" s="102" customFormat="1" ht="17.100000000000001" customHeight="1">
      <c r="A21" s="274">
        <v>7</v>
      </c>
      <c r="B21" s="274" t="s">
        <v>133</v>
      </c>
      <c r="C21" s="390" t="s">
        <v>134</v>
      </c>
      <c r="D21" s="391">
        <v>8323.4832025399992</v>
      </c>
      <c r="E21" s="391">
        <v>8323.4832025399992</v>
      </c>
      <c r="F21" s="391">
        <v>8323.4832025399992</v>
      </c>
      <c r="G21" s="392">
        <v>36168</v>
      </c>
      <c r="H21" s="392">
        <v>36168</v>
      </c>
      <c r="I21" s="392">
        <v>43511</v>
      </c>
      <c r="J21" s="274">
        <v>19</v>
      </c>
      <c r="K21" s="274">
        <v>9</v>
      </c>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row>
    <row r="22" spans="1:40" s="102" customFormat="1" ht="17.100000000000001" customHeight="1">
      <c r="A22" s="274">
        <v>9</v>
      </c>
      <c r="B22" s="274" t="s">
        <v>135</v>
      </c>
      <c r="C22" s="390" t="s">
        <v>136</v>
      </c>
      <c r="D22" s="391">
        <v>5908.7092447949999</v>
      </c>
      <c r="E22" s="391">
        <v>5908.7092447949999</v>
      </c>
      <c r="F22" s="391">
        <v>5908.7092447949999</v>
      </c>
      <c r="G22" s="392">
        <v>36372</v>
      </c>
      <c r="H22" s="392">
        <v>36433</v>
      </c>
      <c r="I22" s="392">
        <v>40009</v>
      </c>
      <c r="J22" s="274">
        <v>9</v>
      </c>
      <c r="K22" s="274">
        <v>9</v>
      </c>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row>
    <row r="23" spans="1:40" s="102" customFormat="1" ht="17.100000000000001" customHeight="1">
      <c r="A23" s="274">
        <v>10</v>
      </c>
      <c r="B23" s="274" t="s">
        <v>135</v>
      </c>
      <c r="C23" s="390" t="s">
        <v>137</v>
      </c>
      <c r="D23" s="391">
        <v>6130.620642472999</v>
      </c>
      <c r="E23" s="391">
        <v>6130.620642472999</v>
      </c>
      <c r="F23" s="391">
        <v>6130.620642472999</v>
      </c>
      <c r="G23" s="392">
        <v>36483</v>
      </c>
      <c r="H23" s="392">
        <v>36742</v>
      </c>
      <c r="I23" s="392">
        <v>42200</v>
      </c>
      <c r="J23" s="274">
        <v>15</v>
      </c>
      <c r="K23" s="274">
        <v>0</v>
      </c>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row>
    <row r="24" spans="1:40" s="102" customFormat="1" ht="17.100000000000001" customHeight="1">
      <c r="A24" s="274">
        <v>11</v>
      </c>
      <c r="B24" s="274" t="s">
        <v>135</v>
      </c>
      <c r="C24" s="390" t="s">
        <v>138</v>
      </c>
      <c r="D24" s="391">
        <v>4006.6175197204998</v>
      </c>
      <c r="E24" s="391">
        <v>4006.6175197204998</v>
      </c>
      <c r="F24" s="391">
        <v>4006.6175197204998</v>
      </c>
      <c r="G24" s="392">
        <v>36314</v>
      </c>
      <c r="H24" s="392">
        <v>36692</v>
      </c>
      <c r="I24" s="392">
        <v>40101</v>
      </c>
      <c r="J24" s="274">
        <v>10</v>
      </c>
      <c r="K24" s="274">
        <v>0</v>
      </c>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row>
    <row r="25" spans="1:40" s="102" customFormat="1" ht="17.100000000000001" customHeight="1">
      <c r="A25" s="274">
        <v>12</v>
      </c>
      <c r="B25" s="274" t="s">
        <v>139</v>
      </c>
      <c r="C25" s="390" t="s">
        <v>140</v>
      </c>
      <c r="D25" s="391">
        <v>4202.4230021664998</v>
      </c>
      <c r="E25" s="391">
        <v>4202.4230021664998</v>
      </c>
      <c r="F25" s="391">
        <v>4202.4230021664998</v>
      </c>
      <c r="G25" s="392">
        <v>36348</v>
      </c>
      <c r="H25" s="392">
        <v>36748</v>
      </c>
      <c r="I25" s="392">
        <v>41654</v>
      </c>
      <c r="J25" s="274">
        <v>14</v>
      </c>
      <c r="K25" s="274">
        <v>3</v>
      </c>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row>
    <row r="26" spans="1:40" s="102" customFormat="1" ht="17.100000000000001" customHeight="1">
      <c r="A26" s="274">
        <v>13</v>
      </c>
      <c r="B26" s="274" t="s">
        <v>139</v>
      </c>
      <c r="C26" s="390" t="s">
        <v>141</v>
      </c>
      <c r="D26" s="391">
        <v>4436.0024976115001</v>
      </c>
      <c r="E26" s="391">
        <v>4436.0024976115001</v>
      </c>
      <c r="F26" s="391">
        <v>4436.0024976115001</v>
      </c>
      <c r="G26" s="392">
        <v>36341</v>
      </c>
      <c r="H26" s="392">
        <v>36341</v>
      </c>
      <c r="I26" s="392">
        <v>42109</v>
      </c>
      <c r="J26" s="274">
        <v>15</v>
      </c>
      <c r="K26" s="274">
        <v>3</v>
      </c>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row>
    <row r="27" spans="1:40" s="102" customFormat="1" ht="17.100000000000001" customHeight="1">
      <c r="A27" s="274">
        <v>14</v>
      </c>
      <c r="B27" s="274" t="s">
        <v>139</v>
      </c>
      <c r="C27" s="390" t="s">
        <v>142</v>
      </c>
      <c r="D27" s="391">
        <v>2837.4478578540002</v>
      </c>
      <c r="E27" s="391">
        <v>2837.4478578540002</v>
      </c>
      <c r="F27" s="391">
        <v>2837.4478578540002</v>
      </c>
      <c r="G27" s="392">
        <v>36402</v>
      </c>
      <c r="H27" s="392">
        <v>36402</v>
      </c>
      <c r="I27" s="392">
        <v>40009</v>
      </c>
      <c r="J27" s="274">
        <v>9</v>
      </c>
      <c r="K27" s="274">
        <v>9</v>
      </c>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row>
    <row r="28" spans="1:40" s="102" customFormat="1" ht="17.100000000000001" customHeight="1">
      <c r="A28" s="274">
        <v>15</v>
      </c>
      <c r="B28" s="274" t="s">
        <v>139</v>
      </c>
      <c r="C28" s="390" t="s">
        <v>143</v>
      </c>
      <c r="D28" s="391">
        <v>2320.2391370515002</v>
      </c>
      <c r="E28" s="391">
        <v>2320.2391370515002</v>
      </c>
      <c r="F28" s="391">
        <v>2320.2391370515002</v>
      </c>
      <c r="G28" s="392">
        <v>36294</v>
      </c>
      <c r="H28" s="392">
        <v>36707</v>
      </c>
      <c r="I28" s="392">
        <v>40101</v>
      </c>
      <c r="J28" s="274">
        <v>10</v>
      </c>
      <c r="K28" s="274">
        <v>0</v>
      </c>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row>
    <row r="29" spans="1:40" s="102" customFormat="1" ht="17.100000000000001" customHeight="1">
      <c r="A29" s="274">
        <v>16</v>
      </c>
      <c r="B29" s="274" t="s">
        <v>139</v>
      </c>
      <c r="C29" s="390" t="s">
        <v>144</v>
      </c>
      <c r="D29" s="391">
        <v>3096.9071370849997</v>
      </c>
      <c r="E29" s="391">
        <v>3096.9071370849997</v>
      </c>
      <c r="F29" s="391">
        <v>3096.9071370849997</v>
      </c>
      <c r="G29" s="392">
        <v>36433</v>
      </c>
      <c r="H29" s="392">
        <v>36433</v>
      </c>
      <c r="I29" s="392">
        <v>41835</v>
      </c>
      <c r="J29" s="274">
        <v>14</v>
      </c>
      <c r="K29" s="274">
        <v>9</v>
      </c>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row>
    <row r="30" spans="1:40" s="102" customFormat="1" ht="17.100000000000001" customHeight="1">
      <c r="A30" s="462" t="s">
        <v>802</v>
      </c>
      <c r="B30" s="462"/>
      <c r="C30" s="462"/>
      <c r="D30" s="388">
        <f>SUM(D31:D38)</f>
        <v>11445.847034323999</v>
      </c>
      <c r="E30" s="388">
        <f>SUM(E31:E38)</f>
        <v>11445.847034323999</v>
      </c>
      <c r="F30" s="388">
        <f>SUM(F31:F38)</f>
        <v>11445.847034323999</v>
      </c>
      <c r="G30" s="274"/>
      <c r="H30" s="274"/>
      <c r="I30" s="274"/>
      <c r="J30" s="274"/>
      <c r="K30" s="274"/>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row>
    <row r="31" spans="1:40" s="102" customFormat="1" ht="17.100000000000001" customHeight="1">
      <c r="A31" s="274">
        <v>17</v>
      </c>
      <c r="B31" s="274" t="s">
        <v>135</v>
      </c>
      <c r="C31" s="390" t="s">
        <v>145</v>
      </c>
      <c r="D31" s="391">
        <v>1589.2416261134999</v>
      </c>
      <c r="E31" s="391">
        <v>1589.2416261134999</v>
      </c>
      <c r="F31" s="391">
        <v>1589.2416261134999</v>
      </c>
      <c r="G31" s="392">
        <v>37075</v>
      </c>
      <c r="H31" s="392">
        <v>37498</v>
      </c>
      <c r="I31" s="392">
        <v>40816</v>
      </c>
      <c r="J31" s="274">
        <v>9</v>
      </c>
      <c r="K31" s="274">
        <v>11</v>
      </c>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row>
    <row r="32" spans="1:40" s="102" customFormat="1" ht="17.100000000000001" customHeight="1">
      <c r="A32" s="274">
        <v>18</v>
      </c>
      <c r="B32" s="274" t="s">
        <v>135</v>
      </c>
      <c r="C32" s="390" t="s">
        <v>146</v>
      </c>
      <c r="D32" s="391">
        <v>1483.7634125349998</v>
      </c>
      <c r="E32" s="391">
        <v>1483.7634125349998</v>
      </c>
      <c r="F32" s="391">
        <v>1483.7634125349998</v>
      </c>
      <c r="G32" s="392">
        <v>37106</v>
      </c>
      <c r="H32" s="392">
        <v>37398</v>
      </c>
      <c r="I32" s="392">
        <v>40908</v>
      </c>
      <c r="J32" s="274">
        <v>9</v>
      </c>
      <c r="K32" s="274">
        <v>11</v>
      </c>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row>
    <row r="33" spans="1:40" s="102" customFormat="1" ht="17.100000000000001" customHeight="1">
      <c r="A33" s="274">
        <v>19</v>
      </c>
      <c r="B33" s="274" t="s">
        <v>135</v>
      </c>
      <c r="C33" s="390" t="s">
        <v>147</v>
      </c>
      <c r="D33" s="391">
        <v>1280.9734455139999</v>
      </c>
      <c r="E33" s="391">
        <v>1280.9734455139999</v>
      </c>
      <c r="F33" s="391">
        <v>1280.9734455139999</v>
      </c>
      <c r="G33" s="392">
        <v>37105</v>
      </c>
      <c r="H33" s="392">
        <v>37188</v>
      </c>
      <c r="I33" s="392">
        <v>40739</v>
      </c>
      <c r="J33" s="274">
        <v>9</v>
      </c>
      <c r="K33" s="274">
        <v>9</v>
      </c>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row>
    <row r="34" spans="1:40" s="102" customFormat="1" ht="17.100000000000001" customHeight="1">
      <c r="A34" s="274">
        <v>20</v>
      </c>
      <c r="B34" s="274" t="s">
        <v>135</v>
      </c>
      <c r="C34" s="390" t="s">
        <v>148</v>
      </c>
      <c r="D34" s="391">
        <v>1212.9542137834999</v>
      </c>
      <c r="E34" s="391">
        <v>1212.9542137834999</v>
      </c>
      <c r="F34" s="391">
        <v>1212.9542137834999</v>
      </c>
      <c r="G34" s="392">
        <v>37022</v>
      </c>
      <c r="H34" s="392">
        <v>37103</v>
      </c>
      <c r="I34" s="392">
        <v>40816</v>
      </c>
      <c r="J34" s="274">
        <v>10</v>
      </c>
      <c r="K34" s="274">
        <v>4</v>
      </c>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row>
    <row r="35" spans="1:40" s="102" customFormat="1" ht="17.100000000000001" customHeight="1">
      <c r="A35" s="274">
        <v>21</v>
      </c>
      <c r="B35" s="274" t="s">
        <v>139</v>
      </c>
      <c r="C35" s="390" t="s">
        <v>149</v>
      </c>
      <c r="D35" s="391">
        <v>1817.0203583785001</v>
      </c>
      <c r="E35" s="391">
        <v>1817.0203583785001</v>
      </c>
      <c r="F35" s="391">
        <v>1817.0203583785001</v>
      </c>
      <c r="G35" s="392">
        <v>37075</v>
      </c>
      <c r="H35" s="392">
        <v>37134</v>
      </c>
      <c r="I35" s="392">
        <v>40786</v>
      </c>
      <c r="J35" s="274">
        <v>10</v>
      </c>
      <c r="K35" s="274">
        <v>1</v>
      </c>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row>
    <row r="36" spans="1:40" s="102" customFormat="1" ht="17.100000000000001" customHeight="1">
      <c r="A36" s="274">
        <v>22</v>
      </c>
      <c r="B36" s="274" t="s">
        <v>139</v>
      </c>
      <c r="C36" s="390" t="s">
        <v>150</v>
      </c>
      <c r="D36" s="391">
        <v>1430.6993164495</v>
      </c>
      <c r="E36" s="391">
        <v>1430.6993164495</v>
      </c>
      <c r="F36" s="391">
        <v>1430.6993164495</v>
      </c>
      <c r="G36" s="392">
        <v>37134</v>
      </c>
      <c r="H36" s="392">
        <v>37200</v>
      </c>
      <c r="I36" s="392">
        <v>40739</v>
      </c>
      <c r="J36" s="274">
        <v>9</v>
      </c>
      <c r="K36" s="274">
        <v>11</v>
      </c>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row>
    <row r="37" spans="1:40" s="102" customFormat="1" ht="17.100000000000001" customHeight="1">
      <c r="A37" s="274">
        <v>23</v>
      </c>
      <c r="B37" s="274" t="s">
        <v>139</v>
      </c>
      <c r="C37" s="390" t="s">
        <v>151</v>
      </c>
      <c r="D37" s="391">
        <v>961.2416364689999</v>
      </c>
      <c r="E37" s="391">
        <v>961.2416364689999</v>
      </c>
      <c r="F37" s="391">
        <v>961.2416364689999</v>
      </c>
      <c r="G37" s="392">
        <v>36999</v>
      </c>
      <c r="H37" s="392">
        <v>36999</v>
      </c>
      <c r="I37" s="392">
        <v>40816</v>
      </c>
      <c r="J37" s="274">
        <v>9</v>
      </c>
      <c r="K37" s="274">
        <v>11</v>
      </c>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row>
    <row r="38" spans="1:40" s="102" customFormat="1" ht="17.100000000000001" customHeight="1">
      <c r="A38" s="274">
        <v>24</v>
      </c>
      <c r="B38" s="274" t="s">
        <v>139</v>
      </c>
      <c r="C38" s="390" t="s">
        <v>152</v>
      </c>
      <c r="D38" s="391">
        <v>1669.9530250810001</v>
      </c>
      <c r="E38" s="391">
        <v>1669.9530250810001</v>
      </c>
      <c r="F38" s="391">
        <v>1669.9530250810001</v>
      </c>
      <c r="G38" s="392">
        <v>37022</v>
      </c>
      <c r="H38" s="392">
        <v>37314</v>
      </c>
      <c r="I38" s="392">
        <v>40908</v>
      </c>
      <c r="J38" s="274">
        <v>10</v>
      </c>
      <c r="K38" s="274">
        <v>2</v>
      </c>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row>
    <row r="39" spans="1:40" s="102" customFormat="1" ht="17.100000000000001" customHeight="1">
      <c r="A39" s="462" t="s">
        <v>803</v>
      </c>
      <c r="B39" s="462"/>
      <c r="C39" s="462"/>
      <c r="D39" s="388">
        <f>SUM(D40:D52)</f>
        <v>78212.821807688</v>
      </c>
      <c r="E39" s="388">
        <f>SUM(E40:E52)</f>
        <v>78212.821807688</v>
      </c>
      <c r="F39" s="388">
        <f>SUM(F40:F52)</f>
        <v>78212.821807688</v>
      </c>
      <c r="G39" s="274"/>
      <c r="H39" s="274"/>
      <c r="I39" s="274"/>
      <c r="J39" s="274"/>
      <c r="K39" s="274"/>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row>
    <row r="40" spans="1:40" s="102" customFormat="1" ht="17.100000000000001" customHeight="1">
      <c r="A40" s="274">
        <v>25</v>
      </c>
      <c r="B40" s="274" t="s">
        <v>124</v>
      </c>
      <c r="C40" s="390" t="s">
        <v>153</v>
      </c>
      <c r="D40" s="391">
        <v>7152.7715557644997</v>
      </c>
      <c r="E40" s="391">
        <v>7152.7715557644997</v>
      </c>
      <c r="F40" s="391">
        <v>7152.7715557644997</v>
      </c>
      <c r="G40" s="392">
        <v>37581</v>
      </c>
      <c r="H40" s="392">
        <v>37823</v>
      </c>
      <c r="I40" s="392">
        <v>43290</v>
      </c>
      <c r="J40" s="274">
        <v>15</v>
      </c>
      <c r="K40" s="274">
        <v>6</v>
      </c>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row>
    <row r="41" spans="1:40" s="102" customFormat="1" ht="17.100000000000001" customHeight="1">
      <c r="A41" s="274">
        <v>26</v>
      </c>
      <c r="B41" s="274" t="s">
        <v>154</v>
      </c>
      <c r="C41" s="390" t="s">
        <v>155</v>
      </c>
      <c r="D41" s="391">
        <v>28952.985070172999</v>
      </c>
      <c r="E41" s="391">
        <v>28952.985070172999</v>
      </c>
      <c r="F41" s="391">
        <v>28952.985070172999</v>
      </c>
      <c r="G41" s="392">
        <v>38380</v>
      </c>
      <c r="H41" s="392">
        <v>38380</v>
      </c>
      <c r="I41" s="392">
        <v>43341</v>
      </c>
      <c r="J41" s="274">
        <v>13</v>
      </c>
      <c r="K41" s="274">
        <v>9</v>
      </c>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row>
    <row r="42" spans="1:40" s="102" customFormat="1" ht="17.100000000000001" customHeight="1">
      <c r="A42" s="274">
        <v>27</v>
      </c>
      <c r="B42" s="274" t="s">
        <v>135</v>
      </c>
      <c r="C42" s="390" t="s">
        <v>743</v>
      </c>
      <c r="D42" s="391">
        <v>8452.1555329249986</v>
      </c>
      <c r="E42" s="391">
        <v>8452.1555329249986</v>
      </c>
      <c r="F42" s="391">
        <v>8452.1555329249986</v>
      </c>
      <c r="G42" s="392">
        <v>37105</v>
      </c>
      <c r="H42" s="392">
        <v>37863</v>
      </c>
      <c r="I42" s="392">
        <v>43279</v>
      </c>
      <c r="J42" s="274">
        <v>16</v>
      </c>
      <c r="K42" s="274">
        <v>8</v>
      </c>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row>
    <row r="43" spans="1:40" s="102" customFormat="1" ht="17.100000000000001" customHeight="1">
      <c r="A43" s="274">
        <v>28</v>
      </c>
      <c r="B43" s="274" t="s">
        <v>135</v>
      </c>
      <c r="C43" s="390" t="s">
        <v>157</v>
      </c>
      <c r="D43" s="391">
        <v>11838.897439348999</v>
      </c>
      <c r="E43" s="391">
        <v>11838.897439348999</v>
      </c>
      <c r="F43" s="391">
        <v>11838.897439348999</v>
      </c>
      <c r="G43" s="392">
        <v>37188</v>
      </c>
      <c r="H43" s="392">
        <v>38060</v>
      </c>
      <c r="I43" s="392">
        <v>43290</v>
      </c>
      <c r="J43" s="274">
        <v>16</v>
      </c>
      <c r="K43" s="274">
        <v>3</v>
      </c>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row>
    <row r="44" spans="1:40" s="102" customFormat="1" ht="17.100000000000001" customHeight="1">
      <c r="A44" s="274">
        <v>29</v>
      </c>
      <c r="B44" s="274" t="s">
        <v>135</v>
      </c>
      <c r="C44" s="390" t="s">
        <v>158</v>
      </c>
      <c r="D44" s="391">
        <v>1855.6207251469998</v>
      </c>
      <c r="E44" s="391">
        <v>1855.6207251469998</v>
      </c>
      <c r="F44" s="391">
        <v>1855.6207251469998</v>
      </c>
      <c r="G44" s="392">
        <v>37550</v>
      </c>
      <c r="H44" s="392">
        <v>37739</v>
      </c>
      <c r="I44" s="392">
        <v>41365</v>
      </c>
      <c r="J44" s="274">
        <v>10</v>
      </c>
      <c r="K44" s="274">
        <v>6</v>
      </c>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row>
    <row r="45" spans="1:40" s="102" customFormat="1" ht="17.100000000000001" customHeight="1">
      <c r="A45" s="274">
        <v>30</v>
      </c>
      <c r="B45" s="274" t="s">
        <v>135</v>
      </c>
      <c r="C45" s="390" t="s">
        <v>159</v>
      </c>
      <c r="D45" s="391">
        <v>4118.1897047049997</v>
      </c>
      <c r="E45" s="391">
        <v>4118.1897047049997</v>
      </c>
      <c r="F45" s="391">
        <v>4118.1897047049997</v>
      </c>
      <c r="G45" s="392">
        <v>37484</v>
      </c>
      <c r="H45" s="392">
        <v>37977</v>
      </c>
      <c r="I45" s="392">
        <v>43290</v>
      </c>
      <c r="J45" s="274">
        <v>15</v>
      </c>
      <c r="K45" s="274">
        <v>9</v>
      </c>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row>
    <row r="46" spans="1:40" s="102" customFormat="1" ht="17.100000000000001" customHeight="1">
      <c r="A46" s="274">
        <v>31</v>
      </c>
      <c r="B46" s="274" t="s">
        <v>135</v>
      </c>
      <c r="C46" s="390" t="s">
        <v>160</v>
      </c>
      <c r="D46" s="391">
        <v>2978.2188408304996</v>
      </c>
      <c r="E46" s="391">
        <v>2978.2188408304996</v>
      </c>
      <c r="F46" s="391">
        <v>2978.2188408304996</v>
      </c>
      <c r="G46" s="392">
        <v>37931</v>
      </c>
      <c r="H46" s="392">
        <v>37931</v>
      </c>
      <c r="I46" s="392">
        <v>43341</v>
      </c>
      <c r="J46" s="274">
        <v>14</v>
      </c>
      <c r="K46" s="274">
        <v>9</v>
      </c>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row>
    <row r="47" spans="1:40" s="102" customFormat="1" ht="17.100000000000001" customHeight="1">
      <c r="A47" s="274">
        <v>32</v>
      </c>
      <c r="B47" s="274" t="s">
        <v>139</v>
      </c>
      <c r="C47" s="390" t="s">
        <v>161</v>
      </c>
      <c r="D47" s="391">
        <v>1691.2988779689999</v>
      </c>
      <c r="E47" s="391">
        <v>1691.2988779689999</v>
      </c>
      <c r="F47" s="391">
        <v>1691.2988779689999</v>
      </c>
      <c r="G47" s="392">
        <v>37579</v>
      </c>
      <c r="H47" s="392">
        <v>37579</v>
      </c>
      <c r="I47" s="392">
        <v>41262</v>
      </c>
      <c r="J47" s="274">
        <v>10</v>
      </c>
      <c r="K47" s="274">
        <v>0</v>
      </c>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row>
    <row r="48" spans="1:40" s="102" customFormat="1" ht="17.100000000000001" customHeight="1">
      <c r="A48" s="274">
        <v>33</v>
      </c>
      <c r="B48" s="274" t="s">
        <v>139</v>
      </c>
      <c r="C48" s="390" t="s">
        <v>162</v>
      </c>
      <c r="D48" s="391">
        <v>2108.9841493089998</v>
      </c>
      <c r="E48" s="391">
        <v>2108.9841493089998</v>
      </c>
      <c r="F48" s="391">
        <v>2108.9841493089998</v>
      </c>
      <c r="G48" s="392">
        <v>37603</v>
      </c>
      <c r="H48" s="392">
        <v>38518</v>
      </c>
      <c r="I48" s="392">
        <v>42069</v>
      </c>
      <c r="J48" s="274">
        <v>11</v>
      </c>
      <c r="K48" s="274">
        <v>9</v>
      </c>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row>
    <row r="49" spans="1:40" s="102" customFormat="1" ht="17.100000000000001" customHeight="1">
      <c r="A49" s="274">
        <v>34</v>
      </c>
      <c r="B49" s="274" t="s">
        <v>139</v>
      </c>
      <c r="C49" s="390" t="s">
        <v>163</v>
      </c>
      <c r="D49" s="391">
        <v>659.38583523699992</v>
      </c>
      <c r="E49" s="391">
        <v>659.38583523699992</v>
      </c>
      <c r="F49" s="391">
        <v>659.38583523699992</v>
      </c>
      <c r="G49" s="392">
        <v>37307</v>
      </c>
      <c r="H49" s="392">
        <v>37572</v>
      </c>
      <c r="I49" s="392">
        <v>41226</v>
      </c>
      <c r="J49" s="274">
        <v>10</v>
      </c>
      <c r="K49" s="274">
        <v>9</v>
      </c>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row>
    <row r="50" spans="1:40" s="102" customFormat="1" ht="17.100000000000001" customHeight="1">
      <c r="A50" s="274">
        <v>35</v>
      </c>
      <c r="B50" s="274" t="s">
        <v>139</v>
      </c>
      <c r="C50" s="390" t="s">
        <v>164</v>
      </c>
      <c r="D50" s="391">
        <v>1513.6942433175</v>
      </c>
      <c r="E50" s="391">
        <v>1513.6942433175</v>
      </c>
      <c r="F50" s="391">
        <v>1513.6942433175</v>
      </c>
      <c r="G50" s="392">
        <v>37386</v>
      </c>
      <c r="H50" s="392">
        <v>37448</v>
      </c>
      <c r="I50" s="392">
        <v>40739</v>
      </c>
      <c r="J50" s="274">
        <v>9</v>
      </c>
      <c r="K50" s="274">
        <v>2</v>
      </c>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row>
    <row r="51" spans="1:40" s="102" customFormat="1" ht="17.100000000000001" customHeight="1">
      <c r="A51" s="274">
        <v>36</v>
      </c>
      <c r="B51" s="274" t="s">
        <v>139</v>
      </c>
      <c r="C51" s="390" t="s">
        <v>165</v>
      </c>
      <c r="D51" s="391">
        <v>2283.2262387619999</v>
      </c>
      <c r="E51" s="391">
        <v>2283.2262387619999</v>
      </c>
      <c r="F51" s="391">
        <v>2283.2262387619999</v>
      </c>
      <c r="G51" s="392">
        <v>37732</v>
      </c>
      <c r="H51" s="392">
        <v>37865</v>
      </c>
      <c r="I51" s="392">
        <v>41534</v>
      </c>
      <c r="J51" s="274">
        <v>9</v>
      </c>
      <c r="K51" s="274">
        <v>11</v>
      </c>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row>
    <row r="52" spans="1:40" s="102" customFormat="1" ht="17.100000000000001" customHeight="1">
      <c r="A52" s="274">
        <v>37</v>
      </c>
      <c r="B52" s="274" t="s">
        <v>139</v>
      </c>
      <c r="C52" s="390" t="s">
        <v>166</v>
      </c>
      <c r="D52" s="391">
        <v>4607.3935941994996</v>
      </c>
      <c r="E52" s="391">
        <v>4607.3935941994996</v>
      </c>
      <c r="F52" s="391">
        <v>4607.3935941994996</v>
      </c>
      <c r="G52" s="392">
        <v>37489</v>
      </c>
      <c r="H52" s="392">
        <v>37603</v>
      </c>
      <c r="I52" s="392">
        <v>41204</v>
      </c>
      <c r="J52" s="274">
        <v>10</v>
      </c>
      <c r="K52" s="274">
        <v>0</v>
      </c>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row>
    <row r="53" spans="1:40" s="102" customFormat="1" ht="17.100000000000001" customHeight="1">
      <c r="A53" s="462" t="s">
        <v>804</v>
      </c>
      <c r="B53" s="462"/>
      <c r="C53" s="462"/>
      <c r="D53" s="393">
        <f>SUM(D54:D63)</f>
        <v>47909.857939718495</v>
      </c>
      <c r="E53" s="393">
        <f>SUM(E54:E63)</f>
        <v>47909.857939718495</v>
      </c>
      <c r="F53" s="393">
        <f>SUM(F54:F63)</f>
        <v>47909.857939718495</v>
      </c>
      <c r="G53" s="394"/>
      <c r="H53" s="394"/>
      <c r="I53" s="394"/>
      <c r="J53" s="274"/>
      <c r="K53" s="274"/>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row>
    <row r="54" spans="1:40" s="102" customFormat="1" ht="17.100000000000001" customHeight="1">
      <c r="A54" s="274">
        <v>38</v>
      </c>
      <c r="B54" s="274" t="s">
        <v>126</v>
      </c>
      <c r="C54" s="390" t="s">
        <v>167</v>
      </c>
      <c r="D54" s="391">
        <v>19512.145457733997</v>
      </c>
      <c r="E54" s="391">
        <v>19512.145457733997</v>
      </c>
      <c r="F54" s="391">
        <v>19512.145457733997</v>
      </c>
      <c r="G54" s="392">
        <v>37955</v>
      </c>
      <c r="H54" s="392">
        <v>37955</v>
      </c>
      <c r="I54" s="392">
        <v>43341</v>
      </c>
      <c r="J54" s="274">
        <v>14</v>
      </c>
      <c r="K54" s="274">
        <v>4</v>
      </c>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row>
    <row r="55" spans="1:40" s="102" customFormat="1" ht="17.100000000000001" customHeight="1">
      <c r="A55" s="274">
        <v>39</v>
      </c>
      <c r="B55" s="274" t="s">
        <v>135</v>
      </c>
      <c r="C55" s="390" t="s">
        <v>168</v>
      </c>
      <c r="D55" s="391">
        <v>2240.62724596</v>
      </c>
      <c r="E55" s="391">
        <v>2240.62724596</v>
      </c>
      <c r="F55" s="391">
        <v>2240.62724596</v>
      </c>
      <c r="G55" s="392">
        <v>37795</v>
      </c>
      <c r="H55" s="392">
        <v>37851</v>
      </c>
      <c r="I55" s="392">
        <v>43279</v>
      </c>
      <c r="J55" s="274">
        <v>14</v>
      </c>
      <c r="K55" s="274">
        <v>8</v>
      </c>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row>
    <row r="56" spans="1:40" s="104" customFormat="1" ht="17.100000000000001" customHeight="1">
      <c r="A56" s="274">
        <v>40</v>
      </c>
      <c r="B56" s="274" t="s">
        <v>135</v>
      </c>
      <c r="C56" s="390" t="s">
        <v>744</v>
      </c>
      <c r="D56" s="391">
        <v>823.99395324799991</v>
      </c>
      <c r="E56" s="391">
        <v>823.99395324799991</v>
      </c>
      <c r="F56" s="391">
        <v>823.99395324799991</v>
      </c>
      <c r="G56" s="392">
        <v>38200</v>
      </c>
      <c r="H56" s="392">
        <v>38366</v>
      </c>
      <c r="I56" s="392">
        <v>42184</v>
      </c>
      <c r="J56" s="274">
        <v>10</v>
      </c>
      <c r="K56" s="274">
        <v>10</v>
      </c>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row>
    <row r="57" spans="1:40" s="102" customFormat="1" ht="17.100000000000001" customHeight="1">
      <c r="A57" s="274">
        <v>41</v>
      </c>
      <c r="B57" s="274" t="s">
        <v>135</v>
      </c>
      <c r="C57" s="390" t="s">
        <v>745</v>
      </c>
      <c r="D57" s="391">
        <v>8770.5060886464998</v>
      </c>
      <c r="E57" s="391">
        <v>8770.5060886464998</v>
      </c>
      <c r="F57" s="391">
        <v>8770.5060886464998</v>
      </c>
      <c r="G57" s="392">
        <v>37966</v>
      </c>
      <c r="H57" s="392">
        <v>37966</v>
      </c>
      <c r="I57" s="392">
        <v>43290</v>
      </c>
      <c r="J57" s="274">
        <v>14</v>
      </c>
      <c r="K57" s="274">
        <v>3</v>
      </c>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row>
    <row r="58" spans="1:40" s="102" customFormat="1" ht="17.100000000000001" customHeight="1">
      <c r="A58" s="274">
        <v>42</v>
      </c>
      <c r="B58" s="274" t="s">
        <v>135</v>
      </c>
      <c r="C58" s="390" t="s">
        <v>171</v>
      </c>
      <c r="D58" s="391">
        <v>6210.6324903509994</v>
      </c>
      <c r="E58" s="391">
        <v>6210.6324903509994</v>
      </c>
      <c r="F58" s="391">
        <v>6210.6324903509994</v>
      </c>
      <c r="G58" s="392">
        <v>38958</v>
      </c>
      <c r="H58" s="392">
        <v>39113</v>
      </c>
      <c r="I58" s="392">
        <v>43341</v>
      </c>
      <c r="J58" s="274">
        <v>11</v>
      </c>
      <c r="K58" s="274">
        <v>5</v>
      </c>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row>
    <row r="59" spans="1:40" s="102" customFormat="1" ht="17.100000000000001" customHeight="1">
      <c r="A59" s="274">
        <v>43</v>
      </c>
      <c r="B59" s="274" t="s">
        <v>135</v>
      </c>
      <c r="C59" s="390" t="s">
        <v>172</v>
      </c>
      <c r="D59" s="391">
        <v>4461.7392838100004</v>
      </c>
      <c r="E59" s="391">
        <v>4461.7392838100004</v>
      </c>
      <c r="F59" s="391">
        <v>4461.7392838100004</v>
      </c>
      <c r="G59" s="392">
        <v>37904</v>
      </c>
      <c r="H59" s="392">
        <v>38121</v>
      </c>
      <c r="I59" s="392">
        <v>43341</v>
      </c>
      <c r="J59" s="274">
        <v>14</v>
      </c>
      <c r="K59" s="274">
        <v>8</v>
      </c>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row>
    <row r="60" spans="1:40" s="102" customFormat="1" ht="17.100000000000001" customHeight="1">
      <c r="A60" s="274">
        <v>44</v>
      </c>
      <c r="B60" s="274" t="s">
        <v>139</v>
      </c>
      <c r="C60" s="390" t="s">
        <v>173</v>
      </c>
      <c r="D60" s="391">
        <v>770.64370118699992</v>
      </c>
      <c r="E60" s="391">
        <v>770.64370118699992</v>
      </c>
      <c r="F60" s="391">
        <v>770.64370118699992</v>
      </c>
      <c r="G60" s="392">
        <v>37750</v>
      </c>
      <c r="H60" s="392">
        <v>37750</v>
      </c>
      <c r="I60" s="392">
        <v>41422</v>
      </c>
      <c r="J60" s="274">
        <v>9</v>
      </c>
      <c r="K60" s="274">
        <v>6</v>
      </c>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row>
    <row r="61" spans="1:40" s="102" customFormat="1" ht="17.100000000000001" customHeight="1">
      <c r="A61" s="274">
        <v>45</v>
      </c>
      <c r="B61" s="274" t="s">
        <v>139</v>
      </c>
      <c r="C61" s="390" t="s">
        <v>174</v>
      </c>
      <c r="D61" s="391">
        <v>2356.9113679960001</v>
      </c>
      <c r="E61" s="391">
        <v>2356.9113679960001</v>
      </c>
      <c r="F61" s="391">
        <v>2356.9113679960001</v>
      </c>
      <c r="G61" s="392">
        <v>37995</v>
      </c>
      <c r="H61" s="392">
        <v>38231</v>
      </c>
      <c r="I61" s="392">
        <v>43341</v>
      </c>
      <c r="J61" s="274">
        <v>13</v>
      </c>
      <c r="K61" s="274">
        <v>11</v>
      </c>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row>
    <row r="62" spans="1:40" s="102" customFormat="1" ht="17.100000000000001" customHeight="1">
      <c r="A62" s="274">
        <v>46</v>
      </c>
      <c r="B62" s="274" t="s">
        <v>139</v>
      </c>
      <c r="C62" s="390" t="s">
        <v>175</v>
      </c>
      <c r="D62" s="391">
        <v>702.20239111549995</v>
      </c>
      <c r="E62" s="391">
        <v>702.20239111549995</v>
      </c>
      <c r="F62" s="391">
        <v>702.20239111549995</v>
      </c>
      <c r="G62" s="392">
        <v>38079</v>
      </c>
      <c r="H62" s="392">
        <v>37742</v>
      </c>
      <c r="I62" s="392">
        <v>41422</v>
      </c>
      <c r="J62" s="274">
        <v>8</v>
      </c>
      <c r="K62" s="274">
        <v>7</v>
      </c>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2"/>
      <c r="AN62" s="252"/>
    </row>
    <row r="63" spans="1:40" s="102" customFormat="1" ht="17.100000000000001" customHeight="1">
      <c r="A63" s="274">
        <v>47</v>
      </c>
      <c r="B63" s="274" t="s">
        <v>139</v>
      </c>
      <c r="C63" s="390" t="s">
        <v>176</v>
      </c>
      <c r="D63" s="391">
        <v>2060.4559596704999</v>
      </c>
      <c r="E63" s="391">
        <v>2060.4559596704999</v>
      </c>
      <c r="F63" s="391">
        <v>2060.4559596704999</v>
      </c>
      <c r="G63" s="392">
        <v>37685</v>
      </c>
      <c r="H63" s="392">
        <v>37895</v>
      </c>
      <c r="I63" s="392">
        <v>41670</v>
      </c>
      <c r="J63" s="274">
        <v>10</v>
      </c>
      <c r="K63" s="274">
        <v>3</v>
      </c>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row>
    <row r="64" spans="1:40" s="102" customFormat="1" ht="17.100000000000001" customHeight="1">
      <c r="A64" s="462" t="s">
        <v>805</v>
      </c>
      <c r="B64" s="462"/>
      <c r="C64" s="462"/>
      <c r="D64" s="393">
        <f>SUM(D65:D76)</f>
        <v>24308.260537266498</v>
      </c>
      <c r="E64" s="393">
        <f>SUM(E65:E76)</f>
        <v>24308.260537266498</v>
      </c>
      <c r="F64" s="393">
        <f>SUM(F65:F76)</f>
        <v>24308.260537266498</v>
      </c>
      <c r="G64" s="394"/>
      <c r="H64" s="394"/>
      <c r="I64" s="394"/>
      <c r="J64" s="274"/>
      <c r="K64" s="274"/>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row>
    <row r="65" spans="1:40" s="102" customFormat="1" ht="17.100000000000001" customHeight="1">
      <c r="A65" s="274">
        <v>48</v>
      </c>
      <c r="B65" s="274" t="s">
        <v>127</v>
      </c>
      <c r="C65" s="390" t="s">
        <v>177</v>
      </c>
      <c r="D65" s="391">
        <v>1198.518808326</v>
      </c>
      <c r="E65" s="391">
        <v>1198.518808326</v>
      </c>
      <c r="F65" s="391">
        <v>1198.518808326</v>
      </c>
      <c r="G65" s="392">
        <v>38562</v>
      </c>
      <c r="H65" s="392">
        <v>38562</v>
      </c>
      <c r="I65" s="392">
        <v>43341</v>
      </c>
      <c r="J65" s="274">
        <v>13</v>
      </c>
      <c r="K65" s="274">
        <v>0</v>
      </c>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row>
    <row r="66" spans="1:40" s="102" customFormat="1" ht="17.100000000000001" customHeight="1">
      <c r="A66" s="274">
        <v>49</v>
      </c>
      <c r="B66" s="274" t="s">
        <v>135</v>
      </c>
      <c r="C66" s="390" t="s">
        <v>178</v>
      </c>
      <c r="D66" s="391">
        <v>3173.4909020749997</v>
      </c>
      <c r="E66" s="391">
        <v>3173.4909020749997</v>
      </c>
      <c r="F66" s="391">
        <v>3173.4909020749997</v>
      </c>
      <c r="G66" s="392">
        <v>38546</v>
      </c>
      <c r="H66" s="392">
        <v>38546</v>
      </c>
      <c r="I66" s="392">
        <v>43279</v>
      </c>
      <c r="J66" s="274">
        <v>12</v>
      </c>
      <c r="K66" s="274">
        <v>9</v>
      </c>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row>
    <row r="67" spans="1:40" s="102" customFormat="1" ht="17.100000000000001" customHeight="1">
      <c r="A67" s="274">
        <v>50</v>
      </c>
      <c r="B67" s="274" t="s">
        <v>135</v>
      </c>
      <c r="C67" s="390" t="s">
        <v>179</v>
      </c>
      <c r="D67" s="391">
        <v>2223.5117785689999</v>
      </c>
      <c r="E67" s="391">
        <v>2223.5117785689999</v>
      </c>
      <c r="F67" s="391">
        <v>2223.5117785689999</v>
      </c>
      <c r="G67" s="392">
        <v>38275</v>
      </c>
      <c r="H67" s="392">
        <v>39538</v>
      </c>
      <c r="I67" s="392">
        <v>43341</v>
      </c>
      <c r="J67" s="274">
        <v>13</v>
      </c>
      <c r="K67" s="274">
        <v>8</v>
      </c>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row>
    <row r="68" spans="1:40" s="102" customFormat="1" ht="17.100000000000001" customHeight="1">
      <c r="A68" s="274">
        <v>51</v>
      </c>
      <c r="B68" s="274" t="s">
        <v>135</v>
      </c>
      <c r="C68" s="390" t="s">
        <v>180</v>
      </c>
      <c r="D68" s="391">
        <v>2582.8406418244999</v>
      </c>
      <c r="E68" s="391">
        <v>2582.8406418244999</v>
      </c>
      <c r="F68" s="391">
        <v>2582.8406418244999</v>
      </c>
      <c r="G68" s="392">
        <v>38187</v>
      </c>
      <c r="H68" s="392">
        <v>39798</v>
      </c>
      <c r="I68" s="392">
        <v>42643</v>
      </c>
      <c r="J68" s="274">
        <v>11</v>
      </c>
      <c r="K68" s="274">
        <v>8</v>
      </c>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row>
    <row r="69" spans="1:40" s="102" customFormat="1" ht="17.100000000000001" customHeight="1">
      <c r="A69" s="274">
        <v>52</v>
      </c>
      <c r="B69" s="274" t="s">
        <v>135</v>
      </c>
      <c r="C69" s="390" t="s">
        <v>181</v>
      </c>
      <c r="D69" s="391">
        <v>1066.2649913759999</v>
      </c>
      <c r="E69" s="391">
        <v>1066.2649913759999</v>
      </c>
      <c r="F69" s="391">
        <v>1066.2649913759999</v>
      </c>
      <c r="G69" s="392">
        <v>38200</v>
      </c>
      <c r="H69" s="392">
        <v>38327</v>
      </c>
      <c r="I69" s="392">
        <v>43341</v>
      </c>
      <c r="J69" s="274">
        <v>13</v>
      </c>
      <c r="K69" s="274">
        <v>5</v>
      </c>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row>
    <row r="70" spans="1:40" s="102" customFormat="1" ht="17.100000000000001" customHeight="1">
      <c r="A70" s="274">
        <v>53</v>
      </c>
      <c r="B70" s="274" t="s">
        <v>135</v>
      </c>
      <c r="C70" s="390" t="s">
        <v>182</v>
      </c>
      <c r="D70" s="391">
        <v>666.46856891749997</v>
      </c>
      <c r="E70" s="391">
        <v>666.46856891749997</v>
      </c>
      <c r="F70" s="391">
        <v>666.46856891749997</v>
      </c>
      <c r="G70" s="392">
        <v>38353</v>
      </c>
      <c r="H70" s="392">
        <v>38504</v>
      </c>
      <c r="I70" s="392">
        <v>42626</v>
      </c>
      <c r="J70" s="274">
        <v>11</v>
      </c>
      <c r="K70" s="274">
        <v>6</v>
      </c>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row>
    <row r="71" spans="1:40" s="102" customFormat="1" ht="17.100000000000001" customHeight="1">
      <c r="A71" s="274">
        <v>54</v>
      </c>
      <c r="B71" s="274" t="s">
        <v>135</v>
      </c>
      <c r="C71" s="390" t="s">
        <v>183</v>
      </c>
      <c r="D71" s="391">
        <v>732.28554591449995</v>
      </c>
      <c r="E71" s="391">
        <v>732.28554591449995</v>
      </c>
      <c r="F71" s="391">
        <v>732.28554591449995</v>
      </c>
      <c r="G71" s="392">
        <v>38279</v>
      </c>
      <c r="H71" s="392">
        <v>38777</v>
      </c>
      <c r="I71" s="392">
        <v>42479</v>
      </c>
      <c r="J71" s="274">
        <v>11</v>
      </c>
      <c r="K71" s="274">
        <v>6</v>
      </c>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row>
    <row r="72" spans="1:40" s="102" customFormat="1" ht="17.100000000000001" customHeight="1">
      <c r="A72" s="274">
        <v>55</v>
      </c>
      <c r="B72" s="274" t="s">
        <v>135</v>
      </c>
      <c r="C72" s="390" t="s">
        <v>184</v>
      </c>
      <c r="D72" s="391">
        <v>201.56641304499999</v>
      </c>
      <c r="E72" s="391">
        <v>201.56641304499999</v>
      </c>
      <c r="F72" s="391">
        <v>201.56641304499999</v>
      </c>
      <c r="G72" s="392">
        <v>38026</v>
      </c>
      <c r="H72" s="392">
        <v>38026</v>
      </c>
      <c r="I72" s="392">
        <v>41703</v>
      </c>
      <c r="J72" s="274">
        <v>10</v>
      </c>
      <c r="K72" s="274">
        <v>1</v>
      </c>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row>
    <row r="73" spans="1:40" s="100" customFormat="1" ht="17.100000000000001" customHeight="1">
      <c r="A73" s="274">
        <v>57</v>
      </c>
      <c r="B73" s="274" t="s">
        <v>135</v>
      </c>
      <c r="C73" s="390" t="s">
        <v>185</v>
      </c>
      <c r="D73" s="391">
        <v>477.60302930799992</v>
      </c>
      <c r="E73" s="391">
        <v>477.60302930799992</v>
      </c>
      <c r="F73" s="391">
        <v>477.60302930799992</v>
      </c>
      <c r="G73" s="392">
        <v>39692</v>
      </c>
      <c r="H73" s="392">
        <v>39677</v>
      </c>
      <c r="I73" s="392">
        <v>43111</v>
      </c>
      <c r="J73" s="274">
        <v>9</v>
      </c>
      <c r="K73" s="274">
        <v>0</v>
      </c>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row>
    <row r="74" spans="1:40" s="100" customFormat="1" ht="17.100000000000001" customHeight="1">
      <c r="A74" s="274">
        <v>58</v>
      </c>
      <c r="B74" s="274" t="s">
        <v>139</v>
      </c>
      <c r="C74" s="390" t="s">
        <v>806</v>
      </c>
      <c r="D74" s="391">
        <v>3686.7604011430003</v>
      </c>
      <c r="E74" s="391">
        <v>3686.7604011430003</v>
      </c>
      <c r="F74" s="391">
        <v>3686.7604011430003</v>
      </c>
      <c r="G74" s="392">
        <v>38037</v>
      </c>
      <c r="H74" s="392">
        <v>38037</v>
      </c>
      <c r="I74" s="392">
        <v>43341</v>
      </c>
      <c r="J74" s="274">
        <v>14</v>
      </c>
      <c r="K74" s="274">
        <v>4</v>
      </c>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row>
    <row r="75" spans="1:40" s="100" customFormat="1" ht="17.100000000000001" customHeight="1">
      <c r="A75" s="274">
        <v>59</v>
      </c>
      <c r="B75" s="274" t="s">
        <v>139</v>
      </c>
      <c r="C75" s="390" t="s">
        <v>187</v>
      </c>
      <c r="D75" s="391">
        <v>1109.8687116449998</v>
      </c>
      <c r="E75" s="391">
        <v>1109.8687116449998</v>
      </c>
      <c r="F75" s="391">
        <v>1109.8687116449998</v>
      </c>
      <c r="G75" s="392">
        <v>38650</v>
      </c>
      <c r="H75" s="392">
        <v>39188</v>
      </c>
      <c r="I75" s="392">
        <v>42626</v>
      </c>
      <c r="J75" s="274">
        <v>10</v>
      </c>
      <c r="K75" s="274">
        <v>6</v>
      </c>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row>
    <row r="76" spans="1:40" s="100" customFormat="1" ht="17.100000000000001" customHeight="1">
      <c r="A76" s="274">
        <v>60</v>
      </c>
      <c r="B76" s="274" t="s">
        <v>188</v>
      </c>
      <c r="C76" s="390" t="s">
        <v>189</v>
      </c>
      <c r="D76" s="391">
        <v>7189.0807451230003</v>
      </c>
      <c r="E76" s="391">
        <v>7189.0807451230003</v>
      </c>
      <c r="F76" s="391">
        <v>7189.0807451230003</v>
      </c>
      <c r="G76" s="392">
        <v>38163</v>
      </c>
      <c r="H76" s="392">
        <v>39783</v>
      </c>
      <c r="I76" s="392">
        <v>42643</v>
      </c>
      <c r="J76" s="274">
        <v>10</v>
      </c>
      <c r="K76" s="274">
        <v>9</v>
      </c>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row>
    <row r="77" spans="1:40" s="100" customFormat="1" ht="17.100000000000001" customHeight="1">
      <c r="A77" s="462" t="s">
        <v>807</v>
      </c>
      <c r="B77" s="462"/>
      <c r="C77" s="462"/>
      <c r="D77" s="393">
        <f>SUM(D78:D115)</f>
        <v>112795.5656405325</v>
      </c>
      <c r="E77" s="393">
        <f>SUM(E78:E115)</f>
        <v>112795.5656405325</v>
      </c>
      <c r="F77" s="393">
        <f>SUM(F78:F115)</f>
        <v>112795.5656405325</v>
      </c>
      <c r="G77" s="394"/>
      <c r="H77" s="394"/>
      <c r="I77" s="394"/>
      <c r="J77" s="274"/>
      <c r="K77" s="274"/>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row>
    <row r="78" spans="1:40" s="100" customFormat="1" ht="17.100000000000001" customHeight="1">
      <c r="A78" s="274">
        <v>61</v>
      </c>
      <c r="B78" s="274" t="s">
        <v>126</v>
      </c>
      <c r="C78" s="390" t="s">
        <v>190</v>
      </c>
      <c r="D78" s="391">
        <v>9162.0184828319998</v>
      </c>
      <c r="E78" s="391">
        <v>9162.0184828319998</v>
      </c>
      <c r="F78" s="391">
        <v>9162.0184828319998</v>
      </c>
      <c r="G78" s="392">
        <v>38598</v>
      </c>
      <c r="H78" s="392">
        <v>38598</v>
      </c>
      <c r="I78" s="392">
        <v>43279</v>
      </c>
      <c r="J78" s="274">
        <v>12</v>
      </c>
      <c r="K78" s="274">
        <v>3</v>
      </c>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row>
    <row r="79" spans="1:40" s="100" customFormat="1" ht="17.100000000000001" customHeight="1">
      <c r="A79" s="274">
        <v>62</v>
      </c>
      <c r="B79" s="274" t="s">
        <v>191</v>
      </c>
      <c r="C79" s="390" t="s">
        <v>746</v>
      </c>
      <c r="D79" s="391">
        <v>28168.865138511002</v>
      </c>
      <c r="E79" s="391">
        <v>28168.865138511002</v>
      </c>
      <c r="F79" s="391">
        <v>28168.865138511002</v>
      </c>
      <c r="G79" s="392">
        <v>40258</v>
      </c>
      <c r="H79" s="392">
        <v>40258</v>
      </c>
      <c r="I79" s="392">
        <v>44727</v>
      </c>
      <c r="J79" s="274">
        <v>11</v>
      </c>
      <c r="K79" s="274">
        <v>10</v>
      </c>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row>
    <row r="80" spans="1:40" s="100" customFormat="1" ht="17.100000000000001" customHeight="1">
      <c r="A80" s="274">
        <v>63</v>
      </c>
      <c r="B80" s="274" t="s">
        <v>154</v>
      </c>
      <c r="C80" s="390" t="s">
        <v>747</v>
      </c>
      <c r="D80" s="391">
        <v>5998.9590307929993</v>
      </c>
      <c r="E80" s="391">
        <v>5998.9590307929993</v>
      </c>
      <c r="F80" s="391">
        <v>5998.9590307929993</v>
      </c>
      <c r="G80" s="392">
        <v>39141</v>
      </c>
      <c r="H80" s="392">
        <v>39325</v>
      </c>
      <c r="I80" s="392">
        <v>50024</v>
      </c>
      <c r="J80" s="274">
        <v>29</v>
      </c>
      <c r="K80" s="274">
        <v>7</v>
      </c>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row>
    <row r="81" spans="1:40" s="100" customFormat="1" ht="17.100000000000001" customHeight="1">
      <c r="A81" s="274">
        <v>64</v>
      </c>
      <c r="B81" s="274" t="s">
        <v>135</v>
      </c>
      <c r="C81" s="390" t="s">
        <v>808</v>
      </c>
      <c r="D81" s="391">
        <v>222.3708506495</v>
      </c>
      <c r="E81" s="391">
        <v>222.3708506495</v>
      </c>
      <c r="F81" s="391">
        <v>222.3708506495</v>
      </c>
      <c r="G81" s="392">
        <v>38922</v>
      </c>
      <c r="H81" s="392">
        <v>38901</v>
      </c>
      <c r="I81" s="392">
        <v>42384</v>
      </c>
      <c r="J81" s="274">
        <v>9</v>
      </c>
      <c r="K81" s="274">
        <v>10</v>
      </c>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row>
    <row r="82" spans="1:40" s="100" customFormat="1" ht="17.100000000000001" customHeight="1">
      <c r="A82" s="274">
        <v>65</v>
      </c>
      <c r="B82" s="274" t="s">
        <v>135</v>
      </c>
      <c r="C82" s="390" t="s">
        <v>196</v>
      </c>
      <c r="D82" s="391">
        <v>1022.6316378720001</v>
      </c>
      <c r="E82" s="391">
        <v>1022.6316378720001</v>
      </c>
      <c r="F82" s="391">
        <v>1022.6316378720001</v>
      </c>
      <c r="G82" s="392">
        <v>38905</v>
      </c>
      <c r="H82" s="392">
        <v>38946</v>
      </c>
      <c r="I82" s="392">
        <v>43341</v>
      </c>
      <c r="J82" s="274">
        <v>12</v>
      </c>
      <c r="K82" s="274">
        <v>1</v>
      </c>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row>
    <row r="83" spans="1:40" s="100" customFormat="1" ht="17.100000000000001" customHeight="1">
      <c r="A83" s="274">
        <v>66</v>
      </c>
      <c r="B83" s="274" t="s">
        <v>135</v>
      </c>
      <c r="C83" s="390" t="s">
        <v>197</v>
      </c>
      <c r="D83" s="391">
        <v>6477.0184578629996</v>
      </c>
      <c r="E83" s="391">
        <v>6477.0184578629996</v>
      </c>
      <c r="F83" s="391">
        <v>6477.0184578629996</v>
      </c>
      <c r="G83" s="392">
        <v>38544</v>
      </c>
      <c r="H83" s="392">
        <v>39141</v>
      </c>
      <c r="I83" s="392">
        <v>43341</v>
      </c>
      <c r="J83" s="274">
        <v>12</v>
      </c>
      <c r="K83" s="274">
        <v>11</v>
      </c>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row>
    <row r="84" spans="1:40" s="100" customFormat="1" ht="17.100000000000001" customHeight="1">
      <c r="A84" s="274">
        <v>67</v>
      </c>
      <c r="B84" s="274" t="s">
        <v>135</v>
      </c>
      <c r="C84" s="390" t="s">
        <v>198</v>
      </c>
      <c r="D84" s="391">
        <v>2461.4732943825002</v>
      </c>
      <c r="E84" s="391">
        <v>2461.4732943825002</v>
      </c>
      <c r="F84" s="391">
        <v>2461.4732943825002</v>
      </c>
      <c r="G84" s="392">
        <v>38288</v>
      </c>
      <c r="H84" s="392">
        <v>38288</v>
      </c>
      <c r="I84" s="392">
        <v>41899</v>
      </c>
      <c r="J84" s="274">
        <v>9</v>
      </c>
      <c r="K84" s="274">
        <v>5</v>
      </c>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row>
    <row r="85" spans="1:40" s="100" customFormat="1" ht="17.100000000000001" customHeight="1">
      <c r="A85" s="274">
        <v>68</v>
      </c>
      <c r="B85" s="274" t="s">
        <v>135</v>
      </c>
      <c r="C85" s="390" t="s">
        <v>199</v>
      </c>
      <c r="D85" s="391">
        <v>2949.5228660019998</v>
      </c>
      <c r="E85" s="391">
        <v>2949.5228660019998</v>
      </c>
      <c r="F85" s="391">
        <v>2949.5228660019998</v>
      </c>
      <c r="G85" s="392">
        <v>40008</v>
      </c>
      <c r="H85" s="392">
        <v>41242</v>
      </c>
      <c r="I85" s="392">
        <v>45035</v>
      </c>
      <c r="J85" s="274">
        <v>13</v>
      </c>
      <c r="K85" s="274">
        <v>6</v>
      </c>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row>
    <row r="86" spans="1:40" s="100" customFormat="1" ht="17.100000000000001" customHeight="1">
      <c r="A86" s="274">
        <v>69</v>
      </c>
      <c r="B86" s="274" t="s">
        <v>135</v>
      </c>
      <c r="C86" s="390" t="s">
        <v>200</v>
      </c>
      <c r="D86" s="391">
        <v>1798.6822558714998</v>
      </c>
      <c r="E86" s="391">
        <v>1798.6822558714998</v>
      </c>
      <c r="F86" s="391">
        <v>1798.6822558714998</v>
      </c>
      <c r="G86" s="392">
        <v>38121</v>
      </c>
      <c r="H86" s="392">
        <v>38121</v>
      </c>
      <c r="I86" s="392">
        <v>41780</v>
      </c>
      <c r="J86" s="274">
        <v>10</v>
      </c>
      <c r="K86" s="274">
        <v>0</v>
      </c>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row>
    <row r="87" spans="1:40" s="100" customFormat="1" ht="17.100000000000001" customHeight="1">
      <c r="A87" s="274">
        <v>70</v>
      </c>
      <c r="B87" s="274" t="s">
        <v>135</v>
      </c>
      <c r="C87" s="390" t="s">
        <v>201</v>
      </c>
      <c r="D87" s="391">
        <v>1579.1963499639999</v>
      </c>
      <c r="E87" s="391">
        <v>1579.1963499639999</v>
      </c>
      <c r="F87" s="391">
        <v>1579.1963499639999</v>
      </c>
      <c r="G87" s="392">
        <v>38350</v>
      </c>
      <c r="H87" s="392">
        <v>38350</v>
      </c>
      <c r="I87" s="392">
        <v>43290</v>
      </c>
      <c r="J87" s="274">
        <v>13</v>
      </c>
      <c r="K87" s="274">
        <v>4</v>
      </c>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row>
    <row r="88" spans="1:40" s="100" customFormat="1" ht="17.100000000000001" customHeight="1">
      <c r="A88" s="274">
        <v>71</v>
      </c>
      <c r="B88" s="274" t="s">
        <v>202</v>
      </c>
      <c r="C88" s="390" t="s">
        <v>203</v>
      </c>
      <c r="D88" s="391">
        <v>2032.6171204215</v>
      </c>
      <c r="E88" s="391">
        <v>2032.6171204215</v>
      </c>
      <c r="F88" s="391">
        <v>2032.6171204215</v>
      </c>
      <c r="G88" s="392">
        <v>38578</v>
      </c>
      <c r="H88" s="392">
        <v>38578</v>
      </c>
      <c r="I88" s="392">
        <v>42069</v>
      </c>
      <c r="J88" s="274">
        <v>9</v>
      </c>
      <c r="K88" s="274">
        <v>2</v>
      </c>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row>
    <row r="89" spans="1:40" s="100" customFormat="1" ht="17.100000000000001" customHeight="1">
      <c r="A89" s="274">
        <v>72</v>
      </c>
      <c r="B89" s="274" t="s">
        <v>204</v>
      </c>
      <c r="C89" s="390" t="s">
        <v>205</v>
      </c>
      <c r="D89" s="391">
        <v>2055.9705675519999</v>
      </c>
      <c r="E89" s="391">
        <v>2055.9705675519999</v>
      </c>
      <c r="F89" s="391">
        <v>2055.9705675519999</v>
      </c>
      <c r="G89" s="392">
        <v>38507</v>
      </c>
      <c r="H89" s="392">
        <v>38650</v>
      </c>
      <c r="I89" s="392">
        <v>42069</v>
      </c>
      <c r="J89" s="274">
        <v>9</v>
      </c>
      <c r="K89" s="274">
        <v>9</v>
      </c>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row>
    <row r="90" spans="1:40" s="100" customFormat="1" ht="17.100000000000001" customHeight="1">
      <c r="A90" s="274">
        <v>73</v>
      </c>
      <c r="B90" s="274" t="s">
        <v>204</v>
      </c>
      <c r="C90" s="390" t="s">
        <v>206</v>
      </c>
      <c r="D90" s="391">
        <v>4074.2417335369996</v>
      </c>
      <c r="E90" s="391">
        <v>4074.2417335369996</v>
      </c>
      <c r="F90" s="391">
        <v>4074.2417335369996</v>
      </c>
      <c r="G90" s="392">
        <v>40186</v>
      </c>
      <c r="H90" s="392">
        <v>40186</v>
      </c>
      <c r="I90" s="392">
        <v>43672</v>
      </c>
      <c r="J90" s="274">
        <v>9</v>
      </c>
      <c r="K90" s="274">
        <v>5</v>
      </c>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row>
    <row r="91" spans="1:40" s="100" customFormat="1" ht="17.100000000000001" customHeight="1">
      <c r="A91" s="274">
        <v>74</v>
      </c>
      <c r="B91" s="274" t="s">
        <v>204</v>
      </c>
      <c r="C91" s="390" t="s">
        <v>207</v>
      </c>
      <c r="D91" s="391">
        <v>339.63760156949996</v>
      </c>
      <c r="E91" s="391">
        <v>339.63760156949996</v>
      </c>
      <c r="F91" s="391">
        <v>339.63760156949996</v>
      </c>
      <c r="G91" s="392">
        <v>38457</v>
      </c>
      <c r="H91" s="392">
        <v>38457</v>
      </c>
      <c r="I91" s="392">
        <v>43341</v>
      </c>
      <c r="J91" s="274">
        <v>12</v>
      </c>
      <c r="K91" s="274">
        <v>8</v>
      </c>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row>
    <row r="92" spans="1:40" s="100" customFormat="1" ht="17.100000000000001" customHeight="1">
      <c r="A92" s="274">
        <v>75</v>
      </c>
      <c r="B92" s="274" t="s">
        <v>204</v>
      </c>
      <c r="C92" s="390" t="s">
        <v>208</v>
      </c>
      <c r="D92" s="391">
        <v>2901.0687824224997</v>
      </c>
      <c r="E92" s="391">
        <v>2901.0687824224997</v>
      </c>
      <c r="F92" s="391">
        <v>2901.0687824224997</v>
      </c>
      <c r="G92" s="392">
        <v>38290</v>
      </c>
      <c r="H92" s="392">
        <v>38404</v>
      </c>
      <c r="I92" s="392">
        <v>43341</v>
      </c>
      <c r="J92" s="274">
        <v>13</v>
      </c>
      <c r="K92" s="274">
        <v>10</v>
      </c>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row>
    <row r="93" spans="1:40" s="100" customFormat="1" ht="17.100000000000001" customHeight="1">
      <c r="A93" s="274">
        <v>76</v>
      </c>
      <c r="B93" s="274" t="s">
        <v>204</v>
      </c>
      <c r="C93" s="390" t="s">
        <v>209</v>
      </c>
      <c r="D93" s="391">
        <v>940.53818157850003</v>
      </c>
      <c r="E93" s="391">
        <v>940.53818157850003</v>
      </c>
      <c r="F93" s="391">
        <v>940.53818157850003</v>
      </c>
      <c r="G93" s="392">
        <v>38596</v>
      </c>
      <c r="H93" s="392">
        <v>38714</v>
      </c>
      <c r="I93" s="392">
        <v>42384</v>
      </c>
      <c r="J93" s="274">
        <v>9</v>
      </c>
      <c r="K93" s="274">
        <v>4</v>
      </c>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row>
    <row r="94" spans="1:40" s="100" customFormat="1" ht="17.100000000000001" customHeight="1">
      <c r="A94" s="274">
        <v>77</v>
      </c>
      <c r="B94" s="274" t="s">
        <v>204</v>
      </c>
      <c r="C94" s="390" t="s">
        <v>210</v>
      </c>
      <c r="D94" s="391">
        <v>3108.9589048449998</v>
      </c>
      <c r="E94" s="391">
        <v>3108.9589048449998</v>
      </c>
      <c r="F94" s="391">
        <v>3108.9589048449998</v>
      </c>
      <c r="G94" s="392">
        <v>38449</v>
      </c>
      <c r="H94" s="392">
        <v>38449</v>
      </c>
      <c r="I94" s="392">
        <v>43341</v>
      </c>
      <c r="J94" s="274">
        <v>12</v>
      </c>
      <c r="K94" s="274">
        <v>8</v>
      </c>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row>
    <row r="95" spans="1:40" s="100" customFormat="1" ht="17.100000000000001" customHeight="1">
      <c r="A95" s="274">
        <v>78</v>
      </c>
      <c r="B95" s="274" t="s">
        <v>204</v>
      </c>
      <c r="C95" s="390" t="s">
        <v>211</v>
      </c>
      <c r="D95" s="391">
        <v>246.12287627649999</v>
      </c>
      <c r="E95" s="391">
        <v>246.12287627649999</v>
      </c>
      <c r="F95" s="391">
        <v>246.12287627649999</v>
      </c>
      <c r="G95" s="392">
        <v>38088</v>
      </c>
      <c r="H95" s="392">
        <v>38088</v>
      </c>
      <c r="I95" s="392">
        <v>41780</v>
      </c>
      <c r="J95" s="274">
        <v>10</v>
      </c>
      <c r="K95" s="274">
        <v>1</v>
      </c>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row>
    <row r="96" spans="1:40" s="100" customFormat="1" ht="17.100000000000001" customHeight="1">
      <c r="A96" s="274">
        <v>79</v>
      </c>
      <c r="B96" s="274" t="s">
        <v>204</v>
      </c>
      <c r="C96" s="390" t="s">
        <v>213</v>
      </c>
      <c r="D96" s="391">
        <v>6324.6738359274996</v>
      </c>
      <c r="E96" s="391">
        <v>6324.6738359274996</v>
      </c>
      <c r="F96" s="391">
        <v>6324.6738359274996</v>
      </c>
      <c r="G96" s="392">
        <v>39588</v>
      </c>
      <c r="H96" s="392">
        <v>39272</v>
      </c>
      <c r="I96" s="392">
        <v>43341</v>
      </c>
      <c r="J96" s="274">
        <v>10</v>
      </c>
      <c r="K96" s="274">
        <v>3</v>
      </c>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row>
    <row r="97" spans="1:40" s="100" customFormat="1" ht="17.100000000000001" customHeight="1">
      <c r="A97" s="274">
        <v>80</v>
      </c>
      <c r="B97" s="274" t="s">
        <v>204</v>
      </c>
      <c r="C97" s="390" t="s">
        <v>214</v>
      </c>
      <c r="D97" s="391">
        <v>2181.4976401569998</v>
      </c>
      <c r="E97" s="391">
        <v>2181.4976401569998</v>
      </c>
      <c r="F97" s="391">
        <v>2181.4976401569998</v>
      </c>
      <c r="G97" s="392">
        <v>38579</v>
      </c>
      <c r="H97" s="392">
        <v>39030</v>
      </c>
      <c r="I97" s="392">
        <v>42475</v>
      </c>
      <c r="J97" s="274">
        <v>10</v>
      </c>
      <c r="K97" s="274">
        <v>8</v>
      </c>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row>
    <row r="98" spans="1:40" s="100" customFormat="1" ht="17.100000000000001" customHeight="1">
      <c r="A98" s="274">
        <v>82</v>
      </c>
      <c r="B98" s="274" t="s">
        <v>204</v>
      </c>
      <c r="C98" s="390" t="s">
        <v>215</v>
      </c>
      <c r="D98" s="391">
        <v>223.07148139950002</v>
      </c>
      <c r="E98" s="391">
        <v>223.07148139950002</v>
      </c>
      <c r="F98" s="391">
        <v>223.07148139950002</v>
      </c>
      <c r="G98" s="392">
        <v>38659</v>
      </c>
      <c r="H98" s="392">
        <v>38659</v>
      </c>
      <c r="I98" s="392">
        <v>42069</v>
      </c>
      <c r="J98" s="274">
        <v>9</v>
      </c>
      <c r="K98" s="274">
        <v>0</v>
      </c>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row>
    <row r="99" spans="1:40" s="100" customFormat="1" ht="17.100000000000001" customHeight="1">
      <c r="A99" s="274">
        <v>83</v>
      </c>
      <c r="B99" s="274" t="s">
        <v>204</v>
      </c>
      <c r="C99" s="390" t="s">
        <v>216</v>
      </c>
      <c r="D99" s="391">
        <v>67.74901797599999</v>
      </c>
      <c r="E99" s="391">
        <v>67.74901797599999</v>
      </c>
      <c r="F99" s="391">
        <v>67.74901797599999</v>
      </c>
      <c r="G99" s="392">
        <v>38589</v>
      </c>
      <c r="H99" s="392">
        <v>38589</v>
      </c>
      <c r="I99" s="392">
        <v>43341</v>
      </c>
      <c r="J99" s="274">
        <v>12</v>
      </c>
      <c r="K99" s="274">
        <v>8</v>
      </c>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218"/>
    </row>
    <row r="100" spans="1:40" s="100" customFormat="1" ht="17.100000000000001" customHeight="1">
      <c r="A100" s="274">
        <v>84</v>
      </c>
      <c r="B100" s="274" t="s">
        <v>204</v>
      </c>
      <c r="C100" s="390" t="s">
        <v>217</v>
      </c>
      <c r="D100" s="391">
        <v>1647.9811069319999</v>
      </c>
      <c r="E100" s="391">
        <v>1647.9811069319999</v>
      </c>
      <c r="F100" s="391">
        <v>1647.9811069319999</v>
      </c>
      <c r="G100" s="392">
        <v>39114</v>
      </c>
      <c r="H100" s="392">
        <v>39114</v>
      </c>
      <c r="I100" s="392">
        <v>42475</v>
      </c>
      <c r="J100" s="274">
        <v>9</v>
      </c>
      <c r="K100" s="274">
        <v>1</v>
      </c>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row>
    <row r="101" spans="1:40" s="100" customFormat="1" ht="17.100000000000001" customHeight="1">
      <c r="A101" s="274">
        <v>87</v>
      </c>
      <c r="B101" s="274" t="s">
        <v>204</v>
      </c>
      <c r="C101" s="390" t="s">
        <v>218</v>
      </c>
      <c r="D101" s="391">
        <v>3377.8076009289998</v>
      </c>
      <c r="E101" s="391">
        <v>3377.8076009289998</v>
      </c>
      <c r="F101" s="391">
        <v>3377.8076009289998</v>
      </c>
      <c r="G101" s="392">
        <v>38488</v>
      </c>
      <c r="H101" s="392">
        <v>38703</v>
      </c>
      <c r="I101" s="392">
        <v>42069</v>
      </c>
      <c r="J101" s="274">
        <v>9</v>
      </c>
      <c r="K101" s="274">
        <v>6</v>
      </c>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row>
    <row r="102" spans="1:40" s="100" customFormat="1" ht="17.100000000000001" customHeight="1">
      <c r="A102" s="274">
        <v>90</v>
      </c>
      <c r="B102" s="274" t="s">
        <v>204</v>
      </c>
      <c r="C102" s="390" t="s">
        <v>219</v>
      </c>
      <c r="D102" s="391">
        <v>673.02502553299996</v>
      </c>
      <c r="E102" s="391">
        <v>673.02502553299996</v>
      </c>
      <c r="F102" s="391">
        <v>673.02502553299996</v>
      </c>
      <c r="G102" s="392">
        <v>38548</v>
      </c>
      <c r="H102" s="392">
        <v>38548</v>
      </c>
      <c r="I102" s="392">
        <v>42069</v>
      </c>
      <c r="J102" s="274">
        <v>9</v>
      </c>
      <c r="K102" s="274">
        <v>7</v>
      </c>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row>
    <row r="103" spans="1:40" s="100" customFormat="1" ht="17.100000000000001" customHeight="1">
      <c r="A103" s="274">
        <v>91</v>
      </c>
      <c r="B103" s="274" t="s">
        <v>204</v>
      </c>
      <c r="C103" s="390" t="s">
        <v>220</v>
      </c>
      <c r="D103" s="391">
        <v>1015.4330818884999</v>
      </c>
      <c r="E103" s="391">
        <v>1015.4330818884999</v>
      </c>
      <c r="F103" s="391">
        <v>1015.4330818884999</v>
      </c>
      <c r="G103" s="392">
        <v>38862</v>
      </c>
      <c r="H103" s="392">
        <v>38872</v>
      </c>
      <c r="I103" s="392">
        <v>43341</v>
      </c>
      <c r="J103" s="274">
        <v>12</v>
      </c>
      <c r="K103" s="274">
        <v>1</v>
      </c>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row>
    <row r="104" spans="1:40" s="100" customFormat="1" ht="17.100000000000001" customHeight="1">
      <c r="A104" s="274">
        <v>92</v>
      </c>
      <c r="B104" s="274" t="s">
        <v>204</v>
      </c>
      <c r="C104" s="390" t="s">
        <v>221</v>
      </c>
      <c r="D104" s="391">
        <v>1690.21448534</v>
      </c>
      <c r="E104" s="391">
        <v>1690.21448534</v>
      </c>
      <c r="F104" s="391">
        <v>1690.21448534</v>
      </c>
      <c r="G104" s="392">
        <v>38510</v>
      </c>
      <c r="H104" s="392">
        <v>38700</v>
      </c>
      <c r="I104" s="392">
        <v>42384</v>
      </c>
      <c r="J104" s="274">
        <v>10</v>
      </c>
      <c r="K104" s="274">
        <v>4</v>
      </c>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row>
    <row r="105" spans="1:40" s="100" customFormat="1" ht="17.100000000000001" customHeight="1">
      <c r="A105" s="274">
        <v>93</v>
      </c>
      <c r="B105" s="274" t="s">
        <v>204</v>
      </c>
      <c r="C105" s="390" t="s">
        <v>222</v>
      </c>
      <c r="D105" s="391">
        <v>1690.562779223</v>
      </c>
      <c r="E105" s="391">
        <v>1690.562779223</v>
      </c>
      <c r="F105" s="391">
        <v>1690.562779223</v>
      </c>
      <c r="G105" s="392">
        <v>38651</v>
      </c>
      <c r="H105" s="392">
        <v>38651</v>
      </c>
      <c r="I105" s="392">
        <v>43341</v>
      </c>
      <c r="J105" s="274">
        <v>12</v>
      </c>
      <c r="K105" s="274">
        <v>9</v>
      </c>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row>
    <row r="106" spans="1:40" s="100" customFormat="1" ht="17.100000000000001" customHeight="1">
      <c r="A106" s="274">
        <v>94</v>
      </c>
      <c r="B106" s="274" t="s">
        <v>204</v>
      </c>
      <c r="C106" s="390" t="s">
        <v>223</v>
      </c>
      <c r="D106" s="391">
        <v>745.06321307450003</v>
      </c>
      <c r="E106" s="391">
        <v>745.06321307450003</v>
      </c>
      <c r="F106" s="391">
        <v>745.06321307450003</v>
      </c>
      <c r="G106" s="392">
        <v>38410</v>
      </c>
      <c r="H106" s="392">
        <v>38410</v>
      </c>
      <c r="I106" s="392">
        <v>42185</v>
      </c>
      <c r="J106" s="274">
        <v>10</v>
      </c>
      <c r="K106" s="274">
        <v>3</v>
      </c>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row>
    <row r="107" spans="1:40" s="100" customFormat="1" ht="17.100000000000001" customHeight="1">
      <c r="A107" s="274">
        <v>95</v>
      </c>
      <c r="B107" s="274" t="s">
        <v>139</v>
      </c>
      <c r="C107" s="390" t="s">
        <v>224</v>
      </c>
      <c r="D107" s="391">
        <v>302.50770943049997</v>
      </c>
      <c r="E107" s="391">
        <v>302.50770943049997</v>
      </c>
      <c r="F107" s="391">
        <v>302.50770943049997</v>
      </c>
      <c r="G107" s="392">
        <v>38628</v>
      </c>
      <c r="H107" s="392">
        <v>38628</v>
      </c>
      <c r="I107" s="392">
        <v>42069</v>
      </c>
      <c r="J107" s="274">
        <v>9</v>
      </c>
      <c r="K107" s="274">
        <v>0</v>
      </c>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row>
    <row r="108" spans="1:40" s="100" customFormat="1" ht="17.100000000000001" customHeight="1">
      <c r="A108" s="274">
        <v>98</v>
      </c>
      <c r="B108" s="274" t="s">
        <v>139</v>
      </c>
      <c r="C108" s="390" t="s">
        <v>225</v>
      </c>
      <c r="D108" s="391">
        <v>194.31601038599999</v>
      </c>
      <c r="E108" s="391">
        <v>194.31601038599999</v>
      </c>
      <c r="F108" s="391">
        <v>194.31601038599999</v>
      </c>
      <c r="G108" s="392">
        <v>38554</v>
      </c>
      <c r="H108" s="392">
        <v>38564</v>
      </c>
      <c r="I108" s="392">
        <v>42069</v>
      </c>
      <c r="J108" s="274">
        <v>9</v>
      </c>
      <c r="K108" s="274">
        <v>7</v>
      </c>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row>
    <row r="109" spans="1:40" s="100" customFormat="1" ht="17.100000000000001" customHeight="1">
      <c r="A109" s="274">
        <v>99</v>
      </c>
      <c r="B109" s="274" t="s">
        <v>139</v>
      </c>
      <c r="C109" s="390" t="s">
        <v>226</v>
      </c>
      <c r="D109" s="391">
        <v>1324.3152677114999</v>
      </c>
      <c r="E109" s="391">
        <v>1324.3152677114999</v>
      </c>
      <c r="F109" s="391">
        <v>1324.3152677114999</v>
      </c>
      <c r="G109" s="392">
        <v>38512</v>
      </c>
      <c r="H109" s="392">
        <v>38562</v>
      </c>
      <c r="I109" s="392">
        <v>43279</v>
      </c>
      <c r="J109" s="274">
        <v>13</v>
      </c>
      <c r="K109" s="274">
        <v>0</v>
      </c>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row>
    <row r="110" spans="1:40" s="100" customFormat="1" ht="17.100000000000001" customHeight="1">
      <c r="A110" s="274">
        <v>100</v>
      </c>
      <c r="B110" s="274" t="s">
        <v>227</v>
      </c>
      <c r="C110" s="390" t="s">
        <v>228</v>
      </c>
      <c r="D110" s="391">
        <v>2235.562259925</v>
      </c>
      <c r="E110" s="391">
        <v>2235.562259925</v>
      </c>
      <c r="F110" s="391">
        <v>2235.562259925</v>
      </c>
      <c r="G110" s="392">
        <v>38981</v>
      </c>
      <c r="H110" s="392">
        <v>39559</v>
      </c>
      <c r="I110" s="392">
        <v>43341</v>
      </c>
      <c r="J110" s="274">
        <v>11</v>
      </c>
      <c r="K110" s="274">
        <v>10</v>
      </c>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row>
    <row r="111" spans="1:40" s="100" customFormat="1" ht="17.100000000000001" customHeight="1">
      <c r="A111" s="274">
        <v>101</v>
      </c>
      <c r="B111" s="274" t="s">
        <v>227</v>
      </c>
      <c r="C111" s="390" t="s">
        <v>229</v>
      </c>
      <c r="D111" s="391">
        <v>1636.4541230895002</v>
      </c>
      <c r="E111" s="391">
        <v>1636.4541230895002</v>
      </c>
      <c r="F111" s="391">
        <v>1636.4541230895002</v>
      </c>
      <c r="G111" s="392">
        <v>38837</v>
      </c>
      <c r="H111" s="392">
        <v>39958</v>
      </c>
      <c r="I111" s="392">
        <v>43572</v>
      </c>
      <c r="J111" s="274">
        <v>12</v>
      </c>
      <c r="K111" s="274">
        <v>6</v>
      </c>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row>
    <row r="112" spans="1:40" s="100" customFormat="1" ht="17.100000000000001" customHeight="1">
      <c r="A112" s="274">
        <v>102</v>
      </c>
      <c r="B112" s="274" t="s">
        <v>227</v>
      </c>
      <c r="C112" s="390" t="s">
        <v>230</v>
      </c>
      <c r="D112" s="391">
        <v>918.65658736750004</v>
      </c>
      <c r="E112" s="391">
        <v>918.65658736750004</v>
      </c>
      <c r="F112" s="391">
        <v>918.65658736750004</v>
      </c>
      <c r="G112" s="392">
        <v>38945</v>
      </c>
      <c r="H112" s="392">
        <v>39060</v>
      </c>
      <c r="I112" s="392">
        <v>42626</v>
      </c>
      <c r="J112" s="274">
        <v>9</v>
      </c>
      <c r="K112" s="274">
        <v>11</v>
      </c>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row>
    <row r="113" spans="1:40" s="100" customFormat="1" ht="17.100000000000001" customHeight="1">
      <c r="A113" s="274">
        <v>103</v>
      </c>
      <c r="B113" s="274" t="s">
        <v>227</v>
      </c>
      <c r="C113" s="390" t="s">
        <v>231</v>
      </c>
      <c r="D113" s="391">
        <v>426.74587414199999</v>
      </c>
      <c r="E113" s="391">
        <v>426.74587414199999</v>
      </c>
      <c r="F113" s="391">
        <v>426.74587414199999</v>
      </c>
      <c r="G113" s="392">
        <v>38594</v>
      </c>
      <c r="H113" s="392">
        <v>38593</v>
      </c>
      <c r="I113" s="392">
        <v>42069</v>
      </c>
      <c r="J113" s="274">
        <v>9</v>
      </c>
      <c r="K113" s="274">
        <v>5</v>
      </c>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row>
    <row r="114" spans="1:40" s="100" customFormat="1" ht="17.100000000000001" customHeight="1">
      <c r="A114" s="274">
        <v>104</v>
      </c>
      <c r="B114" s="274" t="s">
        <v>227</v>
      </c>
      <c r="C114" s="390" t="s">
        <v>232</v>
      </c>
      <c r="D114" s="391">
        <v>7752.6138157969999</v>
      </c>
      <c r="E114" s="391">
        <v>7752.6138157969999</v>
      </c>
      <c r="F114" s="391">
        <v>7752.6138157969999</v>
      </c>
      <c r="G114" s="392">
        <v>38562</v>
      </c>
      <c r="H114" s="392">
        <v>42782</v>
      </c>
      <c r="I114" s="392">
        <v>49947</v>
      </c>
      <c r="J114" s="274">
        <v>31</v>
      </c>
      <c r="K114" s="274">
        <v>0</v>
      </c>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row>
    <row r="115" spans="1:40" s="100" customFormat="1" ht="17.100000000000001" customHeight="1">
      <c r="A115" s="274">
        <v>105</v>
      </c>
      <c r="B115" s="274" t="s">
        <v>227</v>
      </c>
      <c r="C115" s="390" t="s">
        <v>748</v>
      </c>
      <c r="D115" s="391">
        <v>2827.4205913605001</v>
      </c>
      <c r="E115" s="391">
        <v>2827.4205913605001</v>
      </c>
      <c r="F115" s="391">
        <v>2827.4205913605001</v>
      </c>
      <c r="G115" s="392">
        <v>38665</v>
      </c>
      <c r="H115" s="392">
        <v>38742</v>
      </c>
      <c r="I115" s="392">
        <v>43279</v>
      </c>
      <c r="J115" s="274">
        <v>12</v>
      </c>
      <c r="K115" s="274">
        <v>3</v>
      </c>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row>
    <row r="116" spans="1:40" s="100" customFormat="1" ht="17.100000000000001" customHeight="1">
      <c r="A116" s="462" t="s">
        <v>809</v>
      </c>
      <c r="B116" s="462"/>
      <c r="C116" s="462"/>
      <c r="D116" s="393">
        <f>SUM(D117:D133)</f>
        <v>66331.689519754989</v>
      </c>
      <c r="E116" s="393">
        <f>SUM(E117:E133)</f>
        <v>66331.689519754989</v>
      </c>
      <c r="F116" s="393">
        <f>SUM(F117:F133)</f>
        <v>66331.689519754989</v>
      </c>
      <c r="G116" s="274"/>
      <c r="H116" s="274"/>
      <c r="I116" s="394"/>
      <c r="J116" s="274"/>
      <c r="K116" s="274"/>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18"/>
      <c r="AL116" s="218"/>
      <c r="AM116" s="218"/>
      <c r="AN116" s="218"/>
    </row>
    <row r="117" spans="1:40" s="100" customFormat="1" ht="17.100000000000001" customHeight="1">
      <c r="A117" s="274">
        <v>106</v>
      </c>
      <c r="B117" s="274" t="s">
        <v>126</v>
      </c>
      <c r="C117" s="390" t="s">
        <v>810</v>
      </c>
      <c r="D117" s="391">
        <v>11334.917522995</v>
      </c>
      <c r="E117" s="391">
        <v>11334.917522995</v>
      </c>
      <c r="F117" s="391">
        <v>11334.917522995</v>
      </c>
      <c r="G117" s="392">
        <v>39052</v>
      </c>
      <c r="H117" s="392">
        <v>39052</v>
      </c>
      <c r="I117" s="392">
        <v>43341</v>
      </c>
      <c r="J117" s="274">
        <v>11</v>
      </c>
      <c r="K117" s="274">
        <v>5</v>
      </c>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row>
    <row r="118" spans="1:40" s="100" customFormat="1" ht="17.100000000000001" customHeight="1">
      <c r="A118" s="274">
        <v>107</v>
      </c>
      <c r="B118" s="274" t="s">
        <v>127</v>
      </c>
      <c r="C118" s="390" t="s">
        <v>235</v>
      </c>
      <c r="D118" s="391">
        <v>701.46195075599996</v>
      </c>
      <c r="E118" s="391">
        <v>701.46195075599996</v>
      </c>
      <c r="F118" s="391">
        <v>701.46195075599996</v>
      </c>
      <c r="G118" s="392">
        <v>39243</v>
      </c>
      <c r="H118" s="392">
        <v>39243</v>
      </c>
      <c r="I118" s="392">
        <v>43341</v>
      </c>
      <c r="J118" s="274">
        <v>10</v>
      </c>
      <c r="K118" s="274">
        <v>10</v>
      </c>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18"/>
      <c r="AL118" s="218"/>
      <c r="AM118" s="218"/>
      <c r="AN118" s="218"/>
    </row>
    <row r="119" spans="1:40" s="100" customFormat="1" ht="17.100000000000001" customHeight="1">
      <c r="A119" s="274">
        <v>108</v>
      </c>
      <c r="B119" s="274" t="s">
        <v>135</v>
      </c>
      <c r="C119" s="390" t="s">
        <v>236</v>
      </c>
      <c r="D119" s="391">
        <v>651.5574007235</v>
      </c>
      <c r="E119" s="391">
        <v>651.5574007235</v>
      </c>
      <c r="F119" s="391">
        <v>651.5574007235</v>
      </c>
      <c r="G119" s="392">
        <v>38754</v>
      </c>
      <c r="H119" s="392">
        <v>38814</v>
      </c>
      <c r="I119" s="392">
        <v>42384</v>
      </c>
      <c r="J119" s="274">
        <v>9</v>
      </c>
      <c r="K119" s="274">
        <v>10</v>
      </c>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row>
    <row r="120" spans="1:40" s="100" customFormat="1" ht="17.100000000000001" customHeight="1">
      <c r="A120" s="274">
        <v>110</v>
      </c>
      <c r="B120" s="274" t="s">
        <v>204</v>
      </c>
      <c r="C120" s="390" t="s">
        <v>237</v>
      </c>
      <c r="D120" s="391">
        <v>584.17482411549997</v>
      </c>
      <c r="E120" s="391">
        <v>584.17482411549997</v>
      </c>
      <c r="F120" s="391">
        <v>584.17482411549997</v>
      </c>
      <c r="G120" s="392">
        <v>39179</v>
      </c>
      <c r="H120" s="392">
        <v>39244</v>
      </c>
      <c r="I120" s="392">
        <v>42475</v>
      </c>
      <c r="J120" s="274">
        <v>9</v>
      </c>
      <c r="K120" s="274">
        <v>0</v>
      </c>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row>
    <row r="121" spans="1:40" s="100" customFormat="1" ht="17.100000000000001" customHeight="1">
      <c r="A121" s="274">
        <v>111</v>
      </c>
      <c r="B121" s="274" t="s">
        <v>204</v>
      </c>
      <c r="C121" s="390" t="s">
        <v>238</v>
      </c>
      <c r="D121" s="391">
        <v>1578.2784317955</v>
      </c>
      <c r="E121" s="391">
        <v>1578.2784317955</v>
      </c>
      <c r="F121" s="391">
        <v>1578.2784317955</v>
      </c>
      <c r="G121" s="392">
        <v>40040</v>
      </c>
      <c r="H121" s="392">
        <v>40049</v>
      </c>
      <c r="I121" s="392">
        <v>43672</v>
      </c>
      <c r="J121" s="274">
        <v>9</v>
      </c>
      <c r="K121" s="274">
        <v>5</v>
      </c>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row>
    <row r="122" spans="1:40" s="100" customFormat="1" ht="17.100000000000001" customHeight="1">
      <c r="A122" s="274">
        <v>112</v>
      </c>
      <c r="B122" s="274" t="s">
        <v>204</v>
      </c>
      <c r="C122" s="390" t="s">
        <v>239</v>
      </c>
      <c r="D122" s="391">
        <v>2645.2122613654997</v>
      </c>
      <c r="E122" s="391">
        <v>2645.2122613654997</v>
      </c>
      <c r="F122" s="391">
        <v>2645.2122613654997</v>
      </c>
      <c r="G122" s="392">
        <v>38621</v>
      </c>
      <c r="H122" s="392">
        <v>40543</v>
      </c>
      <c r="I122" s="392">
        <v>43341</v>
      </c>
      <c r="J122" s="274">
        <v>12</v>
      </c>
      <c r="K122" s="274">
        <v>8</v>
      </c>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row>
    <row r="123" spans="1:40" s="100" customFormat="1" ht="17.100000000000001" customHeight="1">
      <c r="A123" s="274">
        <v>113</v>
      </c>
      <c r="B123" s="274" t="s">
        <v>204</v>
      </c>
      <c r="C123" s="390" t="s">
        <v>240</v>
      </c>
      <c r="D123" s="391">
        <v>1837.7522290144998</v>
      </c>
      <c r="E123" s="391">
        <v>1837.7522290144998</v>
      </c>
      <c r="F123" s="391">
        <v>1837.7522290144998</v>
      </c>
      <c r="G123" s="392">
        <v>39357</v>
      </c>
      <c r="H123" s="392">
        <v>39357</v>
      </c>
      <c r="I123" s="392">
        <v>42881</v>
      </c>
      <c r="J123" s="274">
        <v>9</v>
      </c>
      <c r="K123" s="274">
        <v>7</v>
      </c>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row>
    <row r="124" spans="1:40" s="100" customFormat="1" ht="17.100000000000001" customHeight="1">
      <c r="A124" s="274">
        <v>114</v>
      </c>
      <c r="B124" s="274" t="s">
        <v>204</v>
      </c>
      <c r="C124" s="390" t="s">
        <v>241</v>
      </c>
      <c r="D124" s="391">
        <v>2196.2846473935001</v>
      </c>
      <c r="E124" s="391">
        <v>2196.2846473935001</v>
      </c>
      <c r="F124" s="391">
        <v>2196.2846473935001</v>
      </c>
      <c r="G124" s="392">
        <v>38847</v>
      </c>
      <c r="H124" s="392">
        <v>38847</v>
      </c>
      <c r="I124" s="392">
        <v>43279</v>
      </c>
      <c r="J124" s="274">
        <v>11</v>
      </c>
      <c r="K124" s="274">
        <v>11</v>
      </c>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row>
    <row r="125" spans="1:40" s="100" customFormat="1" ht="17.100000000000001" customHeight="1">
      <c r="A125" s="274">
        <v>117</v>
      </c>
      <c r="B125" s="274" t="s">
        <v>204</v>
      </c>
      <c r="C125" s="390" t="s">
        <v>242</v>
      </c>
      <c r="D125" s="391">
        <v>6061.2312985964991</v>
      </c>
      <c r="E125" s="391">
        <v>6061.2312985964991</v>
      </c>
      <c r="F125" s="391">
        <v>6061.2312985964991</v>
      </c>
      <c r="G125" s="392">
        <v>39091</v>
      </c>
      <c r="H125" s="392">
        <v>39419</v>
      </c>
      <c r="I125" s="392">
        <v>43049</v>
      </c>
      <c r="J125" s="274">
        <v>10</v>
      </c>
      <c r="K125" s="274">
        <v>7</v>
      </c>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row>
    <row r="126" spans="1:40" s="100" customFormat="1" ht="17.100000000000001" customHeight="1">
      <c r="A126" s="274">
        <v>118</v>
      </c>
      <c r="B126" s="274" t="s">
        <v>204</v>
      </c>
      <c r="C126" s="390" t="s">
        <v>243</v>
      </c>
      <c r="D126" s="391">
        <v>1900.5676119924999</v>
      </c>
      <c r="E126" s="391">
        <v>1900.5676119924999</v>
      </c>
      <c r="F126" s="391">
        <v>1900.5676119924999</v>
      </c>
      <c r="G126" s="392">
        <v>39205</v>
      </c>
      <c r="H126" s="392">
        <v>39287</v>
      </c>
      <c r="I126" s="392">
        <v>42881</v>
      </c>
      <c r="J126" s="274">
        <v>9</v>
      </c>
      <c r="K126" s="274">
        <v>7</v>
      </c>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row>
    <row r="127" spans="1:40" s="100" customFormat="1" ht="17.100000000000001" customHeight="1">
      <c r="A127" s="274">
        <v>122</v>
      </c>
      <c r="B127" s="274" t="s">
        <v>139</v>
      </c>
      <c r="C127" s="390" t="s">
        <v>244</v>
      </c>
      <c r="D127" s="391">
        <v>376.84598732399996</v>
      </c>
      <c r="E127" s="391">
        <v>376.84598732399996</v>
      </c>
      <c r="F127" s="391">
        <v>376.84598732399996</v>
      </c>
      <c r="G127" s="392">
        <v>38842</v>
      </c>
      <c r="H127" s="392">
        <v>38905</v>
      </c>
      <c r="I127" s="392">
        <v>42384</v>
      </c>
      <c r="J127" s="274">
        <v>9</v>
      </c>
      <c r="K127" s="274">
        <v>6</v>
      </c>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row>
    <row r="128" spans="1:40" s="100" customFormat="1" ht="17.100000000000001" customHeight="1">
      <c r="A128" s="274">
        <v>123</v>
      </c>
      <c r="B128" s="274" t="s">
        <v>139</v>
      </c>
      <c r="C128" s="390" t="s">
        <v>246</v>
      </c>
      <c r="D128" s="391">
        <v>138.99110521349999</v>
      </c>
      <c r="E128" s="391">
        <v>138.99110521349999</v>
      </c>
      <c r="F128" s="391">
        <v>138.99110521349999</v>
      </c>
      <c r="G128" s="392">
        <v>38946</v>
      </c>
      <c r="H128" s="392">
        <v>39031</v>
      </c>
      <c r="I128" s="392">
        <v>42475</v>
      </c>
      <c r="J128" s="274">
        <v>9</v>
      </c>
      <c r="K128" s="274">
        <v>6</v>
      </c>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row>
    <row r="129" spans="1:40" s="100" customFormat="1" ht="17.100000000000001" customHeight="1">
      <c r="A129" s="274">
        <v>124</v>
      </c>
      <c r="B129" s="274" t="s">
        <v>139</v>
      </c>
      <c r="C129" s="390" t="s">
        <v>247</v>
      </c>
      <c r="D129" s="391">
        <v>2511.6199869964998</v>
      </c>
      <c r="E129" s="391">
        <v>2511.6199869964998</v>
      </c>
      <c r="F129" s="391">
        <v>2511.6199869964998</v>
      </c>
      <c r="G129" s="392">
        <v>38922</v>
      </c>
      <c r="H129" s="392">
        <v>39077</v>
      </c>
      <c r="I129" s="392">
        <v>43111</v>
      </c>
      <c r="J129" s="274">
        <v>11</v>
      </c>
      <c r="K129" s="274">
        <v>3</v>
      </c>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row>
    <row r="130" spans="1:40" s="100" customFormat="1" ht="17.100000000000001" customHeight="1">
      <c r="A130" s="274">
        <v>126</v>
      </c>
      <c r="B130" s="274" t="s">
        <v>227</v>
      </c>
      <c r="C130" s="390" t="s">
        <v>248</v>
      </c>
      <c r="D130" s="391">
        <v>4165.8059947080001</v>
      </c>
      <c r="E130" s="391">
        <v>4165.8059947080001</v>
      </c>
      <c r="F130" s="391">
        <v>4165.8059947080001</v>
      </c>
      <c r="G130" s="392">
        <v>38968</v>
      </c>
      <c r="H130" s="392">
        <v>39423</v>
      </c>
      <c r="I130" s="392">
        <v>43341</v>
      </c>
      <c r="J130" s="274">
        <v>11</v>
      </c>
      <c r="K130" s="274">
        <v>10</v>
      </c>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row>
    <row r="131" spans="1:40" s="100" customFormat="1" ht="17.100000000000001" customHeight="1">
      <c r="A131" s="274">
        <v>127</v>
      </c>
      <c r="B131" s="274" t="s">
        <v>227</v>
      </c>
      <c r="C131" s="390" t="s">
        <v>250</v>
      </c>
      <c r="D131" s="391">
        <v>3485.2483386670001</v>
      </c>
      <c r="E131" s="391">
        <v>3485.2483386670001</v>
      </c>
      <c r="F131" s="391">
        <v>3485.2483386670001</v>
      </c>
      <c r="G131" s="392">
        <v>39214</v>
      </c>
      <c r="H131" s="392">
        <v>39279</v>
      </c>
      <c r="I131" s="392">
        <v>43341</v>
      </c>
      <c r="J131" s="274">
        <v>10</v>
      </c>
      <c r="K131" s="274">
        <v>11</v>
      </c>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row>
    <row r="132" spans="1:40" s="100" customFormat="1" ht="17.100000000000001" customHeight="1">
      <c r="A132" s="274">
        <v>128</v>
      </c>
      <c r="B132" s="274" t="s">
        <v>227</v>
      </c>
      <c r="C132" s="390" t="s">
        <v>251</v>
      </c>
      <c r="D132" s="391">
        <v>3182.754986424</v>
      </c>
      <c r="E132" s="391">
        <v>3182.754986424</v>
      </c>
      <c r="F132" s="391">
        <v>3182.754986424</v>
      </c>
      <c r="G132" s="392">
        <v>38994</v>
      </c>
      <c r="H132" s="392">
        <v>39421</v>
      </c>
      <c r="I132" s="392">
        <v>43049</v>
      </c>
      <c r="J132" s="274">
        <v>11</v>
      </c>
      <c r="K132" s="274">
        <v>1</v>
      </c>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row>
    <row r="133" spans="1:40" s="100" customFormat="1" ht="17.100000000000001" customHeight="1">
      <c r="A133" s="274">
        <v>130</v>
      </c>
      <c r="B133" s="274" t="s">
        <v>227</v>
      </c>
      <c r="C133" s="390" t="s">
        <v>252</v>
      </c>
      <c r="D133" s="391">
        <v>22978.984941674</v>
      </c>
      <c r="E133" s="391">
        <v>22978.984941674</v>
      </c>
      <c r="F133" s="391">
        <v>22978.984941674</v>
      </c>
      <c r="G133" s="392">
        <v>38806</v>
      </c>
      <c r="H133" s="392">
        <v>40477</v>
      </c>
      <c r="I133" s="392">
        <v>44010</v>
      </c>
      <c r="J133" s="274">
        <v>13</v>
      </c>
      <c r="K133" s="274">
        <v>11</v>
      </c>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row>
    <row r="134" spans="1:40" s="102" customFormat="1" ht="17.100000000000001" customHeight="1">
      <c r="A134" s="462" t="s">
        <v>811</v>
      </c>
      <c r="B134" s="462"/>
      <c r="C134" s="462"/>
      <c r="D134" s="393">
        <f>SUM(D135:D143)</f>
        <v>8879.6619704605</v>
      </c>
      <c r="E134" s="393">
        <f>SUM(E135:E143)</f>
        <v>8879.6619704605</v>
      </c>
      <c r="F134" s="393">
        <f>SUM(F135:F143)</f>
        <v>8879.6619704605</v>
      </c>
      <c r="G134" s="392"/>
      <c r="H134" s="392"/>
      <c r="I134" s="392"/>
      <c r="J134" s="274"/>
      <c r="K134" s="274"/>
      <c r="L134" s="252"/>
      <c r="M134" s="252"/>
      <c r="N134" s="252"/>
      <c r="O134" s="252"/>
      <c r="P134" s="252"/>
      <c r="Q134" s="252"/>
      <c r="R134" s="252"/>
      <c r="S134" s="252"/>
      <c r="T134" s="252"/>
      <c r="U134" s="252"/>
      <c r="V134" s="252"/>
      <c r="W134" s="252"/>
      <c r="X134" s="252"/>
      <c r="Y134" s="252"/>
      <c r="Z134" s="252"/>
      <c r="AA134" s="252"/>
      <c r="AB134" s="252"/>
      <c r="AC134" s="252"/>
      <c r="AD134" s="252"/>
      <c r="AE134" s="252"/>
      <c r="AF134" s="252"/>
      <c r="AG134" s="252"/>
      <c r="AH134" s="252"/>
      <c r="AI134" s="252"/>
      <c r="AJ134" s="252"/>
      <c r="AK134" s="252"/>
      <c r="AL134" s="252"/>
      <c r="AM134" s="252"/>
      <c r="AN134" s="252"/>
    </row>
    <row r="135" spans="1:40" s="102" customFormat="1" ht="17.100000000000001" customHeight="1">
      <c r="A135" s="274">
        <v>132</v>
      </c>
      <c r="B135" s="274" t="s">
        <v>781</v>
      </c>
      <c r="C135" s="390" t="s">
        <v>254</v>
      </c>
      <c r="D135" s="391">
        <v>568.52381282099998</v>
      </c>
      <c r="E135" s="391">
        <v>568.52381282099998</v>
      </c>
      <c r="F135" s="391">
        <v>568.52381282099998</v>
      </c>
      <c r="G135" s="392">
        <v>39087</v>
      </c>
      <c r="H135" s="392">
        <v>39087</v>
      </c>
      <c r="I135" s="392">
        <v>44580</v>
      </c>
      <c r="J135" s="274">
        <v>14</v>
      </c>
      <c r="K135" s="274">
        <v>6</v>
      </c>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2"/>
      <c r="AN135" s="252"/>
    </row>
    <row r="136" spans="1:40" s="102" customFormat="1" ht="17.100000000000001" customHeight="1">
      <c r="A136" s="274">
        <v>136</v>
      </c>
      <c r="B136" s="274" t="s">
        <v>135</v>
      </c>
      <c r="C136" s="390" t="s">
        <v>255</v>
      </c>
      <c r="D136" s="391">
        <v>111.0450809455</v>
      </c>
      <c r="E136" s="391">
        <v>111.0450809455</v>
      </c>
      <c r="F136" s="391">
        <v>111.0450809455</v>
      </c>
      <c r="G136" s="392">
        <v>39000</v>
      </c>
      <c r="H136" s="392">
        <v>39045</v>
      </c>
      <c r="I136" s="392">
        <v>42643</v>
      </c>
      <c r="J136" s="274">
        <v>9</v>
      </c>
      <c r="K136" s="274">
        <v>6</v>
      </c>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2"/>
      <c r="AN136" s="252"/>
    </row>
    <row r="137" spans="1:40" s="102" customFormat="1" ht="17.100000000000001" customHeight="1">
      <c r="A137" s="274">
        <v>138</v>
      </c>
      <c r="B137" s="274" t="s">
        <v>139</v>
      </c>
      <c r="C137" s="390" t="s">
        <v>256</v>
      </c>
      <c r="D137" s="391">
        <v>882.52600142149993</v>
      </c>
      <c r="E137" s="391">
        <v>882.52600142149993</v>
      </c>
      <c r="F137" s="391">
        <v>882.52600142149993</v>
      </c>
      <c r="G137" s="392">
        <v>39275</v>
      </c>
      <c r="H137" s="392">
        <v>39275</v>
      </c>
      <c r="I137" s="392">
        <v>42789</v>
      </c>
      <c r="J137" s="274">
        <v>9</v>
      </c>
      <c r="K137" s="274">
        <v>5</v>
      </c>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2"/>
      <c r="AN137" s="252"/>
    </row>
    <row r="138" spans="1:40" s="102" customFormat="1" ht="17.100000000000001" customHeight="1">
      <c r="A138" s="274">
        <v>139</v>
      </c>
      <c r="B138" s="274" t="s">
        <v>139</v>
      </c>
      <c r="C138" s="390" t="s">
        <v>257</v>
      </c>
      <c r="D138" s="391">
        <v>249.18961746949998</v>
      </c>
      <c r="E138" s="391">
        <v>249.18961746949998</v>
      </c>
      <c r="F138" s="391">
        <v>249.18961746949998</v>
      </c>
      <c r="G138" s="392">
        <v>40015</v>
      </c>
      <c r="H138" s="392">
        <v>40527</v>
      </c>
      <c r="I138" s="392">
        <v>43572</v>
      </c>
      <c r="J138" s="274">
        <v>9</v>
      </c>
      <c r="K138" s="274">
        <v>9</v>
      </c>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2"/>
      <c r="AN138" s="252"/>
    </row>
    <row r="139" spans="1:40" s="102" customFormat="1" ht="17.100000000000001" customHeight="1">
      <c r="A139" s="274">
        <v>140</v>
      </c>
      <c r="B139" s="274" t="s">
        <v>139</v>
      </c>
      <c r="C139" s="390" t="s">
        <v>258</v>
      </c>
      <c r="D139" s="391">
        <v>1041.9708842919999</v>
      </c>
      <c r="E139" s="391">
        <v>1041.9708842919999</v>
      </c>
      <c r="F139" s="391">
        <v>1041.9708842919999</v>
      </c>
      <c r="G139" s="392">
        <v>40270</v>
      </c>
      <c r="H139" s="392">
        <v>40336</v>
      </c>
      <c r="I139" s="392">
        <v>45548</v>
      </c>
      <c r="J139" s="274">
        <v>14</v>
      </c>
      <c r="K139" s="274">
        <v>3</v>
      </c>
      <c r="L139" s="252"/>
      <c r="M139" s="252"/>
      <c r="N139" s="252"/>
      <c r="O139" s="252"/>
      <c r="P139" s="252"/>
      <c r="Q139" s="252"/>
      <c r="R139" s="252"/>
      <c r="S139" s="252"/>
      <c r="T139" s="252"/>
      <c r="U139" s="252"/>
      <c r="V139" s="252"/>
      <c r="W139" s="252"/>
      <c r="X139" s="252"/>
      <c r="Y139" s="252"/>
      <c r="Z139" s="252"/>
      <c r="AA139" s="252"/>
      <c r="AB139" s="252"/>
      <c r="AC139" s="252"/>
      <c r="AD139" s="252"/>
      <c r="AE139" s="252"/>
      <c r="AF139" s="252"/>
      <c r="AG139" s="252"/>
      <c r="AH139" s="252"/>
      <c r="AI139" s="252"/>
      <c r="AJ139" s="252"/>
      <c r="AK139" s="252"/>
      <c r="AL139" s="252"/>
      <c r="AM139" s="252"/>
      <c r="AN139" s="252"/>
    </row>
    <row r="140" spans="1:40" s="102" customFormat="1" ht="17.100000000000001" customHeight="1">
      <c r="A140" s="274">
        <v>141</v>
      </c>
      <c r="B140" s="274" t="s">
        <v>139</v>
      </c>
      <c r="C140" s="390" t="s">
        <v>259</v>
      </c>
      <c r="D140" s="391">
        <v>336.55544649999996</v>
      </c>
      <c r="E140" s="391">
        <v>336.55544649999996</v>
      </c>
      <c r="F140" s="391">
        <v>336.55544649999996</v>
      </c>
      <c r="G140" s="392">
        <v>39533</v>
      </c>
      <c r="H140" s="392">
        <v>39533</v>
      </c>
      <c r="I140" s="392">
        <v>43111</v>
      </c>
      <c r="J140" s="274">
        <v>9</v>
      </c>
      <c r="K140" s="274">
        <v>8</v>
      </c>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row>
    <row r="141" spans="1:40" s="102" customFormat="1" ht="17.100000000000001" customHeight="1">
      <c r="A141" s="274">
        <v>142</v>
      </c>
      <c r="B141" s="274" t="s">
        <v>227</v>
      </c>
      <c r="C141" s="390" t="s">
        <v>260</v>
      </c>
      <c r="D141" s="391">
        <v>1645.2759371489999</v>
      </c>
      <c r="E141" s="391">
        <v>1645.2759371489999</v>
      </c>
      <c r="F141" s="391">
        <v>1645.2759371489999</v>
      </c>
      <c r="G141" s="392">
        <v>39539</v>
      </c>
      <c r="H141" s="392">
        <v>39681</v>
      </c>
      <c r="I141" s="392">
        <v>43279</v>
      </c>
      <c r="J141" s="274">
        <v>9</v>
      </c>
      <c r="K141" s="274">
        <v>11</v>
      </c>
      <c r="L141" s="252"/>
      <c r="M141" s="252"/>
      <c r="N141" s="252"/>
      <c r="O141" s="252"/>
      <c r="P141" s="252"/>
      <c r="Q141" s="252"/>
      <c r="R141" s="252"/>
      <c r="S141" s="252"/>
      <c r="T141" s="252"/>
      <c r="U141" s="252"/>
      <c r="V141" s="252"/>
      <c r="W141" s="252"/>
      <c r="X141" s="252"/>
      <c r="Y141" s="252"/>
      <c r="Z141" s="252"/>
      <c r="AA141" s="252"/>
      <c r="AB141" s="252"/>
      <c r="AC141" s="252"/>
      <c r="AD141" s="252"/>
      <c r="AE141" s="252"/>
      <c r="AF141" s="252"/>
      <c r="AG141" s="252"/>
      <c r="AH141" s="252"/>
      <c r="AI141" s="252"/>
      <c r="AJ141" s="252"/>
      <c r="AK141" s="252"/>
      <c r="AL141" s="252"/>
      <c r="AM141" s="252"/>
      <c r="AN141" s="252"/>
    </row>
    <row r="142" spans="1:40" s="102" customFormat="1" ht="17.100000000000001" customHeight="1">
      <c r="A142" s="274">
        <v>143</v>
      </c>
      <c r="B142" s="274" t="s">
        <v>227</v>
      </c>
      <c r="C142" s="390" t="s">
        <v>261</v>
      </c>
      <c r="D142" s="391">
        <v>1981.5527852969999</v>
      </c>
      <c r="E142" s="391">
        <v>1981.5527852969999</v>
      </c>
      <c r="F142" s="391">
        <v>1981.5527852969999</v>
      </c>
      <c r="G142" s="392">
        <v>39149</v>
      </c>
      <c r="H142" s="392">
        <v>39353</v>
      </c>
      <c r="I142" s="392">
        <v>43341</v>
      </c>
      <c r="J142" s="274">
        <v>11</v>
      </c>
      <c r="K142" s="274">
        <v>4</v>
      </c>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row>
    <row r="143" spans="1:40" s="102" customFormat="1" ht="17.100000000000001" customHeight="1">
      <c r="A143" s="274">
        <v>144</v>
      </c>
      <c r="B143" s="274" t="s">
        <v>227</v>
      </c>
      <c r="C143" s="390" t="s">
        <v>262</v>
      </c>
      <c r="D143" s="391">
        <v>2063.0224045650002</v>
      </c>
      <c r="E143" s="391">
        <v>2063.0224045650002</v>
      </c>
      <c r="F143" s="391">
        <v>2063.0224045650002</v>
      </c>
      <c r="G143" s="392">
        <v>38954</v>
      </c>
      <c r="H143" s="392">
        <v>39191</v>
      </c>
      <c r="I143" s="392">
        <v>43341</v>
      </c>
      <c r="J143" s="274">
        <v>11</v>
      </c>
      <c r="K143" s="274">
        <v>10</v>
      </c>
      <c r="L143" s="252"/>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2"/>
      <c r="AN143" s="252"/>
    </row>
    <row r="144" spans="1:40" s="102" customFormat="1" ht="17.100000000000001" customHeight="1">
      <c r="A144" s="462" t="s">
        <v>812</v>
      </c>
      <c r="B144" s="462"/>
      <c r="C144" s="462"/>
      <c r="D144" s="393">
        <f>SUM(D145:D165)</f>
        <v>75846.839407829</v>
      </c>
      <c r="E144" s="393">
        <f>SUM(E145:E165)</f>
        <v>75846.839407829</v>
      </c>
      <c r="F144" s="393">
        <f>SUM(F145:F165)</f>
        <v>75846.839407829</v>
      </c>
      <c r="G144" s="392"/>
      <c r="H144" s="392"/>
      <c r="I144" s="392"/>
      <c r="J144" s="274"/>
      <c r="K144" s="274"/>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row>
    <row r="145" spans="1:40" s="102" customFormat="1" ht="17.100000000000001" customHeight="1">
      <c r="A145" s="274">
        <v>146</v>
      </c>
      <c r="B145" s="274" t="s">
        <v>154</v>
      </c>
      <c r="C145" s="390" t="s">
        <v>263</v>
      </c>
      <c r="D145" s="391">
        <v>6305.1899839150001</v>
      </c>
      <c r="E145" s="391">
        <v>6305.1899839150001</v>
      </c>
      <c r="F145" s="391">
        <v>6305.1899839150001</v>
      </c>
      <c r="G145" s="392">
        <v>41197</v>
      </c>
      <c r="H145" s="392">
        <v>41968</v>
      </c>
      <c r="I145" s="392">
        <v>52096</v>
      </c>
      <c r="J145" s="274">
        <v>29</v>
      </c>
      <c r="K145" s="274">
        <v>5</v>
      </c>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2"/>
      <c r="AI145" s="252"/>
      <c r="AJ145" s="252"/>
      <c r="AK145" s="252"/>
      <c r="AL145" s="252"/>
      <c r="AM145" s="252"/>
      <c r="AN145" s="252"/>
    </row>
    <row r="146" spans="1:40" s="102" customFormat="1" ht="17.100000000000001" customHeight="1">
      <c r="A146" s="274">
        <v>147</v>
      </c>
      <c r="B146" s="274" t="s">
        <v>191</v>
      </c>
      <c r="C146" s="390" t="s">
        <v>264</v>
      </c>
      <c r="D146" s="391">
        <v>2943.6634106394995</v>
      </c>
      <c r="E146" s="391">
        <v>2943.6634106394995</v>
      </c>
      <c r="F146" s="391">
        <v>2943.6634106394995</v>
      </c>
      <c r="G146" s="392">
        <v>40008</v>
      </c>
      <c r="H146" s="392">
        <v>40008</v>
      </c>
      <c r="I146" s="392">
        <v>43572</v>
      </c>
      <c r="J146" s="274">
        <v>9</v>
      </c>
      <c r="K146" s="274">
        <v>6</v>
      </c>
      <c r="L146" s="252"/>
      <c r="M146" s="252"/>
      <c r="N146" s="252"/>
      <c r="O146" s="252"/>
      <c r="P146" s="252"/>
      <c r="Q146" s="252"/>
      <c r="R146" s="252"/>
      <c r="S146" s="252"/>
      <c r="T146" s="252"/>
      <c r="U146" s="252"/>
      <c r="V146" s="252"/>
      <c r="W146" s="252"/>
      <c r="X146" s="252"/>
      <c r="Y146" s="252"/>
      <c r="Z146" s="252"/>
      <c r="AA146" s="252"/>
      <c r="AB146" s="252"/>
      <c r="AC146" s="252"/>
      <c r="AD146" s="252"/>
      <c r="AE146" s="252"/>
      <c r="AF146" s="252"/>
      <c r="AG146" s="252"/>
      <c r="AH146" s="252"/>
      <c r="AI146" s="252"/>
      <c r="AJ146" s="252"/>
      <c r="AK146" s="252"/>
      <c r="AL146" s="252"/>
      <c r="AM146" s="252"/>
      <c r="AN146" s="252"/>
    </row>
    <row r="147" spans="1:40" s="102" customFormat="1" ht="17.100000000000001" customHeight="1">
      <c r="A147" s="274">
        <v>148</v>
      </c>
      <c r="B147" s="274" t="s">
        <v>265</v>
      </c>
      <c r="C147" s="390" t="s">
        <v>813</v>
      </c>
      <c r="D147" s="391">
        <v>1800.626402831</v>
      </c>
      <c r="E147" s="391">
        <v>1800.626402831</v>
      </c>
      <c r="F147" s="391">
        <v>1800.626402831</v>
      </c>
      <c r="G147" s="392">
        <v>39282</v>
      </c>
      <c r="H147" s="392">
        <v>39282</v>
      </c>
      <c r="I147" s="392">
        <v>43672</v>
      </c>
      <c r="J147" s="274">
        <v>11</v>
      </c>
      <c r="K147" s="274">
        <v>10</v>
      </c>
      <c r="L147" s="252"/>
      <c r="M147" s="252"/>
      <c r="N147" s="252"/>
      <c r="O147" s="252"/>
      <c r="P147" s="252"/>
      <c r="Q147" s="252"/>
      <c r="R147" s="252"/>
      <c r="S147" s="252"/>
      <c r="T147" s="252"/>
      <c r="U147" s="252"/>
      <c r="V147" s="252"/>
      <c r="W147" s="252"/>
      <c r="X147" s="252"/>
      <c r="Y147" s="252"/>
      <c r="Z147" s="252"/>
      <c r="AA147" s="252"/>
      <c r="AB147" s="252"/>
      <c r="AC147" s="252"/>
      <c r="AD147" s="252"/>
      <c r="AE147" s="252"/>
      <c r="AF147" s="252"/>
      <c r="AG147" s="252"/>
      <c r="AH147" s="252"/>
      <c r="AI147" s="252"/>
      <c r="AJ147" s="252"/>
      <c r="AK147" s="252"/>
      <c r="AL147" s="252"/>
      <c r="AM147" s="252"/>
      <c r="AN147" s="252"/>
    </row>
    <row r="148" spans="1:40" s="102" customFormat="1" ht="17.100000000000001" customHeight="1">
      <c r="A148" s="274">
        <v>149</v>
      </c>
      <c r="B148" s="274" t="s">
        <v>265</v>
      </c>
      <c r="C148" s="390" t="s">
        <v>814</v>
      </c>
      <c r="D148" s="391">
        <v>3045.734766996</v>
      </c>
      <c r="E148" s="391">
        <v>3045.734766996</v>
      </c>
      <c r="F148" s="391">
        <v>3045.734766996</v>
      </c>
      <c r="G148" s="392">
        <v>39087</v>
      </c>
      <c r="H148" s="392">
        <v>39086</v>
      </c>
      <c r="I148" s="392">
        <v>43290</v>
      </c>
      <c r="J148" s="274">
        <v>10</v>
      </c>
      <c r="K148" s="274">
        <v>10</v>
      </c>
      <c r="L148" s="252"/>
      <c r="M148" s="252"/>
      <c r="N148" s="252"/>
      <c r="O148" s="252"/>
      <c r="P148" s="252"/>
      <c r="Q148" s="252"/>
      <c r="R148" s="252"/>
      <c r="S148" s="252"/>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row>
    <row r="149" spans="1:40" s="102" customFormat="1" ht="17.100000000000001" customHeight="1">
      <c r="A149" s="274">
        <v>150</v>
      </c>
      <c r="B149" s="274" t="s">
        <v>265</v>
      </c>
      <c r="C149" s="390" t="s">
        <v>815</v>
      </c>
      <c r="D149" s="391">
        <v>2348.866289266</v>
      </c>
      <c r="E149" s="391">
        <v>2348.866289266</v>
      </c>
      <c r="F149" s="391">
        <v>2348.866289266</v>
      </c>
      <c r="G149" s="392">
        <v>39273</v>
      </c>
      <c r="H149" s="392">
        <v>40479</v>
      </c>
      <c r="I149" s="392">
        <v>44153</v>
      </c>
      <c r="J149" s="274">
        <v>13</v>
      </c>
      <c r="K149" s="274">
        <v>2</v>
      </c>
      <c r="L149" s="252"/>
      <c r="M149" s="252"/>
      <c r="N149" s="252"/>
      <c r="O149" s="252"/>
      <c r="P149" s="252"/>
      <c r="Q149" s="252"/>
      <c r="R149" s="252"/>
      <c r="S149" s="252"/>
      <c r="T149" s="252"/>
      <c r="U149" s="252"/>
      <c r="V149" s="252"/>
      <c r="W149" s="252"/>
      <c r="X149" s="252"/>
      <c r="Y149" s="252"/>
      <c r="Z149" s="252"/>
      <c r="AA149" s="252"/>
      <c r="AB149" s="252"/>
      <c r="AC149" s="252"/>
      <c r="AD149" s="252"/>
      <c r="AE149" s="252"/>
      <c r="AF149" s="252"/>
      <c r="AG149" s="252"/>
      <c r="AH149" s="252"/>
      <c r="AI149" s="252"/>
      <c r="AJ149" s="252"/>
      <c r="AK149" s="252"/>
      <c r="AL149" s="252"/>
      <c r="AM149" s="252"/>
      <c r="AN149" s="252"/>
    </row>
    <row r="150" spans="1:40" s="102" customFormat="1" ht="17.100000000000001" customHeight="1">
      <c r="A150" s="274">
        <v>151</v>
      </c>
      <c r="B150" s="274" t="s">
        <v>139</v>
      </c>
      <c r="C150" s="390" t="s">
        <v>269</v>
      </c>
      <c r="D150" s="391">
        <v>3732.1658220999998</v>
      </c>
      <c r="E150" s="391">
        <v>3732.1658220999998</v>
      </c>
      <c r="F150" s="391">
        <v>3732.1658220999998</v>
      </c>
      <c r="G150" s="392">
        <v>40556</v>
      </c>
      <c r="H150" s="392">
        <v>41139</v>
      </c>
      <c r="I150" s="392">
        <v>44727</v>
      </c>
      <c r="J150" s="274">
        <v>10</v>
      </c>
      <c r="K150" s="274">
        <v>10</v>
      </c>
      <c r="L150" s="252"/>
      <c r="M150" s="252"/>
      <c r="N150" s="252"/>
      <c r="O150" s="252"/>
      <c r="P150" s="252"/>
      <c r="Q150" s="252"/>
      <c r="R150" s="252"/>
      <c r="S150" s="252"/>
      <c r="T150" s="252"/>
      <c r="U150" s="252"/>
      <c r="V150" s="252"/>
      <c r="W150" s="252"/>
      <c r="X150" s="252"/>
      <c r="Y150" s="252"/>
      <c r="Z150" s="252"/>
      <c r="AA150" s="252"/>
      <c r="AB150" s="252"/>
      <c r="AC150" s="252"/>
      <c r="AD150" s="252"/>
      <c r="AE150" s="252"/>
      <c r="AF150" s="252"/>
      <c r="AG150" s="252"/>
      <c r="AH150" s="252"/>
      <c r="AI150" s="252"/>
      <c r="AJ150" s="252"/>
      <c r="AK150" s="252"/>
      <c r="AL150" s="252"/>
      <c r="AM150" s="252"/>
      <c r="AN150" s="252"/>
    </row>
    <row r="151" spans="1:40" s="102" customFormat="1" ht="17.100000000000001" customHeight="1">
      <c r="A151" s="274">
        <v>152</v>
      </c>
      <c r="B151" s="274" t="s">
        <v>139</v>
      </c>
      <c r="C151" s="390" t="s">
        <v>270</v>
      </c>
      <c r="D151" s="391">
        <v>3778.8289326819995</v>
      </c>
      <c r="E151" s="391">
        <v>3778.8289326819995</v>
      </c>
      <c r="F151" s="391">
        <v>3778.8289326819995</v>
      </c>
      <c r="G151" s="392">
        <v>39784</v>
      </c>
      <c r="H151" s="392">
        <v>40553</v>
      </c>
      <c r="I151" s="392">
        <v>45548</v>
      </c>
      <c r="J151" s="274">
        <v>15</v>
      </c>
      <c r="K151" s="274">
        <v>8</v>
      </c>
      <c r="L151" s="252"/>
      <c r="M151" s="252"/>
      <c r="N151" s="252"/>
      <c r="O151" s="252"/>
      <c r="P151" s="252"/>
      <c r="Q151" s="252"/>
      <c r="R151" s="252"/>
      <c r="S151" s="252"/>
      <c r="T151" s="252"/>
      <c r="U151" s="252"/>
      <c r="V151" s="252"/>
      <c r="W151" s="252"/>
      <c r="X151" s="252"/>
      <c r="Y151" s="252"/>
      <c r="Z151" s="252"/>
      <c r="AA151" s="252"/>
      <c r="AB151" s="252"/>
      <c r="AC151" s="252"/>
      <c r="AD151" s="252"/>
      <c r="AE151" s="252"/>
      <c r="AF151" s="252"/>
      <c r="AG151" s="252"/>
      <c r="AH151" s="252"/>
      <c r="AI151" s="252"/>
      <c r="AJ151" s="252"/>
      <c r="AK151" s="252"/>
      <c r="AL151" s="252"/>
      <c r="AM151" s="252"/>
      <c r="AN151" s="252"/>
    </row>
    <row r="152" spans="1:40" s="102" customFormat="1" ht="17.100000000000001" customHeight="1">
      <c r="A152" s="274">
        <v>156</v>
      </c>
      <c r="B152" s="274" t="s">
        <v>204</v>
      </c>
      <c r="C152" s="390" t="s">
        <v>271</v>
      </c>
      <c r="D152" s="391">
        <v>565.57652342799997</v>
      </c>
      <c r="E152" s="391">
        <v>565.57652342799997</v>
      </c>
      <c r="F152" s="391">
        <v>565.57652342799997</v>
      </c>
      <c r="G152" s="392">
        <v>39871</v>
      </c>
      <c r="H152" s="392">
        <v>40462</v>
      </c>
      <c r="I152" s="392">
        <v>44022</v>
      </c>
      <c r="J152" s="274">
        <v>11</v>
      </c>
      <c r="K152" s="274">
        <v>0</v>
      </c>
      <c r="L152" s="252"/>
      <c r="M152" s="252"/>
      <c r="N152" s="252"/>
      <c r="O152" s="252"/>
      <c r="P152" s="252"/>
      <c r="Q152" s="252"/>
      <c r="R152" s="252"/>
      <c r="S152" s="252"/>
      <c r="T152" s="252"/>
      <c r="U152" s="252"/>
      <c r="V152" s="252"/>
      <c r="W152" s="252"/>
      <c r="X152" s="252"/>
      <c r="Y152" s="252"/>
      <c r="Z152" s="252"/>
      <c r="AA152" s="252"/>
      <c r="AB152" s="252"/>
      <c r="AC152" s="252"/>
      <c r="AD152" s="252"/>
      <c r="AE152" s="252"/>
      <c r="AF152" s="252"/>
      <c r="AG152" s="252"/>
      <c r="AH152" s="252"/>
      <c r="AI152" s="252"/>
      <c r="AJ152" s="252"/>
      <c r="AK152" s="252"/>
      <c r="AL152" s="252"/>
      <c r="AM152" s="252"/>
      <c r="AN152" s="252"/>
    </row>
    <row r="153" spans="1:40" s="102" customFormat="1" ht="17.100000000000001" customHeight="1">
      <c r="A153" s="274">
        <v>157</v>
      </c>
      <c r="B153" s="274" t="s">
        <v>204</v>
      </c>
      <c r="C153" s="390" t="s">
        <v>272</v>
      </c>
      <c r="D153" s="391">
        <v>8141.9583206130001</v>
      </c>
      <c r="E153" s="391">
        <v>8141.9583206130001</v>
      </c>
      <c r="F153" s="391">
        <v>8141.9583206130001</v>
      </c>
      <c r="G153" s="392">
        <v>40150</v>
      </c>
      <c r="H153" s="392">
        <v>40232</v>
      </c>
      <c r="I153" s="392">
        <v>43794</v>
      </c>
      <c r="J153" s="274">
        <v>9</v>
      </c>
      <c r="K153" s="274">
        <v>9</v>
      </c>
      <c r="L153" s="252"/>
      <c r="M153" s="252"/>
      <c r="N153" s="252"/>
      <c r="O153" s="252"/>
      <c r="P153" s="252"/>
      <c r="Q153" s="252"/>
      <c r="R153" s="252"/>
      <c r="S153" s="252"/>
      <c r="T153" s="252"/>
      <c r="U153" s="252"/>
      <c r="V153" s="252"/>
      <c r="W153" s="252"/>
      <c r="X153" s="252"/>
      <c r="Y153" s="252"/>
      <c r="Z153" s="252"/>
      <c r="AA153" s="252"/>
      <c r="AB153" s="252"/>
      <c r="AC153" s="252"/>
      <c r="AD153" s="252"/>
      <c r="AE153" s="252"/>
      <c r="AF153" s="252"/>
      <c r="AG153" s="252"/>
      <c r="AH153" s="252"/>
      <c r="AI153" s="252"/>
      <c r="AJ153" s="252"/>
      <c r="AK153" s="252"/>
      <c r="AL153" s="252"/>
      <c r="AM153" s="252"/>
      <c r="AN153" s="252"/>
    </row>
    <row r="154" spans="1:40" s="102" customFormat="1" ht="17.100000000000001" customHeight="1">
      <c r="A154" s="274">
        <v>158</v>
      </c>
      <c r="B154" s="274" t="s">
        <v>204</v>
      </c>
      <c r="C154" s="390" t="s">
        <v>273</v>
      </c>
      <c r="D154" s="391">
        <v>1116.0441399900001</v>
      </c>
      <c r="E154" s="391">
        <v>1116.0441399900001</v>
      </c>
      <c r="F154" s="391">
        <v>1116.0441399900001</v>
      </c>
      <c r="G154" s="392">
        <v>39058</v>
      </c>
      <c r="H154" s="392">
        <v>39058</v>
      </c>
      <c r="I154" s="392">
        <v>42643</v>
      </c>
      <c r="J154" s="274">
        <v>8</v>
      </c>
      <c r="K154" s="274">
        <v>9</v>
      </c>
      <c r="L154" s="252"/>
      <c r="M154" s="252"/>
      <c r="N154" s="252"/>
      <c r="O154" s="252"/>
      <c r="P154" s="252"/>
      <c r="Q154" s="252"/>
      <c r="R154" s="252"/>
      <c r="S154" s="252"/>
      <c r="T154" s="252"/>
      <c r="U154" s="252"/>
      <c r="V154" s="252"/>
      <c r="W154" s="252"/>
      <c r="X154" s="252"/>
      <c r="Y154" s="252"/>
      <c r="Z154" s="252"/>
      <c r="AA154" s="252"/>
      <c r="AB154" s="252"/>
      <c r="AC154" s="252"/>
      <c r="AD154" s="252"/>
      <c r="AE154" s="252"/>
      <c r="AF154" s="252"/>
      <c r="AG154" s="252"/>
      <c r="AH154" s="252"/>
      <c r="AI154" s="252"/>
      <c r="AJ154" s="252"/>
      <c r="AK154" s="252"/>
      <c r="AL154" s="252"/>
      <c r="AM154" s="252"/>
      <c r="AN154" s="252"/>
    </row>
    <row r="155" spans="1:40" s="102" customFormat="1" ht="17.100000000000001" customHeight="1">
      <c r="A155" s="274">
        <v>159</v>
      </c>
      <c r="B155" s="274" t="s">
        <v>204</v>
      </c>
      <c r="C155" s="390" t="s">
        <v>274</v>
      </c>
      <c r="D155" s="391">
        <v>64.920077750999994</v>
      </c>
      <c r="E155" s="391">
        <v>64.920077750999994</v>
      </c>
      <c r="F155" s="391">
        <v>64.920077750999994</v>
      </c>
      <c r="G155" s="392">
        <v>39317</v>
      </c>
      <c r="H155" s="392">
        <v>39317</v>
      </c>
      <c r="I155" s="392">
        <v>42475</v>
      </c>
      <c r="J155" s="274">
        <v>8</v>
      </c>
      <c r="K155" s="274">
        <v>6</v>
      </c>
      <c r="L155" s="252"/>
      <c r="M155" s="252"/>
      <c r="N155" s="252"/>
      <c r="O155" s="252"/>
      <c r="P155" s="252"/>
      <c r="Q155" s="252"/>
      <c r="R155" s="252"/>
      <c r="S155" s="252"/>
      <c r="T155" s="252"/>
      <c r="U155" s="252"/>
      <c r="V155" s="252"/>
      <c r="W155" s="252"/>
      <c r="X155" s="252"/>
      <c r="Y155" s="252"/>
      <c r="Z155" s="252"/>
      <c r="AA155" s="252"/>
      <c r="AB155" s="252"/>
      <c r="AC155" s="252"/>
      <c r="AD155" s="252"/>
      <c r="AE155" s="252"/>
      <c r="AF155" s="252"/>
      <c r="AG155" s="252"/>
      <c r="AH155" s="252"/>
      <c r="AI155" s="252"/>
      <c r="AJ155" s="252"/>
      <c r="AK155" s="252"/>
      <c r="AL155" s="252"/>
      <c r="AM155" s="252"/>
      <c r="AN155" s="252"/>
    </row>
    <row r="156" spans="1:40" s="104" customFormat="1" ht="17.100000000000001" customHeight="1">
      <c r="A156" s="274">
        <v>160</v>
      </c>
      <c r="B156" s="274" t="s">
        <v>204</v>
      </c>
      <c r="C156" s="390" t="s">
        <v>275</v>
      </c>
      <c r="D156" s="391">
        <v>357.41260369700001</v>
      </c>
      <c r="E156" s="391">
        <v>357.41260369700001</v>
      </c>
      <c r="F156" s="391">
        <v>357.41260369700001</v>
      </c>
      <c r="G156" s="392">
        <v>39190</v>
      </c>
      <c r="H156" s="392">
        <v>39190</v>
      </c>
      <c r="I156" s="392">
        <v>42475</v>
      </c>
      <c r="J156" s="274">
        <v>8</v>
      </c>
      <c r="K156" s="274">
        <v>6</v>
      </c>
      <c r="L156" s="256"/>
      <c r="M156" s="256"/>
      <c r="N156" s="256"/>
      <c r="O156" s="256"/>
      <c r="P156" s="256"/>
      <c r="Q156" s="256"/>
      <c r="R156" s="256"/>
      <c r="S156" s="256"/>
      <c r="T156" s="256"/>
      <c r="U156" s="256"/>
      <c r="V156" s="256"/>
      <c r="W156" s="256"/>
      <c r="X156" s="256"/>
      <c r="Y156" s="256"/>
      <c r="Z156" s="256"/>
      <c r="AA156" s="256"/>
      <c r="AB156" s="256"/>
      <c r="AC156" s="256"/>
      <c r="AD156" s="256"/>
      <c r="AE156" s="256"/>
      <c r="AF156" s="256"/>
      <c r="AG156" s="256"/>
      <c r="AH156" s="256"/>
      <c r="AI156" s="256"/>
      <c r="AJ156" s="256"/>
      <c r="AK156" s="256"/>
      <c r="AL156" s="256"/>
      <c r="AM156" s="256"/>
      <c r="AN156" s="256"/>
    </row>
    <row r="157" spans="1:40" s="102" customFormat="1" ht="17.100000000000001" customHeight="1">
      <c r="A157" s="274">
        <v>161</v>
      </c>
      <c r="B157" s="274" t="s">
        <v>204</v>
      </c>
      <c r="C157" s="390" t="s">
        <v>276</v>
      </c>
      <c r="D157" s="391">
        <v>625.699830378</v>
      </c>
      <c r="E157" s="391">
        <v>625.699830378</v>
      </c>
      <c r="F157" s="391">
        <v>625.699830378</v>
      </c>
      <c r="G157" s="392">
        <v>39279</v>
      </c>
      <c r="H157" s="392">
        <v>39358</v>
      </c>
      <c r="I157" s="392">
        <v>43279</v>
      </c>
      <c r="J157" s="274">
        <v>10</v>
      </c>
      <c r="K157" s="274">
        <v>9</v>
      </c>
      <c r="L157" s="252"/>
      <c r="M157" s="252"/>
      <c r="N157" s="252"/>
      <c r="O157" s="252"/>
      <c r="P157" s="252"/>
      <c r="Q157" s="252"/>
      <c r="R157" s="252"/>
      <c r="S157" s="252"/>
      <c r="T157" s="252"/>
      <c r="U157" s="252"/>
      <c r="V157" s="252"/>
      <c r="W157" s="252"/>
      <c r="X157" s="252"/>
      <c r="Y157" s="252"/>
      <c r="Z157" s="252"/>
      <c r="AA157" s="252"/>
      <c r="AB157" s="252"/>
      <c r="AC157" s="252"/>
      <c r="AD157" s="252"/>
      <c r="AE157" s="252"/>
      <c r="AF157" s="252"/>
      <c r="AG157" s="252"/>
      <c r="AH157" s="252"/>
      <c r="AI157" s="252"/>
      <c r="AJ157" s="252"/>
      <c r="AK157" s="252"/>
      <c r="AL157" s="252"/>
      <c r="AM157" s="252"/>
      <c r="AN157" s="252"/>
    </row>
    <row r="158" spans="1:40" s="102" customFormat="1" ht="17.100000000000001" customHeight="1">
      <c r="A158" s="274">
        <v>162</v>
      </c>
      <c r="B158" s="274" t="s">
        <v>204</v>
      </c>
      <c r="C158" s="390" t="s">
        <v>816</v>
      </c>
      <c r="D158" s="391">
        <v>320.54610277699999</v>
      </c>
      <c r="E158" s="391">
        <v>320.54610277699999</v>
      </c>
      <c r="F158" s="391">
        <v>320.54610277699999</v>
      </c>
      <c r="G158" s="392">
        <v>39583</v>
      </c>
      <c r="H158" s="392">
        <v>39619</v>
      </c>
      <c r="I158" s="392">
        <v>43279</v>
      </c>
      <c r="J158" s="274">
        <v>9</v>
      </c>
      <c r="K158" s="274">
        <v>11</v>
      </c>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2"/>
      <c r="AL158" s="252"/>
      <c r="AM158" s="252"/>
      <c r="AN158" s="252"/>
    </row>
    <row r="159" spans="1:40" s="102" customFormat="1" ht="17.100000000000001" customHeight="1">
      <c r="A159" s="274">
        <v>163</v>
      </c>
      <c r="B159" s="274" t="s">
        <v>139</v>
      </c>
      <c r="C159" s="390" t="s">
        <v>278</v>
      </c>
      <c r="D159" s="391">
        <v>597.68801573399992</v>
      </c>
      <c r="E159" s="391">
        <v>597.68801573399992</v>
      </c>
      <c r="F159" s="391">
        <v>597.68801573399992</v>
      </c>
      <c r="G159" s="392">
        <v>39162</v>
      </c>
      <c r="H159" s="392">
        <v>39162</v>
      </c>
      <c r="I159" s="392">
        <v>42475</v>
      </c>
      <c r="J159" s="274">
        <v>9</v>
      </c>
      <c r="K159" s="274">
        <v>0</v>
      </c>
      <c r="L159" s="252"/>
      <c r="M159" s="252"/>
      <c r="N159" s="252"/>
      <c r="O159" s="252"/>
      <c r="P159" s="252"/>
      <c r="Q159" s="252"/>
      <c r="R159" s="252"/>
      <c r="S159" s="252"/>
      <c r="T159" s="252"/>
      <c r="U159" s="252"/>
      <c r="V159" s="252"/>
      <c r="W159" s="252"/>
      <c r="X159" s="252"/>
      <c r="Y159" s="252"/>
      <c r="Z159" s="252"/>
      <c r="AA159" s="252"/>
      <c r="AB159" s="252"/>
      <c r="AC159" s="252"/>
      <c r="AD159" s="252"/>
      <c r="AE159" s="252"/>
      <c r="AF159" s="252"/>
      <c r="AG159" s="252"/>
      <c r="AH159" s="252"/>
      <c r="AI159" s="252"/>
      <c r="AJ159" s="252"/>
      <c r="AK159" s="252"/>
      <c r="AL159" s="252"/>
      <c r="AM159" s="252"/>
      <c r="AN159" s="252"/>
    </row>
    <row r="160" spans="1:40" s="102" customFormat="1" ht="17.100000000000001" customHeight="1">
      <c r="A160" s="274">
        <v>164</v>
      </c>
      <c r="B160" s="274" t="s">
        <v>139</v>
      </c>
      <c r="C160" s="390" t="s">
        <v>279</v>
      </c>
      <c r="D160" s="391">
        <v>7493.1759460039993</v>
      </c>
      <c r="E160" s="391">
        <v>7493.1759460039993</v>
      </c>
      <c r="F160" s="391">
        <v>7493.1759460039993</v>
      </c>
      <c r="G160" s="392">
        <v>40739</v>
      </c>
      <c r="H160" s="392">
        <v>41465</v>
      </c>
      <c r="I160" s="392">
        <v>44669</v>
      </c>
      <c r="J160" s="274">
        <v>10</v>
      </c>
      <c r="K160" s="274">
        <v>8</v>
      </c>
      <c r="L160" s="252"/>
      <c r="M160" s="252"/>
      <c r="N160" s="252"/>
      <c r="O160" s="252"/>
      <c r="P160" s="252"/>
      <c r="Q160" s="252"/>
      <c r="R160" s="252"/>
      <c r="S160" s="252"/>
      <c r="T160" s="252"/>
      <c r="U160" s="252"/>
      <c r="V160" s="252"/>
      <c r="W160" s="252"/>
      <c r="X160" s="252"/>
      <c r="Y160" s="252"/>
      <c r="Z160" s="252"/>
      <c r="AA160" s="252"/>
      <c r="AB160" s="252"/>
      <c r="AC160" s="252"/>
      <c r="AD160" s="252"/>
      <c r="AE160" s="252"/>
      <c r="AF160" s="252"/>
      <c r="AG160" s="252"/>
      <c r="AH160" s="252"/>
      <c r="AI160" s="252"/>
      <c r="AJ160" s="252"/>
      <c r="AK160" s="252"/>
      <c r="AL160" s="252"/>
      <c r="AM160" s="252"/>
      <c r="AN160" s="252"/>
    </row>
    <row r="161" spans="1:40" s="102" customFormat="1" ht="17.100000000000001" customHeight="1">
      <c r="A161" s="274">
        <v>165</v>
      </c>
      <c r="B161" s="274" t="s">
        <v>135</v>
      </c>
      <c r="C161" s="390" t="s">
        <v>280</v>
      </c>
      <c r="D161" s="391">
        <v>1265.0172118989999</v>
      </c>
      <c r="E161" s="391">
        <v>1265.0172118989999</v>
      </c>
      <c r="F161" s="391">
        <v>1265.0172118989999</v>
      </c>
      <c r="G161" s="392">
        <v>39476</v>
      </c>
      <c r="H161" s="392">
        <v>39476</v>
      </c>
      <c r="I161" s="392">
        <v>43111</v>
      </c>
      <c r="J161" s="274">
        <v>9</v>
      </c>
      <c r="K161" s="274">
        <v>11</v>
      </c>
      <c r="L161" s="252"/>
      <c r="M161" s="252"/>
      <c r="N161" s="252"/>
      <c r="O161" s="252"/>
      <c r="P161" s="252"/>
      <c r="Q161" s="252"/>
      <c r="R161" s="252"/>
      <c r="S161" s="252"/>
      <c r="T161" s="252"/>
      <c r="U161" s="252"/>
      <c r="V161" s="252"/>
      <c r="W161" s="252"/>
      <c r="X161" s="252"/>
      <c r="Y161" s="252"/>
      <c r="Z161" s="252"/>
      <c r="AA161" s="252"/>
      <c r="AB161" s="252"/>
      <c r="AC161" s="252"/>
      <c r="AD161" s="252"/>
      <c r="AE161" s="252"/>
      <c r="AF161" s="252"/>
      <c r="AG161" s="252"/>
      <c r="AH161" s="252"/>
      <c r="AI161" s="252"/>
      <c r="AJ161" s="252"/>
      <c r="AK161" s="252"/>
      <c r="AL161" s="252"/>
      <c r="AM161" s="252"/>
      <c r="AN161" s="252"/>
    </row>
    <row r="162" spans="1:40" s="102" customFormat="1" ht="17.100000000000001" customHeight="1">
      <c r="A162" s="274">
        <v>166</v>
      </c>
      <c r="B162" s="274" t="s">
        <v>227</v>
      </c>
      <c r="C162" s="390" t="s">
        <v>281</v>
      </c>
      <c r="D162" s="391">
        <v>1303.0762322984999</v>
      </c>
      <c r="E162" s="391">
        <v>1303.0762322984999</v>
      </c>
      <c r="F162" s="391">
        <v>1303.0762322984999</v>
      </c>
      <c r="G162" s="392">
        <v>39395</v>
      </c>
      <c r="H162" s="392">
        <v>40203</v>
      </c>
      <c r="I162" s="392">
        <v>43794</v>
      </c>
      <c r="J162" s="274">
        <v>11</v>
      </c>
      <c r="K162" s="274">
        <v>9</v>
      </c>
      <c r="L162" s="252"/>
      <c r="M162" s="252"/>
      <c r="N162" s="252"/>
      <c r="O162" s="252"/>
      <c r="P162" s="252"/>
      <c r="Q162" s="252"/>
      <c r="R162" s="252"/>
      <c r="S162" s="252"/>
      <c r="T162" s="252"/>
      <c r="U162" s="252"/>
      <c r="V162" s="252"/>
      <c r="W162" s="252"/>
      <c r="X162" s="252"/>
      <c r="Y162" s="252"/>
      <c r="Z162" s="252"/>
      <c r="AA162" s="252"/>
      <c r="AB162" s="252"/>
      <c r="AC162" s="252"/>
      <c r="AD162" s="252"/>
      <c r="AE162" s="252"/>
      <c r="AF162" s="252"/>
      <c r="AG162" s="252"/>
      <c r="AH162" s="252"/>
      <c r="AI162" s="252"/>
      <c r="AJ162" s="252"/>
      <c r="AK162" s="252"/>
      <c r="AL162" s="252"/>
      <c r="AM162" s="252"/>
      <c r="AN162" s="252"/>
    </row>
    <row r="163" spans="1:40" s="102" customFormat="1" ht="17.100000000000001" customHeight="1">
      <c r="A163" s="274">
        <v>167</v>
      </c>
      <c r="B163" s="274" t="s">
        <v>126</v>
      </c>
      <c r="C163" s="390" t="s">
        <v>282</v>
      </c>
      <c r="D163" s="391">
        <v>26074.409658949498</v>
      </c>
      <c r="E163" s="391">
        <v>26074.409658949498</v>
      </c>
      <c r="F163" s="391">
        <v>26074.409658949498</v>
      </c>
      <c r="G163" s="392">
        <v>40184</v>
      </c>
      <c r="H163" s="392">
        <v>40184</v>
      </c>
      <c r="I163" s="392">
        <v>45548</v>
      </c>
      <c r="J163" s="274">
        <v>14</v>
      </c>
      <c r="K163" s="274">
        <v>5</v>
      </c>
      <c r="L163" s="252"/>
      <c r="M163" s="252"/>
      <c r="N163" s="252"/>
      <c r="O163" s="252"/>
      <c r="P163" s="252"/>
      <c r="Q163" s="252"/>
      <c r="R163" s="252"/>
      <c r="S163" s="252"/>
      <c r="T163" s="252"/>
      <c r="U163" s="252"/>
      <c r="V163" s="252"/>
      <c r="W163" s="252"/>
      <c r="X163" s="252"/>
      <c r="Y163" s="252"/>
      <c r="Z163" s="252"/>
      <c r="AA163" s="252"/>
      <c r="AB163" s="252"/>
      <c r="AC163" s="252"/>
      <c r="AD163" s="252"/>
      <c r="AE163" s="252"/>
      <c r="AF163" s="252"/>
      <c r="AG163" s="252"/>
      <c r="AH163" s="252"/>
      <c r="AI163" s="252"/>
      <c r="AJ163" s="252"/>
      <c r="AK163" s="252"/>
      <c r="AL163" s="252"/>
      <c r="AM163" s="252"/>
      <c r="AN163" s="252"/>
    </row>
    <row r="164" spans="1:40" s="102" customFormat="1" ht="17.100000000000001" customHeight="1">
      <c r="A164" s="274">
        <v>168</v>
      </c>
      <c r="B164" s="274" t="s">
        <v>227</v>
      </c>
      <c r="C164" s="390" t="s">
        <v>817</v>
      </c>
      <c r="D164" s="391">
        <v>2454.5582067089999</v>
      </c>
      <c r="E164" s="391">
        <v>2454.5582067089999</v>
      </c>
      <c r="F164" s="391">
        <v>2454.5582067089999</v>
      </c>
      <c r="G164" s="392">
        <v>39286</v>
      </c>
      <c r="H164" s="392">
        <v>39286</v>
      </c>
      <c r="I164" s="392">
        <v>42881</v>
      </c>
      <c r="J164" s="274">
        <v>9</v>
      </c>
      <c r="K164" s="274">
        <v>5</v>
      </c>
      <c r="L164" s="252"/>
      <c r="M164" s="252"/>
      <c r="N164" s="252"/>
      <c r="O164" s="252"/>
      <c r="P164" s="252"/>
      <c r="Q164" s="252"/>
      <c r="R164" s="252"/>
      <c r="S164" s="252"/>
      <c r="T164" s="252"/>
      <c r="U164" s="252"/>
      <c r="V164" s="252"/>
      <c r="W164" s="252"/>
      <c r="X164" s="252"/>
      <c r="Y164" s="252"/>
      <c r="Z164" s="252"/>
      <c r="AA164" s="252"/>
      <c r="AB164" s="252"/>
      <c r="AC164" s="252"/>
      <c r="AD164" s="252"/>
      <c r="AE164" s="252"/>
      <c r="AF164" s="252"/>
      <c r="AG164" s="252"/>
      <c r="AH164" s="252"/>
      <c r="AI164" s="252"/>
      <c r="AJ164" s="252"/>
      <c r="AK164" s="252"/>
      <c r="AL164" s="252"/>
      <c r="AM164" s="252"/>
      <c r="AN164" s="252"/>
    </row>
    <row r="165" spans="1:40" s="102" customFormat="1" ht="17.100000000000001" customHeight="1">
      <c r="A165" s="274">
        <v>170</v>
      </c>
      <c r="B165" s="274" t="s">
        <v>135</v>
      </c>
      <c r="C165" s="390" t="s">
        <v>284</v>
      </c>
      <c r="D165" s="391">
        <v>1511.6809291714997</v>
      </c>
      <c r="E165" s="391">
        <v>1511.6809291714997</v>
      </c>
      <c r="F165" s="391">
        <v>1511.6809291714997</v>
      </c>
      <c r="G165" s="392">
        <v>40893</v>
      </c>
      <c r="H165" s="392">
        <v>41040</v>
      </c>
      <c r="I165" s="392">
        <v>44669</v>
      </c>
      <c r="J165" s="274">
        <v>9</v>
      </c>
      <c r="K165" s="274">
        <v>11</v>
      </c>
      <c r="L165" s="252"/>
      <c r="M165" s="252"/>
      <c r="N165" s="252"/>
      <c r="O165" s="252"/>
      <c r="P165" s="252"/>
      <c r="Q165" s="252"/>
      <c r="R165" s="252"/>
      <c r="S165" s="252"/>
      <c r="T165" s="252"/>
      <c r="U165" s="252"/>
      <c r="V165" s="252"/>
      <c r="W165" s="252"/>
      <c r="X165" s="252"/>
      <c r="Y165" s="252"/>
      <c r="Z165" s="252"/>
      <c r="AA165" s="252"/>
      <c r="AB165" s="252"/>
      <c r="AC165" s="252"/>
      <c r="AD165" s="252"/>
      <c r="AE165" s="252"/>
      <c r="AF165" s="252"/>
      <c r="AG165" s="252"/>
      <c r="AH165" s="252"/>
      <c r="AI165" s="252"/>
      <c r="AJ165" s="252"/>
      <c r="AK165" s="252"/>
      <c r="AL165" s="252"/>
      <c r="AM165" s="252"/>
      <c r="AN165" s="252"/>
    </row>
    <row r="166" spans="1:40" s="102" customFormat="1" ht="17.100000000000001" customHeight="1">
      <c r="A166" s="462" t="s">
        <v>818</v>
      </c>
      <c r="B166" s="462"/>
      <c r="C166" s="462"/>
      <c r="D166" s="393">
        <f>SUM(D167:D190)</f>
        <v>658329.18310625735</v>
      </c>
      <c r="E166" s="393">
        <f>SUM(E167:E190)</f>
        <v>658329.18310625735</v>
      </c>
      <c r="F166" s="393">
        <f>SUM(F167:F190)</f>
        <v>658329.18310625735</v>
      </c>
      <c r="G166" s="392"/>
      <c r="H166" s="392"/>
      <c r="I166" s="392"/>
      <c r="J166" s="274"/>
      <c r="K166" s="274"/>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c r="AM166" s="252"/>
      <c r="AN166" s="252"/>
    </row>
    <row r="167" spans="1:40" s="102" customFormat="1" ht="17.100000000000001" customHeight="1">
      <c r="A167" s="274">
        <v>171</v>
      </c>
      <c r="B167" s="274" t="s">
        <v>126</v>
      </c>
      <c r="C167" s="390" t="s">
        <v>285</v>
      </c>
      <c r="D167" s="391">
        <v>478286.46042303293</v>
      </c>
      <c r="E167" s="391">
        <v>478286.46042303293</v>
      </c>
      <c r="F167" s="391">
        <v>478286.46042303293</v>
      </c>
      <c r="G167" s="392">
        <v>42636</v>
      </c>
      <c r="H167" s="392">
        <v>44180</v>
      </c>
      <c r="I167" s="392">
        <v>51402</v>
      </c>
      <c r="J167" s="274">
        <v>24</v>
      </c>
      <c r="K167" s="274">
        <v>0</v>
      </c>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2"/>
      <c r="AL167" s="252"/>
      <c r="AM167" s="252"/>
      <c r="AN167" s="252"/>
    </row>
    <row r="168" spans="1:40" s="102" customFormat="1" ht="17.100000000000001" customHeight="1">
      <c r="A168" s="274">
        <v>176</v>
      </c>
      <c r="B168" s="274" t="s">
        <v>135</v>
      </c>
      <c r="C168" s="390" t="s">
        <v>286</v>
      </c>
      <c r="D168" s="391">
        <v>2181.1722488595001</v>
      </c>
      <c r="E168" s="391">
        <v>2181.1722488595001</v>
      </c>
      <c r="F168" s="391">
        <v>2181.1722488595001</v>
      </c>
      <c r="G168" s="392">
        <v>41202</v>
      </c>
      <c r="H168" s="392">
        <v>41404</v>
      </c>
      <c r="I168" s="392">
        <v>44727</v>
      </c>
      <c r="J168" s="274">
        <v>9</v>
      </c>
      <c r="K168" s="274">
        <v>6</v>
      </c>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52"/>
      <c r="AI168" s="252"/>
      <c r="AJ168" s="252"/>
      <c r="AK168" s="252"/>
      <c r="AL168" s="252"/>
      <c r="AM168" s="252"/>
      <c r="AN168" s="252"/>
    </row>
    <row r="169" spans="1:40" s="102" customFormat="1" ht="17.100000000000001" customHeight="1">
      <c r="A169" s="274">
        <v>177</v>
      </c>
      <c r="B169" s="274" t="s">
        <v>135</v>
      </c>
      <c r="C169" s="390" t="s">
        <v>287</v>
      </c>
      <c r="D169" s="391">
        <v>144.15672938999998</v>
      </c>
      <c r="E169" s="391">
        <v>144.15672938999998</v>
      </c>
      <c r="F169" s="391">
        <v>144.15672938999998</v>
      </c>
      <c r="G169" s="392">
        <v>40297</v>
      </c>
      <c r="H169" s="392">
        <v>40296</v>
      </c>
      <c r="I169" s="392">
        <v>43794</v>
      </c>
      <c r="J169" s="274">
        <v>9</v>
      </c>
      <c r="K169" s="274">
        <v>5</v>
      </c>
      <c r="L169" s="252"/>
      <c r="M169" s="252"/>
      <c r="N169" s="252"/>
      <c r="O169" s="252"/>
      <c r="P169" s="252"/>
      <c r="Q169" s="252"/>
      <c r="R169" s="252"/>
      <c r="S169" s="252"/>
      <c r="T169" s="252"/>
      <c r="U169" s="252"/>
      <c r="V169" s="252"/>
      <c r="W169" s="252"/>
      <c r="X169" s="252"/>
      <c r="Y169" s="252"/>
      <c r="Z169" s="252"/>
      <c r="AA169" s="252"/>
      <c r="AB169" s="252"/>
      <c r="AC169" s="252"/>
      <c r="AD169" s="252"/>
      <c r="AE169" s="252"/>
      <c r="AF169" s="252"/>
      <c r="AG169" s="252"/>
      <c r="AH169" s="252"/>
      <c r="AI169" s="252"/>
      <c r="AJ169" s="252"/>
      <c r="AK169" s="252"/>
      <c r="AL169" s="252"/>
      <c r="AM169" s="252"/>
      <c r="AN169" s="252"/>
    </row>
    <row r="170" spans="1:40" s="102" customFormat="1" ht="17.100000000000001" customHeight="1">
      <c r="A170" s="274">
        <v>181</v>
      </c>
      <c r="B170" s="274" t="s">
        <v>204</v>
      </c>
      <c r="C170" s="390" t="s">
        <v>288</v>
      </c>
      <c r="D170" s="391">
        <v>17505.498651779999</v>
      </c>
      <c r="E170" s="391">
        <v>17505.498651779999</v>
      </c>
      <c r="F170" s="391">
        <v>17505.498651779999</v>
      </c>
      <c r="G170" s="392">
        <v>40631</v>
      </c>
      <c r="H170" s="392">
        <v>40764</v>
      </c>
      <c r="I170" s="392">
        <v>47340</v>
      </c>
      <c r="J170" s="274">
        <v>17</v>
      </c>
      <c r="K170" s="274">
        <v>11</v>
      </c>
      <c r="L170" s="252"/>
      <c r="M170" s="252"/>
      <c r="N170" s="252"/>
      <c r="O170" s="252"/>
      <c r="P170" s="252"/>
      <c r="Q170" s="252"/>
      <c r="R170" s="252"/>
      <c r="S170" s="252"/>
      <c r="T170" s="252"/>
      <c r="U170" s="252"/>
      <c r="V170" s="252"/>
      <c r="W170" s="252"/>
      <c r="X170" s="252"/>
      <c r="Y170" s="252"/>
      <c r="Z170" s="252"/>
      <c r="AA170" s="252"/>
      <c r="AB170" s="252"/>
      <c r="AC170" s="252"/>
      <c r="AD170" s="252"/>
      <c r="AE170" s="252"/>
      <c r="AF170" s="252"/>
      <c r="AG170" s="252"/>
      <c r="AH170" s="252"/>
      <c r="AI170" s="252"/>
      <c r="AJ170" s="252"/>
      <c r="AK170" s="252"/>
      <c r="AL170" s="252"/>
      <c r="AM170" s="252"/>
      <c r="AN170" s="252"/>
    </row>
    <row r="171" spans="1:40" s="102" customFormat="1" ht="17.100000000000001" customHeight="1">
      <c r="A171" s="274">
        <v>182</v>
      </c>
      <c r="B171" s="274" t="s">
        <v>204</v>
      </c>
      <c r="C171" s="390" t="s">
        <v>289</v>
      </c>
      <c r="D171" s="391">
        <v>2923.0345901524997</v>
      </c>
      <c r="E171" s="391">
        <v>2923.0345901524997</v>
      </c>
      <c r="F171" s="391">
        <v>2923.0345901524997</v>
      </c>
      <c r="G171" s="392">
        <v>39713</v>
      </c>
      <c r="H171" s="392">
        <v>39710</v>
      </c>
      <c r="I171" s="392">
        <v>43111</v>
      </c>
      <c r="J171" s="274">
        <v>9</v>
      </c>
      <c r="K171" s="274">
        <v>6</v>
      </c>
      <c r="L171" s="252"/>
      <c r="M171" s="252"/>
      <c r="N171" s="252"/>
      <c r="O171" s="252"/>
      <c r="P171" s="252"/>
      <c r="Q171" s="252"/>
      <c r="R171" s="252"/>
      <c r="S171" s="252"/>
      <c r="T171" s="252"/>
      <c r="U171" s="252"/>
      <c r="V171" s="252"/>
      <c r="W171" s="252"/>
      <c r="X171" s="252"/>
      <c r="Y171" s="252"/>
      <c r="Z171" s="252"/>
      <c r="AA171" s="252"/>
      <c r="AB171" s="252"/>
      <c r="AC171" s="252"/>
      <c r="AD171" s="252"/>
      <c r="AE171" s="252"/>
      <c r="AF171" s="252"/>
      <c r="AG171" s="252"/>
      <c r="AH171" s="252"/>
      <c r="AI171" s="252"/>
      <c r="AJ171" s="252"/>
      <c r="AK171" s="252"/>
      <c r="AL171" s="252"/>
      <c r="AM171" s="252"/>
      <c r="AN171" s="252"/>
    </row>
    <row r="172" spans="1:40" s="102" customFormat="1" ht="17.100000000000001" customHeight="1">
      <c r="A172" s="274">
        <v>183</v>
      </c>
      <c r="B172" s="274" t="s">
        <v>204</v>
      </c>
      <c r="C172" s="390" t="s">
        <v>290</v>
      </c>
      <c r="D172" s="391">
        <v>522.26334669100004</v>
      </c>
      <c r="E172" s="391">
        <v>522.26334669100004</v>
      </c>
      <c r="F172" s="391">
        <v>522.26334669100004</v>
      </c>
      <c r="G172" s="392">
        <v>39517</v>
      </c>
      <c r="H172" s="392">
        <v>39513</v>
      </c>
      <c r="I172" s="392">
        <v>43279</v>
      </c>
      <c r="J172" s="274">
        <v>9</v>
      </c>
      <c r="K172" s="274">
        <v>11</v>
      </c>
      <c r="L172" s="252"/>
      <c r="M172" s="252"/>
      <c r="N172" s="252"/>
      <c r="O172" s="252"/>
      <c r="P172" s="252"/>
      <c r="Q172" s="252"/>
      <c r="R172" s="252"/>
      <c r="S172" s="252"/>
      <c r="T172" s="252"/>
      <c r="U172" s="252"/>
      <c r="V172" s="252"/>
      <c r="W172" s="252"/>
      <c r="X172" s="252"/>
      <c r="Y172" s="252"/>
      <c r="Z172" s="252"/>
      <c r="AA172" s="252"/>
      <c r="AB172" s="252"/>
      <c r="AC172" s="252"/>
      <c r="AD172" s="252"/>
      <c r="AE172" s="252"/>
      <c r="AF172" s="252"/>
      <c r="AG172" s="252"/>
      <c r="AH172" s="252"/>
      <c r="AI172" s="252"/>
      <c r="AJ172" s="252"/>
      <c r="AK172" s="252"/>
      <c r="AL172" s="252"/>
      <c r="AM172" s="252"/>
      <c r="AN172" s="252"/>
    </row>
    <row r="173" spans="1:40" s="102" customFormat="1" ht="17.100000000000001" customHeight="1">
      <c r="A173" s="274">
        <v>185</v>
      </c>
      <c r="B173" s="274" t="s">
        <v>139</v>
      </c>
      <c r="C173" s="390" t="s">
        <v>291</v>
      </c>
      <c r="D173" s="391">
        <v>2529.8659508169999</v>
      </c>
      <c r="E173" s="391">
        <v>2529.8659508169999</v>
      </c>
      <c r="F173" s="391">
        <v>2529.8659508169999</v>
      </c>
      <c r="G173" s="392">
        <v>40595</v>
      </c>
      <c r="H173" s="392">
        <v>41718</v>
      </c>
      <c r="I173" s="392">
        <v>44669</v>
      </c>
      <c r="J173" s="274">
        <v>10</v>
      </c>
      <c r="K173" s="274">
        <v>9</v>
      </c>
      <c r="L173" s="252"/>
      <c r="M173" s="252"/>
      <c r="N173" s="252"/>
      <c r="O173" s="252"/>
      <c r="P173" s="252"/>
      <c r="Q173" s="252"/>
      <c r="R173" s="252"/>
      <c r="S173" s="252"/>
      <c r="T173" s="252"/>
      <c r="U173" s="252"/>
      <c r="V173" s="252"/>
      <c r="W173" s="252"/>
      <c r="X173" s="252"/>
      <c r="Y173" s="252"/>
      <c r="Z173" s="252"/>
      <c r="AA173" s="252"/>
      <c r="AB173" s="252"/>
      <c r="AC173" s="252"/>
      <c r="AD173" s="252"/>
      <c r="AE173" s="252"/>
      <c r="AF173" s="252"/>
      <c r="AG173" s="252"/>
      <c r="AH173" s="252"/>
      <c r="AI173" s="252"/>
      <c r="AJ173" s="252"/>
      <c r="AK173" s="252"/>
      <c r="AL173" s="252"/>
      <c r="AM173" s="252"/>
      <c r="AN173" s="252"/>
    </row>
    <row r="174" spans="1:40" s="102" customFormat="1" ht="17.100000000000001" customHeight="1">
      <c r="A174" s="274">
        <v>188</v>
      </c>
      <c r="B174" s="274" t="s">
        <v>139</v>
      </c>
      <c r="C174" s="390" t="s">
        <v>292</v>
      </c>
      <c r="D174" s="391">
        <v>21075.183011395999</v>
      </c>
      <c r="E174" s="391">
        <v>21075.183011395999</v>
      </c>
      <c r="F174" s="391">
        <v>21075.183011395999</v>
      </c>
      <c r="G174" s="392">
        <v>39935</v>
      </c>
      <c r="H174" s="392">
        <v>44119</v>
      </c>
      <c r="I174" s="392">
        <v>51274</v>
      </c>
      <c r="J174" s="274">
        <v>31</v>
      </c>
      <c r="K174" s="274">
        <v>0</v>
      </c>
      <c r="L174" s="252"/>
      <c r="M174" s="252"/>
      <c r="N174" s="252"/>
      <c r="O174" s="252"/>
      <c r="P174" s="252"/>
      <c r="Q174" s="252"/>
      <c r="R174" s="252"/>
      <c r="S174" s="252"/>
      <c r="T174" s="252"/>
      <c r="U174" s="252"/>
      <c r="V174" s="252"/>
      <c r="W174" s="252"/>
      <c r="X174" s="252"/>
      <c r="Y174" s="252"/>
      <c r="Z174" s="252"/>
      <c r="AA174" s="252"/>
      <c r="AB174" s="252"/>
      <c r="AC174" s="252"/>
      <c r="AD174" s="252"/>
      <c r="AE174" s="252"/>
      <c r="AF174" s="252"/>
      <c r="AG174" s="252"/>
      <c r="AH174" s="252"/>
      <c r="AI174" s="252"/>
      <c r="AJ174" s="252"/>
      <c r="AK174" s="252"/>
      <c r="AL174" s="252"/>
      <c r="AM174" s="252"/>
      <c r="AN174" s="252"/>
    </row>
    <row r="175" spans="1:40" s="102" customFormat="1" ht="17.100000000000001" customHeight="1">
      <c r="A175" s="274">
        <v>189</v>
      </c>
      <c r="B175" s="274" t="s">
        <v>139</v>
      </c>
      <c r="C175" s="390" t="s">
        <v>293</v>
      </c>
      <c r="D175" s="391">
        <v>1195.186378764</v>
      </c>
      <c r="E175" s="391">
        <v>1195.186378764</v>
      </c>
      <c r="F175" s="391">
        <v>1195.186378764</v>
      </c>
      <c r="G175" s="392">
        <v>40631</v>
      </c>
      <c r="H175" s="392">
        <v>40946</v>
      </c>
      <c r="I175" s="392">
        <v>44606</v>
      </c>
      <c r="J175" s="274">
        <v>10</v>
      </c>
      <c r="K175" s="274">
        <v>7</v>
      </c>
      <c r="L175" s="252"/>
      <c r="M175" s="252"/>
      <c r="N175" s="252"/>
      <c r="O175" s="252"/>
      <c r="P175" s="252"/>
      <c r="Q175" s="252"/>
      <c r="R175" s="252"/>
      <c r="S175" s="252"/>
      <c r="T175" s="252"/>
      <c r="U175" s="252"/>
      <c r="V175" s="252"/>
      <c r="W175" s="252"/>
      <c r="X175" s="252"/>
      <c r="Y175" s="252"/>
      <c r="Z175" s="252"/>
      <c r="AA175" s="252"/>
      <c r="AB175" s="252"/>
      <c r="AC175" s="252"/>
      <c r="AD175" s="252"/>
      <c r="AE175" s="252"/>
      <c r="AF175" s="252"/>
      <c r="AG175" s="252"/>
      <c r="AH175" s="252"/>
      <c r="AI175" s="252"/>
      <c r="AJ175" s="252"/>
      <c r="AK175" s="252"/>
      <c r="AL175" s="252"/>
      <c r="AM175" s="252"/>
      <c r="AN175" s="252"/>
    </row>
    <row r="176" spans="1:40" s="102" customFormat="1" ht="17.100000000000001" customHeight="1">
      <c r="A176" s="274">
        <v>190</v>
      </c>
      <c r="B176" s="274" t="s">
        <v>139</v>
      </c>
      <c r="C176" s="390" t="s">
        <v>294</v>
      </c>
      <c r="D176" s="391">
        <v>6828.1546505010001</v>
      </c>
      <c r="E176" s="391">
        <v>6828.1546505010001</v>
      </c>
      <c r="F176" s="391">
        <v>6828.1546505010001</v>
      </c>
      <c r="G176" s="392">
        <v>40541</v>
      </c>
      <c r="H176" s="392">
        <v>42737</v>
      </c>
      <c r="I176" s="392">
        <v>49947</v>
      </c>
      <c r="J176" s="274">
        <v>25</v>
      </c>
      <c r="K176" s="274">
        <v>4</v>
      </c>
      <c r="L176" s="252"/>
      <c r="M176" s="252"/>
      <c r="N176" s="252"/>
      <c r="O176" s="252"/>
      <c r="P176" s="252"/>
      <c r="Q176" s="252"/>
      <c r="R176" s="252"/>
      <c r="S176" s="252"/>
      <c r="T176" s="252"/>
      <c r="U176" s="252"/>
      <c r="V176" s="252"/>
      <c r="W176" s="252"/>
      <c r="X176" s="252"/>
      <c r="Y176" s="252"/>
      <c r="Z176" s="252"/>
      <c r="AA176" s="252"/>
      <c r="AB176" s="252"/>
      <c r="AC176" s="252"/>
      <c r="AD176" s="252"/>
      <c r="AE176" s="252"/>
      <c r="AF176" s="252"/>
      <c r="AG176" s="252"/>
      <c r="AH176" s="252"/>
      <c r="AI176" s="252"/>
      <c r="AJ176" s="252"/>
      <c r="AK176" s="252"/>
      <c r="AL176" s="252"/>
      <c r="AM176" s="252"/>
      <c r="AN176" s="252"/>
    </row>
    <row r="177" spans="1:40" s="102" customFormat="1" ht="17.100000000000001" customHeight="1">
      <c r="A177" s="274">
        <v>191</v>
      </c>
      <c r="B177" s="274" t="s">
        <v>139</v>
      </c>
      <c r="C177" s="390" t="s">
        <v>295</v>
      </c>
      <c r="D177" s="391">
        <v>1372.0778402265</v>
      </c>
      <c r="E177" s="391">
        <v>1372.0778402265</v>
      </c>
      <c r="F177" s="391">
        <v>1372.0778402265</v>
      </c>
      <c r="G177" s="392">
        <v>40246</v>
      </c>
      <c r="H177" s="392">
        <v>40756</v>
      </c>
      <c r="I177" s="392">
        <v>45548</v>
      </c>
      <c r="J177" s="274">
        <v>14</v>
      </c>
      <c r="K177" s="274">
        <v>5</v>
      </c>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row>
    <row r="178" spans="1:40" s="102" customFormat="1" ht="17.100000000000001" customHeight="1">
      <c r="A178" s="274">
        <v>192</v>
      </c>
      <c r="B178" s="274" t="s">
        <v>139</v>
      </c>
      <c r="C178" s="390" t="s">
        <v>296</v>
      </c>
      <c r="D178" s="391">
        <v>11390.481814168999</v>
      </c>
      <c r="E178" s="391">
        <v>11390.481814168999</v>
      </c>
      <c r="F178" s="391">
        <v>11390.481814168999</v>
      </c>
      <c r="G178" s="392">
        <v>40323</v>
      </c>
      <c r="H178" s="392">
        <v>42171</v>
      </c>
      <c r="I178" s="392">
        <v>45548</v>
      </c>
      <c r="J178" s="274">
        <v>14</v>
      </c>
      <c r="K178" s="274">
        <v>3</v>
      </c>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2"/>
      <c r="AI178" s="252"/>
      <c r="AJ178" s="252"/>
      <c r="AK178" s="252"/>
      <c r="AL178" s="252"/>
      <c r="AM178" s="252"/>
      <c r="AN178" s="252"/>
    </row>
    <row r="179" spans="1:40" s="102" customFormat="1" ht="17.100000000000001" customHeight="1">
      <c r="A179" s="274">
        <v>193</v>
      </c>
      <c r="B179" s="274" t="s">
        <v>139</v>
      </c>
      <c r="C179" s="390" t="s">
        <v>297</v>
      </c>
      <c r="D179" s="391">
        <v>798.56670801199994</v>
      </c>
      <c r="E179" s="391">
        <v>798.56670801199994</v>
      </c>
      <c r="F179" s="391">
        <v>798.56670801199994</v>
      </c>
      <c r="G179" s="392">
        <v>40423</v>
      </c>
      <c r="H179" s="392">
        <v>40423</v>
      </c>
      <c r="I179" s="392">
        <v>44022</v>
      </c>
      <c r="J179" s="274">
        <v>9</v>
      </c>
      <c r="K179" s="274">
        <v>6</v>
      </c>
      <c r="L179" s="252"/>
      <c r="M179" s="252"/>
      <c r="N179" s="252"/>
      <c r="O179" s="252"/>
      <c r="P179" s="252"/>
      <c r="Q179" s="252"/>
      <c r="R179" s="252"/>
      <c r="S179" s="252"/>
      <c r="T179" s="252"/>
      <c r="U179" s="252"/>
      <c r="V179" s="252"/>
      <c r="W179" s="252"/>
      <c r="X179" s="252"/>
      <c r="Y179" s="252"/>
      <c r="Z179" s="252"/>
      <c r="AA179" s="252"/>
      <c r="AB179" s="252"/>
      <c r="AC179" s="252"/>
      <c r="AD179" s="252"/>
      <c r="AE179" s="252"/>
      <c r="AF179" s="252"/>
      <c r="AG179" s="252"/>
      <c r="AH179" s="252"/>
      <c r="AI179" s="252"/>
      <c r="AJ179" s="252"/>
      <c r="AK179" s="252"/>
      <c r="AL179" s="252"/>
      <c r="AM179" s="252"/>
      <c r="AN179" s="252"/>
    </row>
    <row r="180" spans="1:40" s="102" customFormat="1" ht="17.100000000000001" customHeight="1">
      <c r="A180" s="274">
        <v>194</v>
      </c>
      <c r="B180" s="274" t="s">
        <v>139</v>
      </c>
      <c r="C180" s="390" t="s">
        <v>298</v>
      </c>
      <c r="D180" s="391">
        <v>18996.564773079499</v>
      </c>
      <c r="E180" s="391">
        <v>18996.564773079499</v>
      </c>
      <c r="F180" s="391">
        <v>18996.564773079499</v>
      </c>
      <c r="G180" s="392">
        <v>40631</v>
      </c>
      <c r="H180" s="392">
        <v>41261</v>
      </c>
      <c r="I180" s="392">
        <v>44669</v>
      </c>
      <c r="J180" s="274">
        <v>10</v>
      </c>
      <c r="K180" s="274">
        <v>9</v>
      </c>
      <c r="L180" s="252"/>
      <c r="M180" s="252"/>
      <c r="N180" s="252"/>
      <c r="O180" s="252"/>
      <c r="P180" s="252"/>
      <c r="Q180" s="252"/>
      <c r="R180" s="252"/>
      <c r="S180" s="252"/>
      <c r="T180" s="252"/>
      <c r="U180" s="252"/>
      <c r="V180" s="252"/>
      <c r="W180" s="252"/>
      <c r="X180" s="252"/>
      <c r="Y180" s="252"/>
      <c r="Z180" s="252"/>
      <c r="AA180" s="252"/>
      <c r="AB180" s="252"/>
      <c r="AC180" s="252"/>
      <c r="AD180" s="252"/>
      <c r="AE180" s="252"/>
      <c r="AF180" s="252"/>
      <c r="AG180" s="252"/>
      <c r="AH180" s="252"/>
      <c r="AI180" s="252"/>
      <c r="AJ180" s="252"/>
      <c r="AK180" s="252"/>
      <c r="AL180" s="252"/>
      <c r="AM180" s="252"/>
      <c r="AN180" s="252"/>
    </row>
    <row r="181" spans="1:40" s="102" customFormat="1" ht="17.100000000000001" customHeight="1">
      <c r="A181" s="274">
        <v>195</v>
      </c>
      <c r="B181" s="274" t="s">
        <v>139</v>
      </c>
      <c r="C181" s="390" t="s">
        <v>299</v>
      </c>
      <c r="D181" s="391">
        <v>8980.8794761619993</v>
      </c>
      <c r="E181" s="391">
        <v>8980.8794761619993</v>
      </c>
      <c r="F181" s="391">
        <v>8980.8794761619993</v>
      </c>
      <c r="G181" s="392">
        <v>39958</v>
      </c>
      <c r="H181" s="392">
        <v>41242</v>
      </c>
      <c r="I181" s="392">
        <v>44669</v>
      </c>
      <c r="J181" s="274">
        <v>12</v>
      </c>
      <c r="K181" s="274">
        <v>9</v>
      </c>
      <c r="L181" s="252"/>
      <c r="M181" s="252"/>
      <c r="N181" s="252"/>
      <c r="O181" s="252"/>
      <c r="P181" s="252"/>
      <c r="Q181" s="252"/>
      <c r="R181" s="252"/>
      <c r="S181" s="252"/>
      <c r="T181" s="252"/>
      <c r="U181" s="252"/>
      <c r="V181" s="252"/>
      <c r="W181" s="252"/>
      <c r="X181" s="252"/>
      <c r="Y181" s="252"/>
      <c r="Z181" s="252"/>
      <c r="AA181" s="252"/>
      <c r="AB181" s="252"/>
      <c r="AC181" s="252"/>
      <c r="AD181" s="252"/>
      <c r="AE181" s="252"/>
      <c r="AF181" s="252"/>
      <c r="AG181" s="252"/>
      <c r="AH181" s="252"/>
      <c r="AI181" s="252"/>
      <c r="AJ181" s="252"/>
      <c r="AK181" s="252"/>
      <c r="AL181" s="252"/>
      <c r="AM181" s="252"/>
      <c r="AN181" s="252"/>
    </row>
    <row r="182" spans="1:40" s="102" customFormat="1" ht="17.100000000000001" customHeight="1">
      <c r="A182" s="274">
        <v>197</v>
      </c>
      <c r="B182" s="274" t="s">
        <v>139</v>
      </c>
      <c r="C182" s="390" t="s">
        <v>300</v>
      </c>
      <c r="D182" s="391">
        <v>1197.994460867</v>
      </c>
      <c r="E182" s="391">
        <v>1197.994460867</v>
      </c>
      <c r="F182" s="391">
        <v>1197.994460867</v>
      </c>
      <c r="G182" s="392">
        <v>40487</v>
      </c>
      <c r="H182" s="392">
        <v>40548</v>
      </c>
      <c r="I182" s="392">
        <v>44153</v>
      </c>
      <c r="J182" s="274">
        <v>9</v>
      </c>
      <c r="K182" s="274">
        <v>11</v>
      </c>
      <c r="L182" s="252"/>
      <c r="M182" s="252"/>
      <c r="N182" s="252"/>
      <c r="O182" s="252"/>
      <c r="P182" s="252"/>
      <c r="Q182" s="252"/>
      <c r="R182" s="252"/>
      <c r="S182" s="252"/>
      <c r="T182" s="252"/>
      <c r="U182" s="252"/>
      <c r="V182" s="252"/>
      <c r="W182" s="252"/>
      <c r="X182" s="252"/>
      <c r="Y182" s="252"/>
      <c r="Z182" s="252"/>
      <c r="AA182" s="252"/>
      <c r="AB182" s="252"/>
      <c r="AC182" s="252"/>
      <c r="AD182" s="252"/>
      <c r="AE182" s="252"/>
      <c r="AF182" s="252"/>
      <c r="AG182" s="252"/>
      <c r="AH182" s="252"/>
      <c r="AI182" s="252"/>
      <c r="AJ182" s="252"/>
      <c r="AK182" s="252"/>
      <c r="AL182" s="252"/>
      <c r="AM182" s="252"/>
      <c r="AN182" s="252"/>
    </row>
    <row r="183" spans="1:40" s="102" customFormat="1" ht="17.100000000000001" customHeight="1">
      <c r="A183" s="274">
        <v>198</v>
      </c>
      <c r="B183" s="274" t="s">
        <v>139</v>
      </c>
      <c r="C183" s="390" t="s">
        <v>301</v>
      </c>
      <c r="D183" s="391">
        <v>9420.6412778619997</v>
      </c>
      <c r="E183" s="391">
        <v>9420.6412778619997</v>
      </c>
      <c r="F183" s="391">
        <v>9420.6412778619997</v>
      </c>
      <c r="G183" s="392">
        <v>40826</v>
      </c>
      <c r="H183" s="392">
        <v>41540</v>
      </c>
      <c r="I183" s="392">
        <v>45035</v>
      </c>
      <c r="J183" s="274">
        <v>11</v>
      </c>
      <c r="K183" s="274">
        <v>3</v>
      </c>
      <c r="L183" s="252"/>
      <c r="M183" s="252"/>
      <c r="N183" s="252"/>
      <c r="O183" s="252"/>
      <c r="P183" s="252"/>
      <c r="Q183" s="252"/>
      <c r="R183" s="252"/>
      <c r="S183" s="252"/>
      <c r="T183" s="252"/>
      <c r="U183" s="252"/>
      <c r="V183" s="252"/>
      <c r="W183" s="252"/>
      <c r="X183" s="252"/>
      <c r="Y183" s="252"/>
      <c r="Z183" s="252"/>
      <c r="AA183" s="252"/>
      <c r="AB183" s="252"/>
      <c r="AC183" s="252"/>
      <c r="AD183" s="252"/>
      <c r="AE183" s="252"/>
      <c r="AF183" s="252"/>
      <c r="AG183" s="252"/>
      <c r="AH183" s="252"/>
      <c r="AI183" s="252"/>
      <c r="AJ183" s="252"/>
      <c r="AK183" s="252"/>
      <c r="AL183" s="252"/>
      <c r="AM183" s="252"/>
      <c r="AN183" s="252"/>
    </row>
    <row r="184" spans="1:40" s="102" customFormat="1" ht="17.100000000000001" customHeight="1">
      <c r="A184" s="274">
        <v>199</v>
      </c>
      <c r="B184" s="274" t="s">
        <v>139</v>
      </c>
      <c r="C184" s="390" t="s">
        <v>302</v>
      </c>
      <c r="D184" s="391">
        <v>881.25243848999992</v>
      </c>
      <c r="E184" s="391">
        <v>881.25243848999992</v>
      </c>
      <c r="F184" s="391">
        <v>881.25243848999992</v>
      </c>
      <c r="G184" s="392">
        <v>39757</v>
      </c>
      <c r="H184" s="392">
        <v>40364</v>
      </c>
      <c r="I184" s="392">
        <v>45548</v>
      </c>
      <c r="J184" s="274">
        <v>15</v>
      </c>
      <c r="K184" s="274">
        <v>8</v>
      </c>
      <c r="L184" s="252"/>
      <c r="M184" s="252"/>
      <c r="N184" s="252"/>
      <c r="O184" s="252"/>
      <c r="P184" s="252"/>
      <c r="Q184" s="252"/>
      <c r="R184" s="252"/>
      <c r="S184" s="252"/>
      <c r="T184" s="252"/>
      <c r="U184" s="252"/>
      <c r="V184" s="252"/>
      <c r="W184" s="252"/>
      <c r="X184" s="252"/>
      <c r="Y184" s="252"/>
      <c r="Z184" s="252"/>
      <c r="AA184" s="252"/>
      <c r="AB184" s="252"/>
      <c r="AC184" s="252"/>
      <c r="AD184" s="252"/>
      <c r="AE184" s="252"/>
      <c r="AF184" s="252"/>
      <c r="AG184" s="252"/>
      <c r="AH184" s="252"/>
      <c r="AI184" s="252"/>
      <c r="AJ184" s="252"/>
      <c r="AK184" s="252"/>
      <c r="AL184" s="252"/>
      <c r="AM184" s="252"/>
      <c r="AN184" s="252"/>
    </row>
    <row r="185" spans="1:40" s="102" customFormat="1" ht="17.100000000000001" customHeight="1">
      <c r="A185" s="274">
        <v>200</v>
      </c>
      <c r="B185" s="274" t="s">
        <v>227</v>
      </c>
      <c r="C185" s="390" t="s">
        <v>303</v>
      </c>
      <c r="D185" s="391">
        <v>8806.9256790340005</v>
      </c>
      <c r="E185" s="391">
        <v>8806.9256790340005</v>
      </c>
      <c r="F185" s="391">
        <v>8806.9256790340005</v>
      </c>
      <c r="G185" s="392">
        <v>40984</v>
      </c>
      <c r="H185" s="392">
        <v>41687</v>
      </c>
      <c r="I185" s="392">
        <v>45271</v>
      </c>
      <c r="J185" s="274">
        <v>11</v>
      </c>
      <c r="K185" s="274">
        <v>8</v>
      </c>
      <c r="L185" s="252"/>
      <c r="M185" s="252"/>
      <c r="N185" s="252"/>
      <c r="O185" s="252"/>
      <c r="P185" s="252"/>
      <c r="Q185" s="252"/>
      <c r="R185" s="252"/>
      <c r="S185" s="252"/>
      <c r="T185" s="252"/>
      <c r="U185" s="252"/>
      <c r="V185" s="252"/>
      <c r="W185" s="252"/>
      <c r="X185" s="252"/>
      <c r="Y185" s="252"/>
      <c r="Z185" s="252"/>
      <c r="AA185" s="252"/>
      <c r="AB185" s="252"/>
      <c r="AC185" s="252"/>
      <c r="AD185" s="252"/>
      <c r="AE185" s="252"/>
      <c r="AF185" s="252"/>
      <c r="AG185" s="252"/>
      <c r="AH185" s="252"/>
      <c r="AI185" s="252"/>
      <c r="AJ185" s="252"/>
      <c r="AK185" s="252"/>
      <c r="AL185" s="252"/>
      <c r="AM185" s="252"/>
      <c r="AN185" s="252"/>
    </row>
    <row r="186" spans="1:40" s="102" customFormat="1" ht="17.100000000000001" customHeight="1">
      <c r="A186" s="274">
        <v>201</v>
      </c>
      <c r="B186" s="274" t="s">
        <v>227</v>
      </c>
      <c r="C186" s="390" t="s">
        <v>304</v>
      </c>
      <c r="D186" s="391">
        <v>18763.143551269499</v>
      </c>
      <c r="E186" s="391">
        <v>18763.143551269499</v>
      </c>
      <c r="F186" s="391">
        <v>18763.143551269499</v>
      </c>
      <c r="G186" s="392">
        <v>40092</v>
      </c>
      <c r="H186" s="392">
        <v>41802</v>
      </c>
      <c r="I186" s="392">
        <v>45411</v>
      </c>
      <c r="J186" s="274">
        <v>14</v>
      </c>
      <c r="K186" s="274">
        <v>2</v>
      </c>
      <c r="L186" s="252"/>
      <c r="M186" s="252"/>
      <c r="N186" s="252"/>
      <c r="O186" s="252"/>
      <c r="P186" s="252"/>
      <c r="Q186" s="252"/>
      <c r="R186" s="252"/>
      <c r="S186" s="252"/>
      <c r="T186" s="252"/>
      <c r="U186" s="252"/>
      <c r="V186" s="252"/>
      <c r="W186" s="252"/>
      <c r="X186" s="252"/>
      <c r="Y186" s="252"/>
      <c r="Z186" s="252"/>
      <c r="AA186" s="252"/>
      <c r="AB186" s="252"/>
      <c r="AC186" s="252"/>
      <c r="AD186" s="252"/>
      <c r="AE186" s="252"/>
      <c r="AF186" s="252"/>
      <c r="AG186" s="252"/>
      <c r="AH186" s="252"/>
      <c r="AI186" s="252"/>
      <c r="AJ186" s="252"/>
      <c r="AK186" s="252"/>
      <c r="AL186" s="252"/>
      <c r="AM186" s="252"/>
      <c r="AN186" s="252"/>
    </row>
    <row r="187" spans="1:40" s="102" customFormat="1" ht="17.100000000000001" customHeight="1">
      <c r="A187" s="274">
        <v>202</v>
      </c>
      <c r="B187" s="274" t="s">
        <v>227</v>
      </c>
      <c r="C187" s="390" t="s">
        <v>305</v>
      </c>
      <c r="D187" s="391">
        <v>22572.477671148499</v>
      </c>
      <c r="E187" s="391">
        <v>22572.477671148499</v>
      </c>
      <c r="F187" s="391">
        <v>22572.477671148499</v>
      </c>
      <c r="G187" s="392">
        <v>41267</v>
      </c>
      <c r="H187" s="392">
        <v>42270</v>
      </c>
      <c r="I187" s="392">
        <v>45950</v>
      </c>
      <c r="J187" s="274">
        <v>12</v>
      </c>
      <c r="K187" s="274">
        <v>6</v>
      </c>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252"/>
      <c r="AJ187" s="252"/>
      <c r="AK187" s="252"/>
      <c r="AL187" s="252"/>
      <c r="AM187" s="252"/>
      <c r="AN187" s="252"/>
    </row>
    <row r="188" spans="1:40" s="102" customFormat="1" ht="17.100000000000001" customHeight="1">
      <c r="A188" s="274">
        <v>203</v>
      </c>
      <c r="B188" s="274" t="s">
        <v>227</v>
      </c>
      <c r="C188" s="390" t="s">
        <v>306</v>
      </c>
      <c r="D188" s="391">
        <v>1756.8189253570001</v>
      </c>
      <c r="E188" s="391">
        <v>1756.8189253570001</v>
      </c>
      <c r="F188" s="391">
        <v>1756.8189253570001</v>
      </c>
      <c r="G188" s="392">
        <v>39647</v>
      </c>
      <c r="H188" s="392">
        <v>40144</v>
      </c>
      <c r="I188" s="392">
        <v>45548</v>
      </c>
      <c r="J188" s="274">
        <v>16</v>
      </c>
      <c r="K188" s="274">
        <v>1</v>
      </c>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252"/>
      <c r="AJ188" s="252"/>
      <c r="AK188" s="252"/>
      <c r="AL188" s="252"/>
      <c r="AM188" s="252"/>
      <c r="AN188" s="252"/>
    </row>
    <row r="189" spans="1:40" s="102" customFormat="1" ht="17.100000000000001" customHeight="1">
      <c r="A189" s="274">
        <v>204</v>
      </c>
      <c r="B189" s="274" t="s">
        <v>227</v>
      </c>
      <c r="C189" s="390" t="s">
        <v>307</v>
      </c>
      <c r="D189" s="391">
        <v>16245.819832708999</v>
      </c>
      <c r="E189" s="391">
        <v>16245.819832708999</v>
      </c>
      <c r="F189" s="391">
        <v>16245.819832708999</v>
      </c>
      <c r="G189" s="392">
        <v>40385</v>
      </c>
      <c r="H189" s="392">
        <v>40508</v>
      </c>
      <c r="I189" s="392">
        <v>44153</v>
      </c>
      <c r="J189" s="274">
        <v>9</v>
      </c>
      <c r="K189" s="274">
        <v>11</v>
      </c>
      <c r="L189" s="252"/>
      <c r="M189" s="252"/>
      <c r="N189" s="252"/>
      <c r="O189" s="252"/>
      <c r="P189" s="252"/>
      <c r="Q189" s="252"/>
      <c r="R189" s="252"/>
      <c r="S189" s="252"/>
      <c r="T189" s="252"/>
      <c r="U189" s="252"/>
      <c r="V189" s="252"/>
      <c r="W189" s="252"/>
      <c r="X189" s="252"/>
      <c r="Y189" s="252"/>
      <c r="Z189" s="252"/>
      <c r="AA189" s="252"/>
      <c r="AB189" s="252"/>
      <c r="AC189" s="252"/>
      <c r="AD189" s="252"/>
      <c r="AE189" s="252"/>
      <c r="AF189" s="252"/>
      <c r="AG189" s="252"/>
      <c r="AH189" s="252"/>
      <c r="AI189" s="252"/>
      <c r="AJ189" s="252"/>
      <c r="AK189" s="252"/>
      <c r="AL189" s="252"/>
      <c r="AM189" s="252"/>
      <c r="AN189" s="252"/>
    </row>
    <row r="190" spans="1:40" s="102" customFormat="1" ht="17.100000000000001" customHeight="1">
      <c r="A190" s="274">
        <v>205</v>
      </c>
      <c r="B190" s="274" t="s">
        <v>188</v>
      </c>
      <c r="C190" s="390" t="s">
        <v>308</v>
      </c>
      <c r="D190" s="391">
        <v>3954.5626764874996</v>
      </c>
      <c r="E190" s="391">
        <v>3954.5626764874996</v>
      </c>
      <c r="F190" s="391">
        <v>3954.5626764874996</v>
      </c>
      <c r="G190" s="392">
        <v>39917</v>
      </c>
      <c r="H190" s="392">
        <v>40449</v>
      </c>
      <c r="I190" s="392">
        <v>44022</v>
      </c>
      <c r="J190" s="274">
        <v>11</v>
      </c>
      <c r="K190" s="274">
        <v>0</v>
      </c>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252"/>
      <c r="AJ190" s="252"/>
      <c r="AK190" s="252"/>
      <c r="AL190" s="252"/>
      <c r="AM190" s="252"/>
      <c r="AN190" s="252"/>
    </row>
    <row r="191" spans="1:40" s="102" customFormat="1" ht="17.100000000000001" customHeight="1">
      <c r="A191" s="469" t="s">
        <v>819</v>
      </c>
      <c r="B191" s="469"/>
      <c r="C191" s="469"/>
      <c r="D191" s="393">
        <f>SUM(D192:D212)</f>
        <v>136835.71013473597</v>
      </c>
      <c r="E191" s="393">
        <f>SUM(E192:E212)</f>
        <v>136835.71013473597</v>
      </c>
      <c r="F191" s="393">
        <f>SUM(F192:F212)</f>
        <v>136835.71013473597</v>
      </c>
      <c r="G191" s="392"/>
      <c r="H191" s="392"/>
      <c r="I191" s="392"/>
      <c r="J191" s="274"/>
      <c r="K191" s="274"/>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K191" s="252"/>
      <c r="AL191" s="252"/>
      <c r="AM191" s="252"/>
      <c r="AN191" s="252"/>
    </row>
    <row r="192" spans="1:40" s="102" customFormat="1" ht="17.100000000000001" customHeight="1">
      <c r="A192" s="274">
        <v>206</v>
      </c>
      <c r="B192" s="274" t="s">
        <v>139</v>
      </c>
      <c r="C192" s="390" t="s">
        <v>820</v>
      </c>
      <c r="D192" s="391">
        <v>1237.6220442009999</v>
      </c>
      <c r="E192" s="391">
        <v>1237.6220442009999</v>
      </c>
      <c r="F192" s="391">
        <v>1237.6220442009999</v>
      </c>
      <c r="G192" s="392">
        <v>39936</v>
      </c>
      <c r="H192" s="392">
        <v>39936</v>
      </c>
      <c r="I192" s="392">
        <v>43572</v>
      </c>
      <c r="J192" s="274">
        <v>9</v>
      </c>
      <c r="K192" s="274">
        <v>6</v>
      </c>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K192" s="252"/>
      <c r="AL192" s="252"/>
      <c r="AM192" s="252"/>
      <c r="AN192" s="252"/>
    </row>
    <row r="193" spans="1:40" s="102" customFormat="1" ht="17.100000000000001" customHeight="1">
      <c r="A193" s="274">
        <v>207</v>
      </c>
      <c r="B193" s="274" t="s">
        <v>139</v>
      </c>
      <c r="C193" s="390" t="s">
        <v>821</v>
      </c>
      <c r="D193" s="391">
        <v>2102.85153984</v>
      </c>
      <c r="E193" s="391">
        <v>2102.85153984</v>
      </c>
      <c r="F193" s="391">
        <v>2102.85153984</v>
      </c>
      <c r="G193" s="392">
        <v>40022</v>
      </c>
      <c r="H193" s="392">
        <v>40693</v>
      </c>
      <c r="I193" s="392">
        <v>45548</v>
      </c>
      <c r="J193" s="274">
        <v>14</v>
      </c>
      <c r="K193" s="274">
        <v>11</v>
      </c>
      <c r="L193" s="252"/>
      <c r="M193" s="252"/>
      <c r="N193" s="252"/>
      <c r="O193" s="252"/>
      <c r="P193" s="252"/>
      <c r="Q193" s="252"/>
      <c r="R193" s="252"/>
      <c r="S193" s="252"/>
      <c r="T193" s="252"/>
      <c r="U193" s="252"/>
      <c r="V193" s="252"/>
      <c r="W193" s="252"/>
      <c r="X193" s="252"/>
      <c r="Y193" s="252"/>
      <c r="Z193" s="252"/>
      <c r="AA193" s="252"/>
      <c r="AB193" s="252"/>
      <c r="AC193" s="252"/>
      <c r="AD193" s="252"/>
      <c r="AE193" s="252"/>
      <c r="AF193" s="252"/>
      <c r="AG193" s="252"/>
      <c r="AH193" s="252"/>
      <c r="AI193" s="252"/>
      <c r="AJ193" s="252"/>
      <c r="AK193" s="252"/>
      <c r="AL193" s="252"/>
      <c r="AM193" s="252"/>
      <c r="AN193" s="252"/>
    </row>
    <row r="194" spans="1:40" s="102" customFormat="1" ht="17.100000000000001" customHeight="1">
      <c r="A194" s="274">
        <v>208</v>
      </c>
      <c r="B194" s="274" t="s">
        <v>139</v>
      </c>
      <c r="C194" s="390" t="s">
        <v>311</v>
      </c>
      <c r="D194" s="391">
        <v>876.72344646449994</v>
      </c>
      <c r="E194" s="391">
        <v>876.72344646449994</v>
      </c>
      <c r="F194" s="391">
        <v>876.72344646449994</v>
      </c>
      <c r="G194" s="392">
        <v>40144</v>
      </c>
      <c r="H194" s="392">
        <v>40144</v>
      </c>
      <c r="I194" s="392">
        <v>45548</v>
      </c>
      <c r="J194" s="274">
        <v>14</v>
      </c>
      <c r="K194" s="274">
        <v>5</v>
      </c>
      <c r="L194" s="252"/>
      <c r="M194" s="252"/>
      <c r="N194" s="252"/>
      <c r="O194" s="252"/>
      <c r="P194" s="252"/>
      <c r="Q194" s="252"/>
      <c r="R194" s="252"/>
      <c r="S194" s="252"/>
      <c r="T194" s="252"/>
      <c r="U194" s="252"/>
      <c r="V194" s="252"/>
      <c r="W194" s="252"/>
      <c r="X194" s="252"/>
      <c r="Y194" s="252"/>
      <c r="Z194" s="252"/>
      <c r="AA194" s="252"/>
      <c r="AB194" s="252"/>
      <c r="AC194" s="252"/>
      <c r="AD194" s="252"/>
      <c r="AE194" s="252"/>
      <c r="AF194" s="252"/>
      <c r="AG194" s="252"/>
      <c r="AH194" s="252"/>
      <c r="AI194" s="252"/>
      <c r="AJ194" s="252"/>
      <c r="AK194" s="252"/>
      <c r="AL194" s="252"/>
      <c r="AM194" s="252"/>
      <c r="AN194" s="252"/>
    </row>
    <row r="195" spans="1:40" s="102" customFormat="1" ht="17.100000000000001" customHeight="1">
      <c r="A195" s="274">
        <v>209</v>
      </c>
      <c r="B195" s="274" t="s">
        <v>139</v>
      </c>
      <c r="C195" s="390" t="s">
        <v>312</v>
      </c>
      <c r="D195" s="391">
        <v>2593.8026645959999</v>
      </c>
      <c r="E195" s="391">
        <v>2593.8026645959999</v>
      </c>
      <c r="F195" s="391">
        <v>2593.8026645959999</v>
      </c>
      <c r="G195" s="392">
        <v>40532</v>
      </c>
      <c r="H195" s="392">
        <v>45275</v>
      </c>
      <c r="I195" s="392">
        <v>54423</v>
      </c>
      <c r="J195" s="274">
        <v>37</v>
      </c>
      <c r="K195" s="274">
        <v>11</v>
      </c>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52"/>
      <c r="AI195" s="252"/>
      <c r="AJ195" s="252"/>
      <c r="AK195" s="252"/>
      <c r="AL195" s="252"/>
      <c r="AM195" s="252"/>
      <c r="AN195" s="252"/>
    </row>
    <row r="196" spans="1:40" s="102" customFormat="1" ht="17.100000000000001" customHeight="1">
      <c r="A196" s="274">
        <v>210</v>
      </c>
      <c r="B196" s="274" t="s">
        <v>227</v>
      </c>
      <c r="C196" s="390" t="s">
        <v>313</v>
      </c>
      <c r="D196" s="391">
        <v>11613.135283182999</v>
      </c>
      <c r="E196" s="391">
        <v>11613.135283182999</v>
      </c>
      <c r="F196" s="391">
        <v>11613.135283182999</v>
      </c>
      <c r="G196" s="392">
        <v>40497</v>
      </c>
      <c r="H196" s="392">
        <v>40758</v>
      </c>
      <c r="I196" s="392">
        <v>44153</v>
      </c>
      <c r="J196" s="274">
        <v>9</v>
      </c>
      <c r="K196" s="274">
        <v>11</v>
      </c>
      <c r="L196" s="252"/>
      <c r="M196" s="252"/>
      <c r="N196" s="252"/>
      <c r="O196" s="252"/>
      <c r="P196" s="252"/>
      <c r="Q196" s="252"/>
      <c r="R196" s="252"/>
      <c r="S196" s="252"/>
      <c r="T196" s="252"/>
      <c r="U196" s="252"/>
      <c r="V196" s="252"/>
      <c r="W196" s="252"/>
      <c r="X196" s="252"/>
      <c r="Y196" s="252"/>
      <c r="Z196" s="252"/>
      <c r="AA196" s="252"/>
      <c r="AB196" s="252"/>
      <c r="AC196" s="252"/>
      <c r="AD196" s="252"/>
      <c r="AE196" s="252"/>
      <c r="AF196" s="252"/>
      <c r="AG196" s="252"/>
      <c r="AH196" s="252"/>
      <c r="AI196" s="252"/>
      <c r="AJ196" s="252"/>
      <c r="AK196" s="252"/>
      <c r="AL196" s="252"/>
      <c r="AM196" s="252"/>
      <c r="AN196" s="252"/>
    </row>
    <row r="197" spans="1:40" s="102" customFormat="1" ht="17.100000000000001" customHeight="1">
      <c r="A197" s="274">
        <v>211</v>
      </c>
      <c r="B197" s="274" t="s">
        <v>227</v>
      </c>
      <c r="C197" s="390" t="s">
        <v>314</v>
      </c>
      <c r="D197" s="391">
        <v>17224.739646433001</v>
      </c>
      <c r="E197" s="391">
        <v>17224.739646433001</v>
      </c>
      <c r="F197" s="391">
        <v>17224.739646433001</v>
      </c>
      <c r="G197" s="392">
        <v>40343</v>
      </c>
      <c r="H197" s="392">
        <v>41921</v>
      </c>
      <c r="I197" s="392">
        <v>45504</v>
      </c>
      <c r="J197" s="274">
        <v>13</v>
      </c>
      <c r="K197" s="274">
        <v>11</v>
      </c>
      <c r="L197" s="252"/>
      <c r="M197" s="252"/>
      <c r="N197" s="252"/>
      <c r="O197" s="252"/>
      <c r="P197" s="252"/>
      <c r="Q197" s="252"/>
      <c r="R197" s="252"/>
      <c r="S197" s="252"/>
      <c r="T197" s="252"/>
      <c r="U197" s="252"/>
      <c r="V197" s="252"/>
      <c r="W197" s="252"/>
      <c r="X197" s="252"/>
      <c r="Y197" s="252"/>
      <c r="Z197" s="252"/>
      <c r="AA197" s="252"/>
      <c r="AB197" s="252"/>
      <c r="AC197" s="252"/>
      <c r="AD197" s="252"/>
      <c r="AE197" s="252"/>
      <c r="AF197" s="252"/>
      <c r="AG197" s="252"/>
      <c r="AH197" s="252"/>
      <c r="AI197" s="252"/>
      <c r="AJ197" s="252"/>
      <c r="AK197" s="252"/>
      <c r="AL197" s="252"/>
      <c r="AM197" s="252"/>
      <c r="AN197" s="252"/>
    </row>
    <row r="198" spans="1:40" s="102" customFormat="1" ht="17.100000000000001" customHeight="1">
      <c r="A198" s="274">
        <v>212</v>
      </c>
      <c r="B198" s="274" t="s">
        <v>139</v>
      </c>
      <c r="C198" s="390" t="s">
        <v>315</v>
      </c>
      <c r="D198" s="391">
        <v>5874.7935479074995</v>
      </c>
      <c r="E198" s="391">
        <v>5874.7935479074995</v>
      </c>
      <c r="F198" s="391">
        <v>5874.7935479074995</v>
      </c>
      <c r="G198" s="392">
        <v>40471</v>
      </c>
      <c r="H198" s="392">
        <v>42278</v>
      </c>
      <c r="I198" s="392">
        <v>51439</v>
      </c>
      <c r="J198" s="274">
        <v>30</v>
      </c>
      <c r="K198" s="274">
        <v>0</v>
      </c>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252"/>
      <c r="AJ198" s="252"/>
      <c r="AK198" s="252"/>
      <c r="AL198" s="252"/>
      <c r="AM198" s="252"/>
      <c r="AN198" s="252"/>
    </row>
    <row r="199" spans="1:40" s="102" customFormat="1" ht="17.100000000000001" customHeight="1">
      <c r="A199" s="274">
        <v>213</v>
      </c>
      <c r="B199" s="274" t="s">
        <v>139</v>
      </c>
      <c r="C199" s="390" t="s">
        <v>316</v>
      </c>
      <c r="D199" s="391">
        <v>17423.228108192998</v>
      </c>
      <c r="E199" s="391">
        <v>17423.228108192998</v>
      </c>
      <c r="F199" s="391">
        <v>17423.228108192998</v>
      </c>
      <c r="G199" s="392">
        <v>40448</v>
      </c>
      <c r="H199" s="392">
        <v>43070</v>
      </c>
      <c r="I199" s="392">
        <v>53885</v>
      </c>
      <c r="J199" s="274">
        <v>36</v>
      </c>
      <c r="K199" s="274">
        <v>7</v>
      </c>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252"/>
      <c r="AJ199" s="252"/>
      <c r="AK199" s="252"/>
      <c r="AL199" s="252"/>
      <c r="AM199" s="252"/>
      <c r="AN199" s="252"/>
    </row>
    <row r="200" spans="1:40" s="102" customFormat="1" ht="17.100000000000001" customHeight="1">
      <c r="A200" s="274">
        <v>214</v>
      </c>
      <c r="B200" s="274" t="s">
        <v>139</v>
      </c>
      <c r="C200" s="390" t="s">
        <v>317</v>
      </c>
      <c r="D200" s="391">
        <v>5083.3480048954998</v>
      </c>
      <c r="E200" s="391">
        <v>5083.3480048954998</v>
      </c>
      <c r="F200" s="391">
        <v>5083.3480048954998</v>
      </c>
      <c r="G200" s="392">
        <v>40548</v>
      </c>
      <c r="H200" s="392">
        <v>45153</v>
      </c>
      <c r="I200" s="392">
        <v>48441</v>
      </c>
      <c r="J200" s="274">
        <v>21</v>
      </c>
      <c r="K200" s="274">
        <v>1</v>
      </c>
      <c r="L200" s="254"/>
      <c r="M200" s="254"/>
      <c r="N200" s="227"/>
      <c r="O200" s="227"/>
      <c r="P200" s="252"/>
      <c r="Q200" s="252"/>
      <c r="R200" s="252"/>
      <c r="S200" s="252"/>
      <c r="T200" s="252"/>
      <c r="U200" s="252"/>
      <c r="V200" s="252"/>
      <c r="W200" s="252"/>
      <c r="X200" s="252"/>
      <c r="Y200" s="252"/>
      <c r="Z200" s="252"/>
      <c r="AA200" s="252"/>
      <c r="AB200" s="252"/>
      <c r="AC200" s="252"/>
      <c r="AD200" s="252"/>
      <c r="AE200" s="252"/>
      <c r="AF200" s="252"/>
      <c r="AG200" s="252"/>
      <c r="AH200" s="252"/>
      <c r="AI200" s="252"/>
      <c r="AJ200" s="252"/>
      <c r="AK200" s="252"/>
      <c r="AL200" s="252"/>
      <c r="AM200" s="252"/>
      <c r="AN200" s="252"/>
    </row>
    <row r="201" spans="1:40" s="102" customFormat="1" ht="17.100000000000001" customHeight="1">
      <c r="A201" s="274">
        <v>215</v>
      </c>
      <c r="B201" s="274" t="s">
        <v>227</v>
      </c>
      <c r="C201" s="390" t="s">
        <v>318</v>
      </c>
      <c r="D201" s="391">
        <v>2560.2803776174997</v>
      </c>
      <c r="E201" s="391">
        <v>2560.2803776174997</v>
      </c>
      <c r="F201" s="391">
        <v>2560.2803776174997</v>
      </c>
      <c r="G201" s="392">
        <v>40357</v>
      </c>
      <c r="H201" s="392">
        <v>43069</v>
      </c>
      <c r="I201" s="392">
        <v>53885</v>
      </c>
      <c r="J201" s="274">
        <v>36</v>
      </c>
      <c r="K201" s="274">
        <v>11</v>
      </c>
      <c r="L201" s="254"/>
      <c r="M201" s="254"/>
      <c r="N201" s="227"/>
      <c r="O201" s="227"/>
      <c r="P201" s="252"/>
      <c r="Q201" s="252"/>
      <c r="R201" s="252"/>
      <c r="S201" s="252"/>
      <c r="T201" s="252"/>
      <c r="U201" s="252"/>
      <c r="V201" s="252"/>
      <c r="W201" s="252"/>
      <c r="X201" s="252"/>
      <c r="Y201" s="252"/>
      <c r="Z201" s="252"/>
      <c r="AA201" s="252"/>
      <c r="AB201" s="252"/>
      <c r="AC201" s="252"/>
      <c r="AD201" s="252"/>
      <c r="AE201" s="252"/>
      <c r="AF201" s="252"/>
      <c r="AG201" s="252"/>
      <c r="AH201" s="252"/>
      <c r="AI201" s="252"/>
      <c r="AJ201" s="252"/>
      <c r="AK201" s="252"/>
      <c r="AL201" s="252"/>
      <c r="AM201" s="252"/>
      <c r="AN201" s="252"/>
    </row>
    <row r="202" spans="1:40" s="102" customFormat="1" ht="17.100000000000001" customHeight="1">
      <c r="A202" s="274">
        <v>216</v>
      </c>
      <c r="B202" s="274" t="s">
        <v>204</v>
      </c>
      <c r="C202" s="390" t="s">
        <v>319</v>
      </c>
      <c r="D202" s="391">
        <v>3832.7880902934994</v>
      </c>
      <c r="E202" s="391">
        <v>3832.7880902934994</v>
      </c>
      <c r="F202" s="391">
        <v>3832.7880902934994</v>
      </c>
      <c r="G202" s="392">
        <v>41264</v>
      </c>
      <c r="H202" s="392">
        <v>42612</v>
      </c>
      <c r="I202" s="392">
        <v>46139</v>
      </c>
      <c r="J202" s="274">
        <v>13</v>
      </c>
      <c r="K202" s="274">
        <v>0</v>
      </c>
      <c r="L202" s="254"/>
      <c r="M202" s="254"/>
      <c r="N202" s="227"/>
      <c r="O202" s="227"/>
      <c r="P202" s="252"/>
      <c r="Q202" s="252"/>
      <c r="R202" s="252"/>
      <c r="S202" s="252"/>
      <c r="T202" s="252"/>
      <c r="U202" s="252"/>
      <c r="V202" s="252"/>
      <c r="W202" s="252"/>
      <c r="X202" s="252"/>
      <c r="Y202" s="252"/>
      <c r="Z202" s="252"/>
      <c r="AA202" s="252"/>
      <c r="AB202" s="252"/>
      <c r="AC202" s="252"/>
      <c r="AD202" s="252"/>
      <c r="AE202" s="252"/>
      <c r="AF202" s="252"/>
      <c r="AG202" s="252"/>
      <c r="AH202" s="252"/>
      <c r="AI202" s="252"/>
      <c r="AJ202" s="252"/>
      <c r="AK202" s="252"/>
      <c r="AL202" s="252"/>
      <c r="AM202" s="252"/>
      <c r="AN202" s="252"/>
    </row>
    <row r="203" spans="1:40" s="102" customFormat="1" ht="17.100000000000001" customHeight="1">
      <c r="A203" s="274">
        <v>217</v>
      </c>
      <c r="B203" s="274" t="s">
        <v>204</v>
      </c>
      <c r="C203" s="390" t="s">
        <v>320</v>
      </c>
      <c r="D203" s="391">
        <v>5865.3300479669997</v>
      </c>
      <c r="E203" s="391">
        <v>5865.3300479669997</v>
      </c>
      <c r="F203" s="391">
        <v>5865.3300479669997</v>
      </c>
      <c r="G203" s="392">
        <v>41688</v>
      </c>
      <c r="H203" s="392">
        <v>41705</v>
      </c>
      <c r="I203" s="392">
        <v>48319</v>
      </c>
      <c r="J203" s="274">
        <v>17</v>
      </c>
      <c r="K203" s="274">
        <v>10</v>
      </c>
      <c r="L203" s="254"/>
      <c r="M203" s="254"/>
      <c r="N203" s="227"/>
      <c r="O203" s="227"/>
      <c r="P203" s="252"/>
      <c r="Q203" s="252"/>
      <c r="R203" s="252"/>
      <c r="S203" s="252"/>
      <c r="T203" s="252"/>
      <c r="U203" s="252"/>
      <c r="V203" s="252"/>
      <c r="W203" s="252"/>
      <c r="X203" s="252"/>
      <c r="Y203" s="252"/>
      <c r="Z203" s="252"/>
      <c r="AA203" s="252"/>
      <c r="AB203" s="252"/>
      <c r="AC203" s="252"/>
      <c r="AD203" s="252"/>
      <c r="AE203" s="252"/>
      <c r="AF203" s="252"/>
      <c r="AG203" s="252"/>
      <c r="AH203" s="252"/>
      <c r="AI203" s="252"/>
      <c r="AJ203" s="252"/>
      <c r="AK203" s="252"/>
      <c r="AL203" s="252"/>
      <c r="AM203" s="252"/>
      <c r="AN203" s="252"/>
    </row>
    <row r="204" spans="1:40" s="102" customFormat="1" ht="17.100000000000001" customHeight="1">
      <c r="A204" s="274">
        <v>218</v>
      </c>
      <c r="B204" s="274" t="s">
        <v>135</v>
      </c>
      <c r="C204" s="390" t="s">
        <v>321</v>
      </c>
      <c r="D204" s="391">
        <v>882.65868480549989</v>
      </c>
      <c r="E204" s="391">
        <v>882.65868480549989</v>
      </c>
      <c r="F204" s="391">
        <v>882.65868480549989</v>
      </c>
      <c r="G204" s="392">
        <v>40448</v>
      </c>
      <c r="H204" s="392">
        <v>40505</v>
      </c>
      <c r="I204" s="392">
        <v>44022</v>
      </c>
      <c r="J204" s="274">
        <v>9</v>
      </c>
      <c r="K204" s="274">
        <v>7</v>
      </c>
      <c r="L204" s="254"/>
      <c r="M204" s="254"/>
      <c r="N204" s="227"/>
      <c r="O204" s="227"/>
      <c r="P204" s="252"/>
      <c r="Q204" s="252"/>
      <c r="R204" s="252"/>
      <c r="S204" s="252"/>
      <c r="T204" s="252"/>
      <c r="U204" s="252"/>
      <c r="V204" s="252"/>
      <c r="W204" s="252"/>
      <c r="X204" s="252"/>
      <c r="Y204" s="252"/>
      <c r="Z204" s="252"/>
      <c r="AA204" s="252"/>
      <c r="AB204" s="252"/>
      <c r="AC204" s="252"/>
      <c r="AD204" s="252"/>
      <c r="AE204" s="252"/>
      <c r="AF204" s="252"/>
      <c r="AG204" s="252"/>
      <c r="AH204" s="252"/>
      <c r="AI204" s="252"/>
      <c r="AJ204" s="252"/>
      <c r="AK204" s="252"/>
      <c r="AL204" s="252"/>
      <c r="AM204" s="252"/>
      <c r="AN204" s="252"/>
    </row>
    <row r="205" spans="1:40" s="102" customFormat="1" ht="17.100000000000001" customHeight="1">
      <c r="A205" s="274">
        <v>219</v>
      </c>
      <c r="B205" s="274" t="s">
        <v>227</v>
      </c>
      <c r="C205" s="390" t="s">
        <v>322</v>
      </c>
      <c r="D205" s="391">
        <v>7264.6336410789991</v>
      </c>
      <c r="E205" s="391">
        <v>7264.6336410789991</v>
      </c>
      <c r="F205" s="391">
        <v>7264.6336410789991</v>
      </c>
      <c r="G205" s="392">
        <v>40973</v>
      </c>
      <c r="H205" s="392">
        <v>40973</v>
      </c>
      <c r="I205" s="392">
        <v>44481</v>
      </c>
      <c r="J205" s="274">
        <v>9</v>
      </c>
      <c r="K205" s="274">
        <v>6</v>
      </c>
      <c r="L205" s="254"/>
      <c r="M205" s="254"/>
      <c r="N205" s="227"/>
      <c r="O205" s="227"/>
      <c r="P205" s="252"/>
      <c r="Q205" s="252"/>
      <c r="R205" s="252"/>
      <c r="S205" s="252"/>
      <c r="T205" s="252"/>
      <c r="U205" s="252"/>
      <c r="V205" s="252"/>
      <c r="W205" s="252"/>
      <c r="X205" s="252"/>
      <c r="Y205" s="252"/>
      <c r="Z205" s="252"/>
      <c r="AA205" s="252"/>
      <c r="AB205" s="252"/>
      <c r="AC205" s="252"/>
      <c r="AD205" s="252"/>
      <c r="AE205" s="252"/>
      <c r="AF205" s="252"/>
      <c r="AG205" s="252"/>
      <c r="AH205" s="252"/>
      <c r="AI205" s="252"/>
      <c r="AJ205" s="252"/>
      <c r="AK205" s="252"/>
      <c r="AL205" s="252"/>
      <c r="AM205" s="252"/>
      <c r="AN205" s="252"/>
    </row>
    <row r="206" spans="1:40" s="102" customFormat="1" ht="17.100000000000001" customHeight="1">
      <c r="A206" s="274">
        <v>222</v>
      </c>
      <c r="B206" s="274" t="s">
        <v>126</v>
      </c>
      <c r="C206" s="390" t="s">
        <v>323</v>
      </c>
      <c r="D206" s="391">
        <v>42409.634041313999</v>
      </c>
      <c r="E206" s="391">
        <v>42409.634041313999</v>
      </c>
      <c r="F206" s="391">
        <v>42409.634041313999</v>
      </c>
      <c r="G206" s="392">
        <v>40826</v>
      </c>
      <c r="H206" s="392">
        <v>42705</v>
      </c>
      <c r="I206" s="392">
        <v>48319</v>
      </c>
      <c r="J206" s="274">
        <v>20</v>
      </c>
      <c r="K206" s="274">
        <v>0</v>
      </c>
      <c r="L206" s="254"/>
      <c r="M206" s="254"/>
      <c r="N206" s="227"/>
      <c r="O206" s="227"/>
      <c r="P206" s="252"/>
      <c r="Q206" s="252"/>
      <c r="R206" s="252"/>
      <c r="S206" s="252"/>
      <c r="T206" s="252"/>
      <c r="U206" s="252"/>
      <c r="V206" s="252"/>
      <c r="W206" s="252"/>
      <c r="X206" s="252"/>
      <c r="Y206" s="252"/>
      <c r="Z206" s="252"/>
      <c r="AA206" s="252"/>
      <c r="AB206" s="252"/>
      <c r="AC206" s="252"/>
      <c r="AD206" s="252"/>
      <c r="AE206" s="252"/>
      <c r="AF206" s="252"/>
      <c r="AG206" s="252"/>
      <c r="AH206" s="252"/>
      <c r="AI206" s="252"/>
      <c r="AJ206" s="252"/>
      <c r="AK206" s="252"/>
      <c r="AL206" s="252"/>
      <c r="AM206" s="252"/>
      <c r="AN206" s="252"/>
    </row>
    <row r="207" spans="1:40" s="102" customFormat="1" ht="17.100000000000001" customHeight="1">
      <c r="A207" s="274">
        <v>223</v>
      </c>
      <c r="B207" s="274" t="s">
        <v>135</v>
      </c>
      <c r="C207" s="390" t="s">
        <v>324</v>
      </c>
      <c r="D207" s="391">
        <v>138.17423867349999</v>
      </c>
      <c r="E207" s="391">
        <v>138.17423867349999</v>
      </c>
      <c r="F207" s="391">
        <v>138.17423867349999</v>
      </c>
      <c r="G207" s="392">
        <v>40850</v>
      </c>
      <c r="H207" s="392">
        <v>40913</v>
      </c>
      <c r="I207" s="392">
        <v>44022</v>
      </c>
      <c r="J207" s="274">
        <v>8</v>
      </c>
      <c r="K207" s="274">
        <v>6</v>
      </c>
      <c r="L207" s="254"/>
      <c r="M207" s="254"/>
      <c r="N207" s="227"/>
      <c r="O207" s="227"/>
      <c r="P207" s="252"/>
      <c r="Q207" s="252"/>
      <c r="R207" s="252"/>
      <c r="S207" s="252"/>
      <c r="T207" s="252"/>
      <c r="U207" s="252"/>
      <c r="V207" s="252"/>
      <c r="W207" s="252"/>
      <c r="X207" s="252"/>
      <c r="Y207" s="252"/>
      <c r="Z207" s="252"/>
      <c r="AA207" s="252"/>
      <c r="AB207" s="252"/>
      <c r="AC207" s="252"/>
      <c r="AD207" s="252"/>
      <c r="AE207" s="252"/>
      <c r="AF207" s="252"/>
      <c r="AG207" s="252"/>
      <c r="AH207" s="252"/>
      <c r="AI207" s="252"/>
      <c r="AJ207" s="252"/>
      <c r="AK207" s="252"/>
      <c r="AL207" s="252"/>
      <c r="AM207" s="252"/>
      <c r="AN207" s="252"/>
    </row>
    <row r="208" spans="1:40" s="102" customFormat="1" ht="17.100000000000001" customHeight="1">
      <c r="A208" s="274">
        <v>225</v>
      </c>
      <c r="B208" s="274" t="s">
        <v>135</v>
      </c>
      <c r="C208" s="390" t="s">
        <v>751</v>
      </c>
      <c r="D208" s="391">
        <v>19.791968741999998</v>
      </c>
      <c r="E208" s="391">
        <v>19.791968741999998</v>
      </c>
      <c r="F208" s="391">
        <v>19.791968741999998</v>
      </c>
      <c r="G208" s="392">
        <v>40571</v>
      </c>
      <c r="H208" s="392">
        <v>40571</v>
      </c>
      <c r="I208" s="392">
        <v>44224</v>
      </c>
      <c r="J208" s="274">
        <v>9</v>
      </c>
      <c r="K208" s="274">
        <v>5</v>
      </c>
      <c r="L208" s="254"/>
      <c r="M208" s="254"/>
      <c r="N208" s="227"/>
      <c r="O208" s="227"/>
      <c r="P208" s="252"/>
      <c r="Q208" s="252"/>
      <c r="R208" s="252"/>
      <c r="S208" s="252"/>
      <c r="T208" s="252"/>
      <c r="U208" s="252"/>
      <c r="V208" s="252"/>
      <c r="W208" s="252"/>
      <c r="X208" s="252"/>
      <c r="Y208" s="252"/>
      <c r="Z208" s="252"/>
      <c r="AA208" s="252"/>
      <c r="AB208" s="252"/>
      <c r="AC208" s="252"/>
      <c r="AD208" s="252"/>
      <c r="AE208" s="252"/>
      <c r="AF208" s="252"/>
      <c r="AG208" s="252"/>
      <c r="AH208" s="252"/>
      <c r="AI208" s="252"/>
      <c r="AJ208" s="252"/>
      <c r="AK208" s="252"/>
      <c r="AL208" s="252"/>
      <c r="AM208" s="252"/>
      <c r="AN208" s="252"/>
    </row>
    <row r="209" spans="1:40" s="102" customFormat="1" ht="17.100000000000001" customHeight="1">
      <c r="A209" s="274">
        <v>226</v>
      </c>
      <c r="B209" s="274" t="s">
        <v>127</v>
      </c>
      <c r="C209" s="390" t="s">
        <v>326</v>
      </c>
      <c r="D209" s="391">
        <v>574.69761018949998</v>
      </c>
      <c r="E209" s="391">
        <v>574.69761018949998</v>
      </c>
      <c r="F209" s="391">
        <v>574.69761018949998</v>
      </c>
      <c r="G209" s="392">
        <v>42612</v>
      </c>
      <c r="H209" s="392">
        <v>42612</v>
      </c>
      <c r="I209" s="392">
        <v>46139</v>
      </c>
      <c r="J209" s="274">
        <v>9</v>
      </c>
      <c r="K209" s="274">
        <v>6</v>
      </c>
      <c r="L209" s="254"/>
      <c r="M209" s="254"/>
      <c r="N209" s="227"/>
      <c r="O209" s="227"/>
      <c r="P209" s="252"/>
      <c r="Q209" s="252"/>
      <c r="R209" s="252"/>
      <c r="S209" s="252"/>
      <c r="T209" s="252"/>
      <c r="U209" s="252"/>
      <c r="V209" s="252"/>
      <c r="W209" s="252"/>
      <c r="X209" s="252"/>
      <c r="Y209" s="252"/>
      <c r="Z209" s="252"/>
      <c r="AA209" s="252"/>
      <c r="AB209" s="252"/>
      <c r="AC209" s="252"/>
      <c r="AD209" s="252"/>
      <c r="AE209" s="252"/>
      <c r="AF209" s="252"/>
      <c r="AG209" s="252"/>
      <c r="AH209" s="252"/>
      <c r="AI209" s="252"/>
      <c r="AJ209" s="252"/>
      <c r="AK209" s="252"/>
      <c r="AL209" s="252"/>
      <c r="AM209" s="252"/>
      <c r="AN209" s="252"/>
    </row>
    <row r="210" spans="1:40" s="102" customFormat="1" ht="17.100000000000001" customHeight="1">
      <c r="A210" s="274">
        <v>227</v>
      </c>
      <c r="B210" s="274" t="s">
        <v>124</v>
      </c>
      <c r="C210" s="390" t="s">
        <v>327</v>
      </c>
      <c r="D210" s="391">
        <v>3416.6154233140001</v>
      </c>
      <c r="E210" s="391">
        <v>3416.6154233140001</v>
      </c>
      <c r="F210" s="391">
        <v>3416.6154233140001</v>
      </c>
      <c r="G210" s="392">
        <v>41254</v>
      </c>
      <c r="H210" s="392">
        <v>41360</v>
      </c>
      <c r="I210" s="392">
        <v>44669</v>
      </c>
      <c r="J210" s="274">
        <v>9</v>
      </c>
      <c r="K210" s="274">
        <v>0</v>
      </c>
      <c r="L210" s="254"/>
      <c r="M210" s="254"/>
      <c r="N210" s="227"/>
      <c r="O210" s="227"/>
      <c r="P210" s="252"/>
      <c r="Q210" s="252"/>
      <c r="R210" s="252"/>
      <c r="S210" s="252"/>
      <c r="T210" s="252"/>
      <c r="U210" s="252"/>
      <c r="V210" s="252"/>
      <c r="W210" s="252"/>
      <c r="X210" s="252"/>
      <c r="Y210" s="252"/>
      <c r="Z210" s="252"/>
      <c r="AA210" s="252"/>
      <c r="AB210" s="252"/>
      <c r="AC210" s="252"/>
      <c r="AD210" s="252"/>
      <c r="AE210" s="252"/>
      <c r="AF210" s="252"/>
      <c r="AG210" s="252"/>
      <c r="AH210" s="252"/>
      <c r="AI210" s="252"/>
      <c r="AJ210" s="252"/>
      <c r="AK210" s="252"/>
      <c r="AL210" s="252"/>
      <c r="AM210" s="252"/>
      <c r="AN210" s="252"/>
    </row>
    <row r="211" spans="1:40" s="102" customFormat="1" ht="17.100000000000001" customHeight="1">
      <c r="A211" s="274">
        <v>228</v>
      </c>
      <c r="B211" s="274" t="s">
        <v>135</v>
      </c>
      <c r="C211" s="390" t="s">
        <v>328</v>
      </c>
      <c r="D211" s="391">
        <v>1888.6821119494998</v>
      </c>
      <c r="E211" s="391">
        <v>1888.6821119494998</v>
      </c>
      <c r="F211" s="391">
        <v>1888.6821119494998</v>
      </c>
      <c r="G211" s="392">
        <v>41227</v>
      </c>
      <c r="H211" s="392">
        <v>41243</v>
      </c>
      <c r="I211" s="392">
        <v>45035</v>
      </c>
      <c r="J211" s="274">
        <v>10</v>
      </c>
      <c r="K211" s="274">
        <v>0</v>
      </c>
      <c r="L211" s="254"/>
      <c r="M211" s="254"/>
      <c r="N211" s="227"/>
      <c r="O211" s="227"/>
      <c r="P211" s="252"/>
      <c r="Q211" s="252"/>
      <c r="R211" s="252"/>
      <c r="S211" s="252"/>
      <c r="T211" s="252"/>
      <c r="U211" s="252"/>
      <c r="V211" s="252"/>
      <c r="W211" s="252"/>
      <c r="X211" s="252"/>
      <c r="Y211" s="252"/>
      <c r="Z211" s="252"/>
      <c r="AA211" s="252"/>
      <c r="AB211" s="252"/>
      <c r="AC211" s="252"/>
      <c r="AD211" s="252"/>
      <c r="AE211" s="252"/>
      <c r="AF211" s="252"/>
      <c r="AG211" s="252"/>
      <c r="AH211" s="252"/>
      <c r="AI211" s="252"/>
      <c r="AJ211" s="252"/>
      <c r="AK211" s="252"/>
      <c r="AL211" s="252"/>
      <c r="AM211" s="252"/>
      <c r="AN211" s="252"/>
    </row>
    <row r="212" spans="1:40" s="102" customFormat="1" ht="17.100000000000001" customHeight="1">
      <c r="A212" s="274">
        <v>229</v>
      </c>
      <c r="B212" s="274" t="s">
        <v>133</v>
      </c>
      <c r="C212" s="390" t="s">
        <v>329</v>
      </c>
      <c r="D212" s="391">
        <v>3952.1796130775001</v>
      </c>
      <c r="E212" s="391">
        <v>3952.1796130775001</v>
      </c>
      <c r="F212" s="391">
        <v>3952.1796130775001</v>
      </c>
      <c r="G212" s="392">
        <v>41662</v>
      </c>
      <c r="H212" s="392">
        <v>41662</v>
      </c>
      <c r="I212" s="392">
        <v>45271</v>
      </c>
      <c r="J212" s="274">
        <v>9</v>
      </c>
      <c r="K212" s="274">
        <v>8</v>
      </c>
      <c r="L212" s="254"/>
      <c r="M212" s="254"/>
      <c r="N212" s="227"/>
      <c r="O212" s="227"/>
      <c r="P212" s="252"/>
      <c r="Q212" s="252"/>
      <c r="R212" s="252"/>
      <c r="S212" s="252"/>
      <c r="T212" s="252"/>
      <c r="U212" s="252"/>
      <c r="V212" s="252"/>
      <c r="W212" s="252"/>
      <c r="X212" s="252"/>
      <c r="Y212" s="252"/>
      <c r="Z212" s="252"/>
      <c r="AA212" s="252"/>
      <c r="AB212" s="252"/>
      <c r="AC212" s="252"/>
      <c r="AD212" s="252"/>
      <c r="AE212" s="252"/>
      <c r="AF212" s="252"/>
      <c r="AG212" s="252"/>
      <c r="AH212" s="252"/>
      <c r="AI212" s="252"/>
      <c r="AJ212" s="252"/>
      <c r="AK212" s="252"/>
      <c r="AL212" s="252"/>
      <c r="AM212" s="252"/>
      <c r="AN212" s="252"/>
    </row>
    <row r="213" spans="1:40" s="102" customFormat="1" ht="17.100000000000001" customHeight="1">
      <c r="A213" s="469" t="s">
        <v>822</v>
      </c>
      <c r="B213" s="469"/>
      <c r="C213" s="469"/>
      <c r="D213" s="393">
        <f>SUM(D214:D223)</f>
        <v>59116.064907752494</v>
      </c>
      <c r="E213" s="393">
        <f>SUM(E214:E223)</f>
        <v>59116.064907752494</v>
      </c>
      <c r="F213" s="393">
        <f>SUM(F214:F223)</f>
        <v>59116.064907752494</v>
      </c>
      <c r="G213" s="392"/>
      <c r="H213" s="392"/>
      <c r="I213" s="392"/>
      <c r="J213" s="274"/>
      <c r="K213" s="274"/>
      <c r="L213" s="254"/>
      <c r="M213" s="254"/>
      <c r="N213" s="227"/>
      <c r="O213" s="227"/>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row>
    <row r="214" spans="1:40" s="102" customFormat="1" ht="17.100000000000001" customHeight="1">
      <c r="A214" s="274">
        <v>231</v>
      </c>
      <c r="B214" s="274" t="s">
        <v>227</v>
      </c>
      <c r="C214" s="390" t="s">
        <v>330</v>
      </c>
      <c r="D214" s="391">
        <v>3169.3865382270001</v>
      </c>
      <c r="E214" s="391">
        <v>3169.3865382270001</v>
      </c>
      <c r="F214" s="391">
        <v>3169.3865382270001</v>
      </c>
      <c r="G214" s="392">
        <v>40403</v>
      </c>
      <c r="H214" s="392">
        <v>40403</v>
      </c>
      <c r="I214" s="392">
        <v>44010</v>
      </c>
      <c r="J214" s="274">
        <v>9</v>
      </c>
      <c r="K214" s="274">
        <v>6</v>
      </c>
      <c r="L214" s="254"/>
      <c r="M214" s="254"/>
      <c r="N214" s="227"/>
      <c r="O214" s="227"/>
      <c r="P214" s="252"/>
      <c r="Q214" s="252"/>
      <c r="R214" s="252"/>
      <c r="S214" s="252"/>
      <c r="T214" s="252"/>
      <c r="U214" s="252"/>
      <c r="V214" s="252"/>
      <c r="W214" s="252"/>
      <c r="X214" s="252"/>
      <c r="Y214" s="252"/>
      <c r="Z214" s="252"/>
      <c r="AA214" s="252"/>
      <c r="AB214" s="252"/>
      <c r="AC214" s="252"/>
      <c r="AD214" s="252"/>
      <c r="AE214" s="252"/>
      <c r="AF214" s="252"/>
      <c r="AG214" s="252"/>
      <c r="AH214" s="252"/>
      <c r="AI214" s="252"/>
      <c r="AJ214" s="252"/>
      <c r="AK214" s="252"/>
      <c r="AL214" s="252"/>
      <c r="AM214" s="252"/>
      <c r="AN214" s="252"/>
    </row>
    <row r="215" spans="1:40" s="102" customFormat="1" ht="17.100000000000001" customHeight="1">
      <c r="A215" s="274">
        <v>233</v>
      </c>
      <c r="B215" s="274" t="s">
        <v>227</v>
      </c>
      <c r="C215" s="390" t="s">
        <v>331</v>
      </c>
      <c r="D215" s="391">
        <v>697.19784309699992</v>
      </c>
      <c r="E215" s="391">
        <v>697.19784309699992</v>
      </c>
      <c r="F215" s="391">
        <v>697.19784309699992</v>
      </c>
      <c r="G215" s="392">
        <v>40371</v>
      </c>
      <c r="H215" s="392">
        <v>40371</v>
      </c>
      <c r="I215" s="392">
        <v>44010</v>
      </c>
      <c r="J215" s="274">
        <v>9</v>
      </c>
      <c r="K215" s="274">
        <v>6</v>
      </c>
      <c r="L215" s="254"/>
      <c r="M215" s="254"/>
      <c r="N215" s="227"/>
      <c r="O215" s="227"/>
      <c r="P215" s="252"/>
      <c r="Q215" s="252"/>
      <c r="R215" s="252"/>
      <c r="S215" s="252"/>
      <c r="T215" s="252"/>
      <c r="U215" s="252"/>
      <c r="V215" s="252"/>
      <c r="W215" s="252"/>
      <c r="X215" s="252"/>
      <c r="Y215" s="252"/>
      <c r="Z215" s="252"/>
      <c r="AA215" s="252"/>
      <c r="AB215" s="252"/>
      <c r="AC215" s="252"/>
      <c r="AD215" s="252"/>
      <c r="AE215" s="252"/>
      <c r="AF215" s="252"/>
      <c r="AG215" s="252"/>
      <c r="AH215" s="252"/>
      <c r="AI215" s="252"/>
      <c r="AJ215" s="252"/>
      <c r="AK215" s="252"/>
      <c r="AL215" s="252"/>
      <c r="AM215" s="252"/>
      <c r="AN215" s="252"/>
    </row>
    <row r="216" spans="1:40" s="102" customFormat="1" ht="17.100000000000001" customHeight="1">
      <c r="A216" s="274">
        <v>234</v>
      </c>
      <c r="B216" s="274" t="s">
        <v>227</v>
      </c>
      <c r="C216" s="390" t="s">
        <v>823</v>
      </c>
      <c r="D216" s="391">
        <v>4396.0254029050002</v>
      </c>
      <c r="E216" s="391">
        <v>4396.0254029050002</v>
      </c>
      <c r="F216" s="391">
        <v>4396.0254029050002</v>
      </c>
      <c r="G216" s="392">
        <v>42936</v>
      </c>
      <c r="H216" s="392">
        <v>42977</v>
      </c>
      <c r="I216" s="392">
        <v>53885</v>
      </c>
      <c r="J216" s="274">
        <v>29</v>
      </c>
      <c r="K216" s="274">
        <v>6</v>
      </c>
      <c r="L216" s="254"/>
      <c r="M216" s="254"/>
      <c r="N216" s="227"/>
      <c r="O216" s="227"/>
      <c r="P216" s="252"/>
      <c r="Q216" s="252"/>
      <c r="R216" s="252"/>
      <c r="S216" s="252"/>
      <c r="T216" s="252"/>
      <c r="U216" s="252"/>
      <c r="V216" s="252"/>
      <c r="W216" s="252"/>
      <c r="X216" s="252"/>
      <c r="Y216" s="252"/>
      <c r="Z216" s="252"/>
      <c r="AA216" s="252"/>
      <c r="AB216" s="252"/>
      <c r="AC216" s="252"/>
      <c r="AD216" s="252"/>
      <c r="AE216" s="252"/>
      <c r="AF216" s="252"/>
      <c r="AG216" s="252"/>
      <c r="AH216" s="252"/>
      <c r="AI216" s="252"/>
      <c r="AJ216" s="252"/>
      <c r="AK216" s="252"/>
      <c r="AL216" s="252"/>
      <c r="AM216" s="252"/>
      <c r="AN216" s="252"/>
    </row>
    <row r="217" spans="1:40" s="102" customFormat="1" ht="17.100000000000001" customHeight="1">
      <c r="A217" s="274">
        <v>235</v>
      </c>
      <c r="B217" s="274" t="s">
        <v>127</v>
      </c>
      <c r="C217" s="390" t="s">
        <v>333</v>
      </c>
      <c r="D217" s="391">
        <v>2295.8752425504999</v>
      </c>
      <c r="E217" s="391">
        <v>2295.8752425504999</v>
      </c>
      <c r="F217" s="391">
        <v>2295.8752425504999</v>
      </c>
      <c r="G217" s="392">
        <v>41831</v>
      </c>
      <c r="H217" s="392">
        <v>41901</v>
      </c>
      <c r="I217" s="392">
        <v>45411</v>
      </c>
      <c r="J217" s="274">
        <v>9</v>
      </c>
      <c r="K217" s="274">
        <v>6</v>
      </c>
      <c r="L217" s="254"/>
      <c r="M217" s="254"/>
      <c r="N217" s="227"/>
      <c r="O217" s="227"/>
      <c r="P217" s="252"/>
      <c r="Q217" s="252"/>
      <c r="R217" s="252"/>
      <c r="S217" s="252"/>
      <c r="T217" s="252"/>
      <c r="U217" s="252"/>
      <c r="V217" s="252"/>
      <c r="W217" s="252"/>
      <c r="X217" s="252"/>
      <c r="Y217" s="252"/>
      <c r="Z217" s="252"/>
      <c r="AA217" s="252"/>
      <c r="AB217" s="252"/>
      <c r="AC217" s="252"/>
      <c r="AD217" s="252"/>
      <c r="AE217" s="252"/>
      <c r="AF217" s="252"/>
      <c r="AG217" s="252"/>
      <c r="AH217" s="252"/>
      <c r="AI217" s="252"/>
      <c r="AJ217" s="252"/>
      <c r="AK217" s="252"/>
      <c r="AL217" s="252"/>
      <c r="AM217" s="252"/>
      <c r="AN217" s="252"/>
    </row>
    <row r="218" spans="1:40" s="102" customFormat="1" ht="17.100000000000001" customHeight="1">
      <c r="A218" s="274">
        <v>236</v>
      </c>
      <c r="B218" s="274" t="s">
        <v>127</v>
      </c>
      <c r="C218" s="390" t="s">
        <v>334</v>
      </c>
      <c r="D218" s="391">
        <v>1777.4579681614998</v>
      </c>
      <c r="E218" s="391">
        <v>1777.4579681614998</v>
      </c>
      <c r="F218" s="391">
        <v>1777.4579681614998</v>
      </c>
      <c r="G218" s="392">
        <v>41217</v>
      </c>
      <c r="H218" s="392">
        <v>41217</v>
      </c>
      <c r="I218" s="392">
        <v>44727</v>
      </c>
      <c r="J218" s="274">
        <v>9</v>
      </c>
      <c r="K218" s="274">
        <v>6</v>
      </c>
      <c r="L218" s="254"/>
      <c r="M218" s="254"/>
      <c r="N218" s="227"/>
      <c r="O218" s="227"/>
      <c r="P218" s="252"/>
      <c r="Q218" s="252"/>
      <c r="R218" s="252"/>
      <c r="S218" s="252"/>
      <c r="T218" s="252"/>
      <c r="U218" s="252"/>
      <c r="V218" s="252"/>
      <c r="W218" s="252"/>
      <c r="X218" s="252"/>
      <c r="Y218" s="252"/>
      <c r="Z218" s="252"/>
      <c r="AA218" s="252"/>
      <c r="AB218" s="252"/>
      <c r="AC218" s="252"/>
      <c r="AD218" s="252"/>
      <c r="AE218" s="252"/>
      <c r="AF218" s="252"/>
      <c r="AG218" s="252"/>
      <c r="AH218" s="252"/>
      <c r="AI218" s="252"/>
      <c r="AJ218" s="252"/>
      <c r="AK218" s="252"/>
      <c r="AL218" s="252"/>
      <c r="AM218" s="252"/>
      <c r="AN218" s="252"/>
    </row>
    <row r="219" spans="1:40" s="102" customFormat="1" ht="17.100000000000001" customHeight="1">
      <c r="A219" s="274">
        <v>237</v>
      </c>
      <c r="B219" s="274" t="s">
        <v>135</v>
      </c>
      <c r="C219" s="390" t="s">
        <v>335</v>
      </c>
      <c r="D219" s="391">
        <v>1395.4806301389999</v>
      </c>
      <c r="E219" s="391">
        <v>1395.4806301389999</v>
      </c>
      <c r="F219" s="391">
        <v>1395.4806301389999</v>
      </c>
      <c r="G219" s="392">
        <v>42429</v>
      </c>
      <c r="H219" s="392">
        <v>42755</v>
      </c>
      <c r="I219" s="392">
        <v>46365</v>
      </c>
      <c r="J219" s="274">
        <v>10</v>
      </c>
      <c r="K219" s="274">
        <v>8</v>
      </c>
      <c r="L219" s="252"/>
      <c r="M219" s="252"/>
      <c r="N219" s="252"/>
      <c r="O219" s="252"/>
      <c r="P219" s="252"/>
      <c r="Q219" s="252"/>
      <c r="R219" s="252"/>
      <c r="S219" s="252"/>
      <c r="T219" s="252"/>
      <c r="U219" s="252"/>
      <c r="V219" s="252"/>
      <c r="W219" s="252"/>
      <c r="X219" s="252"/>
      <c r="Y219" s="252"/>
      <c r="Z219" s="252"/>
      <c r="AA219" s="252"/>
      <c r="AB219" s="252"/>
      <c r="AC219" s="252"/>
      <c r="AD219" s="252"/>
      <c r="AE219" s="252"/>
      <c r="AF219" s="252"/>
      <c r="AG219" s="252"/>
      <c r="AH219" s="252"/>
      <c r="AI219" s="252"/>
      <c r="AJ219" s="252"/>
      <c r="AK219" s="252"/>
      <c r="AL219" s="252"/>
      <c r="AM219" s="252"/>
      <c r="AN219" s="252"/>
    </row>
    <row r="220" spans="1:40" s="102" customFormat="1" ht="17.100000000000001" customHeight="1">
      <c r="A220" s="274">
        <v>242</v>
      </c>
      <c r="B220" s="274" t="s">
        <v>139</v>
      </c>
      <c r="C220" s="390" t="s">
        <v>824</v>
      </c>
      <c r="D220" s="391">
        <v>15485.931341878999</v>
      </c>
      <c r="E220" s="391">
        <v>15485.931341878999</v>
      </c>
      <c r="F220" s="391">
        <v>15485.931341878999</v>
      </c>
      <c r="G220" s="392">
        <v>40716</v>
      </c>
      <c r="H220" s="392">
        <v>43277</v>
      </c>
      <c r="I220" s="392">
        <v>54128</v>
      </c>
      <c r="J220" s="274">
        <v>36</v>
      </c>
      <c r="K220" s="274">
        <v>2</v>
      </c>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252"/>
      <c r="AJ220" s="252"/>
      <c r="AK220" s="252"/>
      <c r="AL220" s="252"/>
      <c r="AM220" s="252"/>
      <c r="AN220" s="252"/>
    </row>
    <row r="221" spans="1:40" s="102" customFormat="1" ht="17.100000000000001" customHeight="1">
      <c r="A221" s="274">
        <v>243</v>
      </c>
      <c r="B221" s="274" t="s">
        <v>139</v>
      </c>
      <c r="C221" s="390" t="s">
        <v>825</v>
      </c>
      <c r="D221" s="391">
        <v>12526.773792318498</v>
      </c>
      <c r="E221" s="391">
        <v>12526.773792318498</v>
      </c>
      <c r="F221" s="391">
        <v>12526.773792318498</v>
      </c>
      <c r="G221" s="392">
        <v>40737</v>
      </c>
      <c r="H221" s="392">
        <v>42577</v>
      </c>
      <c r="I221" s="392">
        <v>46139</v>
      </c>
      <c r="J221" s="274">
        <v>14</v>
      </c>
      <c r="K221" s="274">
        <v>3</v>
      </c>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252"/>
      <c r="AJ221" s="252"/>
      <c r="AK221" s="252"/>
      <c r="AL221" s="252"/>
      <c r="AM221" s="252"/>
      <c r="AN221" s="252"/>
    </row>
    <row r="222" spans="1:40" s="102" customFormat="1" ht="17.100000000000001" customHeight="1">
      <c r="A222" s="274">
        <v>244</v>
      </c>
      <c r="B222" s="274" t="s">
        <v>139</v>
      </c>
      <c r="C222" s="390" t="s">
        <v>826</v>
      </c>
      <c r="D222" s="391">
        <v>15528.2071486475</v>
      </c>
      <c r="E222" s="391">
        <v>15528.2071486475</v>
      </c>
      <c r="F222" s="391">
        <v>15528.2071486475</v>
      </c>
      <c r="G222" s="392">
        <v>40420</v>
      </c>
      <c r="H222" s="392">
        <v>42516</v>
      </c>
      <c r="I222" s="392">
        <v>45950</v>
      </c>
      <c r="J222" s="274">
        <v>14</v>
      </c>
      <c r="K222" s="274">
        <v>9</v>
      </c>
      <c r="L222" s="252"/>
      <c r="M222" s="252"/>
      <c r="N222" s="252"/>
      <c r="O222" s="252"/>
      <c r="P222" s="252"/>
      <c r="Q222" s="252"/>
      <c r="R222" s="252"/>
      <c r="S222" s="252"/>
      <c r="T222" s="252"/>
      <c r="U222" s="252"/>
      <c r="V222" s="252"/>
      <c r="W222" s="252"/>
      <c r="X222" s="252"/>
      <c r="Y222" s="252"/>
      <c r="Z222" s="252"/>
      <c r="AA222" s="252"/>
      <c r="AB222" s="252"/>
      <c r="AC222" s="252"/>
      <c r="AD222" s="252"/>
      <c r="AE222" s="252"/>
      <c r="AF222" s="252"/>
      <c r="AG222" s="252"/>
      <c r="AH222" s="252"/>
      <c r="AI222" s="252"/>
      <c r="AJ222" s="252"/>
      <c r="AK222" s="252"/>
      <c r="AL222" s="252"/>
      <c r="AM222" s="252"/>
      <c r="AN222" s="252"/>
    </row>
    <row r="223" spans="1:40" s="102" customFormat="1" ht="17.100000000000001" customHeight="1">
      <c r="A223" s="274">
        <v>245</v>
      </c>
      <c r="B223" s="274" t="s">
        <v>139</v>
      </c>
      <c r="C223" s="390" t="s">
        <v>827</v>
      </c>
      <c r="D223" s="391">
        <v>1843.7289998274998</v>
      </c>
      <c r="E223" s="391">
        <v>1843.7289998274998</v>
      </c>
      <c r="F223" s="391">
        <v>1843.7289998274998</v>
      </c>
      <c r="G223" s="392">
        <v>40805</v>
      </c>
      <c r="H223" s="392">
        <v>45153</v>
      </c>
      <c r="I223" s="392">
        <v>48175</v>
      </c>
      <c r="J223" s="274">
        <v>20</v>
      </c>
      <c r="K223" s="274">
        <v>1</v>
      </c>
      <c r="L223" s="252"/>
      <c r="M223" s="252"/>
      <c r="N223" s="252"/>
      <c r="O223" s="252"/>
      <c r="P223" s="252"/>
      <c r="Q223" s="252"/>
      <c r="R223" s="252"/>
      <c r="S223" s="252"/>
      <c r="T223" s="252"/>
      <c r="U223" s="252"/>
      <c r="V223" s="252"/>
      <c r="W223" s="252"/>
      <c r="X223" s="252"/>
      <c r="Y223" s="252"/>
      <c r="Z223" s="252"/>
      <c r="AA223" s="252"/>
      <c r="AB223" s="252"/>
      <c r="AC223" s="252"/>
      <c r="AD223" s="252"/>
      <c r="AE223" s="252"/>
      <c r="AF223" s="252"/>
      <c r="AG223" s="252"/>
      <c r="AH223" s="252"/>
      <c r="AI223" s="252"/>
      <c r="AJ223" s="252"/>
      <c r="AK223" s="252"/>
      <c r="AL223" s="252"/>
      <c r="AM223" s="252"/>
      <c r="AN223" s="252"/>
    </row>
    <row r="224" spans="1:40" s="102" customFormat="1" ht="17.100000000000001" customHeight="1">
      <c r="A224" s="469" t="s">
        <v>828</v>
      </c>
      <c r="B224" s="469"/>
      <c r="C224" s="469"/>
      <c r="D224" s="393">
        <f>SUM(D225:D233)</f>
        <v>44894.929700056498</v>
      </c>
      <c r="E224" s="393">
        <f>SUM(E225:E233)</f>
        <v>44894.929700056498</v>
      </c>
      <c r="F224" s="393">
        <f>SUM(F225:F233)</f>
        <v>44894.929700056498</v>
      </c>
      <c r="G224" s="392"/>
      <c r="H224" s="392"/>
      <c r="I224" s="392"/>
      <c r="J224" s="274"/>
      <c r="K224" s="274"/>
      <c r="L224" s="252"/>
      <c r="M224" s="252"/>
      <c r="N224" s="252"/>
      <c r="O224" s="252"/>
      <c r="P224" s="252"/>
      <c r="Q224" s="252"/>
      <c r="R224" s="252"/>
      <c r="S224" s="252"/>
      <c r="T224" s="252"/>
      <c r="U224" s="252"/>
      <c r="V224" s="252"/>
      <c r="W224" s="252"/>
      <c r="X224" s="252"/>
      <c r="Y224" s="252"/>
      <c r="Z224" s="252"/>
      <c r="AA224" s="252"/>
      <c r="AB224" s="252"/>
      <c r="AC224" s="252"/>
      <c r="AD224" s="252"/>
      <c r="AE224" s="252"/>
      <c r="AF224" s="252"/>
      <c r="AG224" s="252"/>
      <c r="AH224" s="252"/>
      <c r="AI224" s="252"/>
      <c r="AJ224" s="252"/>
      <c r="AK224" s="252"/>
      <c r="AL224" s="252"/>
      <c r="AM224" s="252"/>
      <c r="AN224" s="252"/>
    </row>
    <row r="225" spans="1:40" s="102" customFormat="1" ht="17.100000000000001" customHeight="1">
      <c r="A225" s="274">
        <v>247</v>
      </c>
      <c r="B225" s="274" t="s">
        <v>227</v>
      </c>
      <c r="C225" s="390" t="s">
        <v>829</v>
      </c>
      <c r="D225" s="391">
        <v>4671.3607681875001</v>
      </c>
      <c r="E225" s="391">
        <v>4671.3607681875001</v>
      </c>
      <c r="F225" s="391">
        <v>4671.3607681875001</v>
      </c>
      <c r="G225" s="392">
        <v>41401</v>
      </c>
      <c r="H225" s="392">
        <v>41796</v>
      </c>
      <c r="I225" s="392">
        <v>45411</v>
      </c>
      <c r="J225" s="274">
        <v>10</v>
      </c>
      <c r="K225" s="274">
        <v>9</v>
      </c>
      <c r="L225" s="252"/>
      <c r="M225" s="252"/>
      <c r="N225" s="252"/>
      <c r="O225" s="252"/>
      <c r="P225" s="252"/>
      <c r="Q225" s="252"/>
      <c r="R225" s="252"/>
      <c r="S225" s="252"/>
      <c r="T225" s="252"/>
      <c r="U225" s="252"/>
      <c r="V225" s="252"/>
      <c r="W225" s="252"/>
      <c r="X225" s="252"/>
      <c r="Y225" s="252"/>
      <c r="Z225" s="252"/>
      <c r="AA225" s="252"/>
      <c r="AB225" s="252"/>
      <c r="AC225" s="252"/>
      <c r="AD225" s="252"/>
      <c r="AE225" s="252"/>
      <c r="AF225" s="252"/>
      <c r="AG225" s="252"/>
      <c r="AH225" s="252"/>
      <c r="AI225" s="252"/>
      <c r="AJ225" s="252"/>
      <c r="AK225" s="252"/>
      <c r="AL225" s="252"/>
      <c r="AM225" s="252"/>
      <c r="AN225" s="252"/>
    </row>
    <row r="226" spans="1:40" s="102" customFormat="1" ht="17.100000000000001" customHeight="1">
      <c r="A226" s="274">
        <v>248</v>
      </c>
      <c r="B226" s="274" t="s">
        <v>227</v>
      </c>
      <c r="C226" s="390" t="s">
        <v>341</v>
      </c>
      <c r="D226" s="391">
        <v>4895.1601015645001</v>
      </c>
      <c r="E226" s="391">
        <v>4895.1601015645001</v>
      </c>
      <c r="F226" s="391">
        <v>4895.1601015645001</v>
      </c>
      <c r="G226" s="392">
        <v>40876</v>
      </c>
      <c r="H226" s="392">
        <v>41197</v>
      </c>
      <c r="I226" s="392">
        <v>44727</v>
      </c>
      <c r="J226" s="274">
        <v>10</v>
      </c>
      <c r="K226" s="274">
        <v>1</v>
      </c>
      <c r="L226" s="252"/>
      <c r="M226" s="252"/>
      <c r="N226" s="252"/>
      <c r="O226" s="252"/>
      <c r="P226" s="252"/>
      <c r="Q226" s="252"/>
      <c r="R226" s="252"/>
      <c r="S226" s="252"/>
      <c r="T226" s="252"/>
      <c r="U226" s="252"/>
      <c r="V226" s="252"/>
      <c r="W226" s="252"/>
      <c r="X226" s="252"/>
      <c r="Y226" s="252"/>
      <c r="Z226" s="252"/>
      <c r="AA226" s="252"/>
      <c r="AB226" s="252"/>
      <c r="AC226" s="252"/>
      <c r="AD226" s="252"/>
      <c r="AE226" s="252"/>
      <c r="AF226" s="252"/>
      <c r="AG226" s="252"/>
      <c r="AH226" s="252"/>
      <c r="AI226" s="252"/>
      <c r="AJ226" s="252"/>
      <c r="AK226" s="252"/>
      <c r="AL226" s="252"/>
      <c r="AM226" s="252"/>
      <c r="AN226" s="252"/>
    </row>
    <row r="227" spans="1:40" s="102" customFormat="1" ht="17.100000000000001" customHeight="1">
      <c r="A227" s="274">
        <v>249</v>
      </c>
      <c r="B227" s="274" t="s">
        <v>227</v>
      </c>
      <c r="C227" s="390" t="s">
        <v>342</v>
      </c>
      <c r="D227" s="391">
        <v>5141.2959567384996</v>
      </c>
      <c r="E227" s="391">
        <v>5141.2959567384996</v>
      </c>
      <c r="F227" s="391">
        <v>5141.2959567384996</v>
      </c>
      <c r="G227" s="392">
        <v>41700</v>
      </c>
      <c r="H227" s="392">
        <v>44180</v>
      </c>
      <c r="I227" s="392">
        <v>53051</v>
      </c>
      <c r="J227" s="274">
        <v>31</v>
      </c>
      <c r="K227" s="274">
        <v>0</v>
      </c>
      <c r="L227" s="252"/>
      <c r="M227" s="252"/>
      <c r="N227" s="252"/>
      <c r="O227" s="252"/>
      <c r="P227" s="252"/>
      <c r="Q227" s="252"/>
      <c r="R227" s="252"/>
      <c r="S227" s="252"/>
      <c r="T227" s="252"/>
      <c r="U227" s="252"/>
      <c r="V227" s="252"/>
      <c r="W227" s="252"/>
      <c r="X227" s="252"/>
      <c r="Y227" s="252"/>
      <c r="Z227" s="252"/>
      <c r="AA227" s="252"/>
      <c r="AB227" s="252"/>
      <c r="AC227" s="252"/>
      <c r="AD227" s="252"/>
      <c r="AE227" s="252"/>
      <c r="AF227" s="252"/>
      <c r="AG227" s="252"/>
      <c r="AH227" s="252"/>
      <c r="AI227" s="252"/>
      <c r="AJ227" s="252"/>
      <c r="AK227" s="252"/>
      <c r="AL227" s="252"/>
      <c r="AM227" s="252"/>
      <c r="AN227" s="252"/>
    </row>
    <row r="228" spans="1:40" s="102" customFormat="1" ht="17.100000000000001" customHeight="1">
      <c r="A228" s="274">
        <v>250</v>
      </c>
      <c r="B228" s="274" t="s">
        <v>227</v>
      </c>
      <c r="C228" s="390" t="s">
        <v>343</v>
      </c>
      <c r="D228" s="391">
        <v>2310.8321699724997</v>
      </c>
      <c r="E228" s="391">
        <v>2310.8321699724997</v>
      </c>
      <c r="F228" s="391">
        <v>2310.8321699724997</v>
      </c>
      <c r="G228" s="392">
        <v>40822</v>
      </c>
      <c r="H228" s="392">
        <v>40928</v>
      </c>
      <c r="I228" s="392">
        <v>44481</v>
      </c>
      <c r="J228" s="274">
        <v>9</v>
      </c>
      <c r="K228" s="274">
        <v>6</v>
      </c>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52"/>
      <c r="AI228" s="252"/>
      <c r="AJ228" s="252"/>
      <c r="AK228" s="252"/>
      <c r="AL228" s="252"/>
      <c r="AM228" s="252"/>
      <c r="AN228" s="252"/>
    </row>
    <row r="229" spans="1:40" s="102" customFormat="1" ht="17.100000000000001" customHeight="1">
      <c r="A229" s="274">
        <v>251</v>
      </c>
      <c r="B229" s="274" t="s">
        <v>139</v>
      </c>
      <c r="C229" s="390" t="s">
        <v>344</v>
      </c>
      <c r="D229" s="391">
        <v>8328.6305643739997</v>
      </c>
      <c r="E229" s="391">
        <v>8328.6305643739997</v>
      </c>
      <c r="F229" s="391">
        <v>8328.6305643739997</v>
      </c>
      <c r="G229" s="392">
        <v>41472</v>
      </c>
      <c r="H229" s="392">
        <v>42689</v>
      </c>
      <c r="I229" s="392">
        <v>49947</v>
      </c>
      <c r="J229" s="274">
        <v>22</v>
      </c>
      <c r="K229" s="274">
        <v>11</v>
      </c>
      <c r="L229" s="252"/>
      <c r="M229" s="252"/>
      <c r="N229" s="252"/>
      <c r="O229" s="252"/>
      <c r="P229" s="252"/>
      <c r="Q229" s="252"/>
      <c r="R229" s="252"/>
      <c r="S229" s="252"/>
      <c r="T229" s="252"/>
      <c r="U229" s="252"/>
      <c r="V229" s="252"/>
      <c r="W229" s="252"/>
      <c r="X229" s="252"/>
      <c r="Y229" s="252"/>
      <c r="Z229" s="252"/>
      <c r="AA229" s="252"/>
      <c r="AB229" s="252"/>
      <c r="AC229" s="252"/>
      <c r="AD229" s="252"/>
      <c r="AE229" s="252"/>
      <c r="AF229" s="252"/>
      <c r="AG229" s="252"/>
      <c r="AH229" s="252"/>
      <c r="AI229" s="252"/>
      <c r="AJ229" s="252"/>
      <c r="AK229" s="252"/>
      <c r="AL229" s="252"/>
      <c r="AM229" s="252"/>
      <c r="AN229" s="252"/>
    </row>
    <row r="230" spans="1:40" s="102" customFormat="1" ht="17.100000000000001" customHeight="1">
      <c r="A230" s="274">
        <v>252</v>
      </c>
      <c r="B230" s="274" t="s">
        <v>139</v>
      </c>
      <c r="C230" s="390" t="s">
        <v>345</v>
      </c>
      <c r="D230" s="391">
        <v>118.93498719299998</v>
      </c>
      <c r="E230" s="391">
        <v>118.93498719299998</v>
      </c>
      <c r="F230" s="391">
        <v>118.93498719299998</v>
      </c>
      <c r="G230" s="392">
        <v>40689</v>
      </c>
      <c r="H230" s="392">
        <v>40689</v>
      </c>
      <c r="I230" s="392">
        <v>44022</v>
      </c>
      <c r="J230" s="274">
        <v>9</v>
      </c>
      <c r="K230" s="274">
        <v>0</v>
      </c>
      <c r="L230" s="252"/>
      <c r="M230" s="252"/>
      <c r="N230" s="252"/>
      <c r="O230" s="252"/>
      <c r="P230" s="252"/>
      <c r="Q230" s="252"/>
      <c r="R230" s="252"/>
      <c r="S230" s="252"/>
      <c r="T230" s="252"/>
      <c r="U230" s="252"/>
      <c r="V230" s="252"/>
      <c r="W230" s="252"/>
      <c r="X230" s="252"/>
      <c r="Y230" s="252"/>
      <c r="Z230" s="252"/>
      <c r="AA230" s="252"/>
      <c r="AB230" s="252"/>
      <c r="AC230" s="252"/>
      <c r="AD230" s="252"/>
      <c r="AE230" s="252"/>
      <c r="AF230" s="252"/>
      <c r="AG230" s="252"/>
      <c r="AH230" s="252"/>
      <c r="AI230" s="252"/>
      <c r="AJ230" s="252"/>
      <c r="AK230" s="252"/>
      <c r="AL230" s="252"/>
      <c r="AM230" s="252"/>
      <c r="AN230" s="252"/>
    </row>
    <row r="231" spans="1:40" s="102" customFormat="1" ht="17.100000000000001" customHeight="1">
      <c r="A231" s="274">
        <v>253</v>
      </c>
      <c r="B231" s="274" t="s">
        <v>139</v>
      </c>
      <c r="C231" s="390" t="s">
        <v>346</v>
      </c>
      <c r="D231" s="391">
        <v>16015.670694330498</v>
      </c>
      <c r="E231" s="391">
        <v>16015.670694330498</v>
      </c>
      <c r="F231" s="391">
        <v>16015.670694330498</v>
      </c>
      <c r="G231" s="392">
        <v>41320</v>
      </c>
      <c r="H231" s="392">
        <v>43234</v>
      </c>
      <c r="I231" s="392">
        <v>54128</v>
      </c>
      <c r="J231" s="274">
        <v>34</v>
      </c>
      <c r="K231" s="274">
        <v>8</v>
      </c>
      <c r="L231" s="252"/>
      <c r="M231" s="252"/>
      <c r="N231" s="252"/>
      <c r="O231" s="252"/>
      <c r="P231" s="252"/>
      <c r="Q231" s="252"/>
      <c r="R231" s="252"/>
      <c r="S231" s="252"/>
      <c r="T231" s="252"/>
      <c r="U231" s="252"/>
      <c r="V231" s="252"/>
      <c r="W231" s="252"/>
      <c r="X231" s="252"/>
      <c r="Y231" s="252"/>
      <c r="Z231" s="252"/>
      <c r="AA231" s="252"/>
      <c r="AB231" s="252"/>
      <c r="AC231" s="252"/>
      <c r="AD231" s="252"/>
      <c r="AE231" s="252"/>
      <c r="AF231" s="252"/>
      <c r="AG231" s="252"/>
      <c r="AH231" s="252"/>
      <c r="AI231" s="252"/>
      <c r="AJ231" s="252"/>
      <c r="AK231" s="252"/>
      <c r="AL231" s="252"/>
      <c r="AM231" s="252"/>
      <c r="AN231" s="252"/>
    </row>
    <row r="232" spans="1:40" s="102" customFormat="1" ht="17.100000000000001" customHeight="1">
      <c r="A232" s="274">
        <v>257</v>
      </c>
      <c r="B232" s="274" t="s">
        <v>127</v>
      </c>
      <c r="C232" s="390" t="s">
        <v>830</v>
      </c>
      <c r="D232" s="391">
        <v>1048.0211409335</v>
      </c>
      <c r="E232" s="391">
        <v>1048.0211409335</v>
      </c>
      <c r="F232" s="391">
        <v>1048.0211409335</v>
      </c>
      <c r="G232" s="392">
        <v>44409</v>
      </c>
      <c r="H232" s="392">
        <v>44951</v>
      </c>
      <c r="I232" s="392">
        <v>48271</v>
      </c>
      <c r="J232" s="274">
        <v>9</v>
      </c>
      <c r="K232" s="274">
        <v>0</v>
      </c>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252"/>
      <c r="AJ232" s="252"/>
      <c r="AK232" s="252"/>
      <c r="AL232" s="252"/>
      <c r="AM232" s="252"/>
      <c r="AN232" s="252"/>
    </row>
    <row r="233" spans="1:40" s="102" customFormat="1" ht="17.100000000000001" customHeight="1">
      <c r="A233" s="274">
        <v>258</v>
      </c>
      <c r="B233" s="274" t="s">
        <v>204</v>
      </c>
      <c r="C233" s="390" t="s">
        <v>347</v>
      </c>
      <c r="D233" s="391">
        <v>2365.0233167624997</v>
      </c>
      <c r="E233" s="391">
        <v>2365.0233167624997</v>
      </c>
      <c r="F233" s="391">
        <v>2365.0233167624997</v>
      </c>
      <c r="G233" s="392">
        <v>43891</v>
      </c>
      <c r="H233" s="392">
        <v>44196</v>
      </c>
      <c r="I233" s="392">
        <v>47879</v>
      </c>
      <c r="J233" s="274">
        <v>10</v>
      </c>
      <c r="K233" s="274">
        <v>0</v>
      </c>
      <c r="L233" s="252"/>
      <c r="M233" s="252"/>
      <c r="N233" s="252"/>
      <c r="O233" s="252"/>
      <c r="P233" s="252"/>
      <c r="Q233" s="252"/>
      <c r="R233" s="252"/>
      <c r="S233" s="252"/>
      <c r="T233" s="252"/>
      <c r="U233" s="252"/>
      <c r="V233" s="252"/>
      <c r="W233" s="252"/>
      <c r="X233" s="252"/>
      <c r="Y233" s="252"/>
      <c r="Z233" s="252"/>
      <c r="AA233" s="252"/>
      <c r="AB233" s="252"/>
      <c r="AC233" s="252"/>
      <c r="AD233" s="252"/>
      <c r="AE233" s="252"/>
      <c r="AF233" s="252"/>
      <c r="AG233" s="252"/>
      <c r="AH233" s="252"/>
      <c r="AI233" s="252"/>
      <c r="AJ233" s="252"/>
      <c r="AK233" s="252"/>
      <c r="AL233" s="252"/>
      <c r="AM233" s="252"/>
      <c r="AN233" s="252"/>
    </row>
    <row r="234" spans="1:40" s="102" customFormat="1" ht="17.100000000000001" customHeight="1">
      <c r="A234" s="470" t="s">
        <v>831</v>
      </c>
      <c r="B234" s="470"/>
      <c r="C234" s="470"/>
      <c r="D234" s="393">
        <f>SUM(D235:D237)</f>
        <v>56857.402943886002</v>
      </c>
      <c r="E234" s="393">
        <f>SUM(E235:E237)</f>
        <v>56857.402943886002</v>
      </c>
      <c r="F234" s="393">
        <f>SUM(F235:F237)</f>
        <v>56857.402943886002</v>
      </c>
      <c r="G234" s="392"/>
      <c r="H234" s="392"/>
      <c r="I234" s="392"/>
      <c r="J234" s="274"/>
      <c r="K234" s="274"/>
      <c r="L234" s="252"/>
      <c r="M234" s="252"/>
      <c r="N234" s="252"/>
      <c r="O234" s="252"/>
      <c r="P234" s="252"/>
      <c r="Q234" s="252"/>
      <c r="R234" s="252"/>
      <c r="S234" s="252"/>
      <c r="T234" s="252"/>
      <c r="U234" s="252"/>
      <c r="V234" s="252"/>
      <c r="W234" s="252"/>
      <c r="X234" s="252"/>
      <c r="Y234" s="252"/>
      <c r="Z234" s="252"/>
      <c r="AA234" s="252"/>
      <c r="AB234" s="252"/>
      <c r="AC234" s="252"/>
      <c r="AD234" s="252"/>
      <c r="AE234" s="252"/>
      <c r="AF234" s="252"/>
      <c r="AG234" s="252"/>
      <c r="AH234" s="252"/>
      <c r="AI234" s="252"/>
      <c r="AJ234" s="252"/>
      <c r="AK234" s="252"/>
      <c r="AL234" s="252"/>
      <c r="AM234" s="252"/>
      <c r="AN234" s="252"/>
    </row>
    <row r="235" spans="1:40" s="102" customFormat="1" ht="17.100000000000001" customHeight="1">
      <c r="A235" s="274">
        <v>259</v>
      </c>
      <c r="B235" s="274" t="s">
        <v>139</v>
      </c>
      <c r="C235" s="390" t="s">
        <v>832</v>
      </c>
      <c r="D235" s="391">
        <v>33363.978518705997</v>
      </c>
      <c r="E235" s="391">
        <v>33363.978518705997</v>
      </c>
      <c r="F235" s="391">
        <v>33363.978518705997</v>
      </c>
      <c r="G235" s="392">
        <v>41674</v>
      </c>
      <c r="H235" s="392">
        <v>43291</v>
      </c>
      <c r="I235" s="392">
        <v>54128</v>
      </c>
      <c r="J235" s="274">
        <v>33</v>
      </c>
      <c r="K235" s="274">
        <v>11</v>
      </c>
      <c r="L235" s="252"/>
      <c r="M235" s="252"/>
      <c r="N235" s="252"/>
      <c r="O235" s="252"/>
      <c r="P235" s="252"/>
      <c r="Q235" s="252"/>
      <c r="R235" s="252"/>
      <c r="S235" s="252"/>
      <c r="T235" s="252"/>
      <c r="U235" s="252"/>
      <c r="V235" s="252"/>
      <c r="W235" s="252"/>
      <c r="X235" s="252"/>
      <c r="Y235" s="252"/>
      <c r="Z235" s="252"/>
      <c r="AA235" s="252"/>
      <c r="AB235" s="252"/>
      <c r="AC235" s="252"/>
      <c r="AD235" s="252"/>
      <c r="AE235" s="252"/>
      <c r="AF235" s="252"/>
      <c r="AG235" s="252"/>
      <c r="AH235" s="252"/>
      <c r="AI235" s="252"/>
      <c r="AJ235" s="252"/>
      <c r="AK235" s="252"/>
      <c r="AL235" s="252"/>
      <c r="AM235" s="252"/>
      <c r="AN235" s="252"/>
    </row>
    <row r="236" spans="1:40" s="102" customFormat="1" ht="17.100000000000001" customHeight="1">
      <c r="A236" s="274">
        <v>260</v>
      </c>
      <c r="B236" s="274" t="s">
        <v>139</v>
      </c>
      <c r="C236" s="390" t="s">
        <v>833</v>
      </c>
      <c r="D236" s="391">
        <v>9023.4159635124997</v>
      </c>
      <c r="E236" s="391">
        <v>9023.4159635124997</v>
      </c>
      <c r="F236" s="391">
        <v>9023.4159635124997</v>
      </c>
      <c r="G236" s="392">
        <v>41506</v>
      </c>
      <c r="H236" s="392">
        <v>43067</v>
      </c>
      <c r="I236" s="392">
        <v>53885</v>
      </c>
      <c r="J236" s="274">
        <v>33</v>
      </c>
      <c r="K236" s="274">
        <v>9</v>
      </c>
      <c r="L236" s="252"/>
      <c r="M236" s="252"/>
      <c r="N236" s="252"/>
      <c r="O236" s="252"/>
      <c r="P236" s="252"/>
      <c r="Q236" s="252"/>
      <c r="R236" s="252"/>
      <c r="S236" s="252"/>
      <c r="T236" s="252"/>
      <c r="U236" s="252"/>
      <c r="V236" s="252"/>
      <c r="W236" s="252"/>
      <c r="X236" s="252"/>
      <c r="Y236" s="252"/>
      <c r="Z236" s="252"/>
      <c r="AA236" s="252"/>
      <c r="AB236" s="252"/>
      <c r="AC236" s="252"/>
      <c r="AD236" s="252"/>
      <c r="AE236" s="252"/>
      <c r="AF236" s="252"/>
      <c r="AG236" s="252"/>
      <c r="AH236" s="252"/>
      <c r="AI236" s="252"/>
      <c r="AJ236" s="252"/>
      <c r="AK236" s="252"/>
      <c r="AL236" s="252"/>
      <c r="AM236" s="252"/>
      <c r="AN236" s="252"/>
    </row>
    <row r="237" spans="1:40" s="102" customFormat="1" ht="17.100000000000001" customHeight="1">
      <c r="A237" s="274">
        <v>261</v>
      </c>
      <c r="B237" s="274" t="s">
        <v>191</v>
      </c>
      <c r="C237" s="390" t="s">
        <v>350</v>
      </c>
      <c r="D237" s="391">
        <v>14470.008461667499</v>
      </c>
      <c r="E237" s="391">
        <v>14470.008461667499</v>
      </c>
      <c r="F237" s="391">
        <v>14470.008461667499</v>
      </c>
      <c r="G237" s="392">
        <v>42031</v>
      </c>
      <c r="H237" s="392">
        <v>44180</v>
      </c>
      <c r="I237" s="392">
        <v>53904</v>
      </c>
      <c r="J237" s="274">
        <v>32</v>
      </c>
      <c r="K237" s="274">
        <v>5</v>
      </c>
      <c r="L237" s="252"/>
      <c r="M237" s="252"/>
      <c r="N237" s="252"/>
      <c r="O237" s="252"/>
      <c r="P237" s="252"/>
      <c r="Q237" s="252"/>
      <c r="R237" s="252"/>
      <c r="S237" s="252"/>
      <c r="T237" s="252"/>
      <c r="U237" s="252"/>
      <c r="V237" s="252"/>
      <c r="W237" s="252"/>
      <c r="X237" s="252"/>
      <c r="Y237" s="252"/>
      <c r="Z237" s="252"/>
      <c r="AA237" s="252"/>
      <c r="AB237" s="252"/>
      <c r="AC237" s="252"/>
      <c r="AD237" s="252"/>
      <c r="AE237" s="252"/>
      <c r="AF237" s="252"/>
      <c r="AG237" s="252"/>
      <c r="AH237" s="252"/>
      <c r="AI237" s="252"/>
      <c r="AJ237" s="252"/>
      <c r="AK237" s="252"/>
      <c r="AL237" s="252"/>
      <c r="AM237" s="252"/>
      <c r="AN237" s="252"/>
    </row>
    <row r="238" spans="1:40" s="102" customFormat="1" ht="17.100000000000001" customHeight="1">
      <c r="A238" s="469" t="s">
        <v>834</v>
      </c>
      <c r="B238" s="469"/>
      <c r="C238" s="469"/>
      <c r="D238" s="393">
        <f>SUM(D239:D247)</f>
        <v>40053.204822131491</v>
      </c>
      <c r="E238" s="393">
        <f>SUM(E239:E247)</f>
        <v>40053.204822131491</v>
      </c>
      <c r="F238" s="393">
        <f>SUM(F239:F247)</f>
        <v>40053.204822131491</v>
      </c>
      <c r="G238" s="392"/>
      <c r="H238" s="392"/>
      <c r="I238" s="392"/>
      <c r="J238" s="274"/>
      <c r="K238" s="274"/>
      <c r="L238" s="252"/>
      <c r="M238" s="252"/>
      <c r="N238" s="252"/>
      <c r="O238" s="252"/>
      <c r="P238" s="252"/>
      <c r="Q238" s="252"/>
      <c r="R238" s="252"/>
      <c r="S238" s="252"/>
      <c r="T238" s="252"/>
      <c r="U238" s="252"/>
      <c r="V238" s="252"/>
      <c r="W238" s="252"/>
      <c r="X238" s="252"/>
      <c r="Y238" s="252"/>
      <c r="Z238" s="252"/>
      <c r="AA238" s="252"/>
      <c r="AB238" s="252"/>
      <c r="AC238" s="252"/>
      <c r="AD238" s="252"/>
      <c r="AE238" s="252"/>
      <c r="AF238" s="252"/>
      <c r="AG238" s="252"/>
      <c r="AH238" s="252"/>
      <c r="AI238" s="252"/>
      <c r="AJ238" s="252"/>
      <c r="AK238" s="252"/>
      <c r="AL238" s="252"/>
      <c r="AM238" s="252"/>
      <c r="AN238" s="252"/>
    </row>
    <row r="239" spans="1:40" s="102" customFormat="1" ht="17.100000000000001" customHeight="1">
      <c r="A239" s="274">
        <v>262</v>
      </c>
      <c r="B239" s="274" t="s">
        <v>227</v>
      </c>
      <c r="C239" s="390" t="s">
        <v>351</v>
      </c>
      <c r="D239" s="391">
        <v>2402.4609810584998</v>
      </c>
      <c r="E239" s="391">
        <v>2402.4609810584998</v>
      </c>
      <c r="F239" s="391">
        <v>2402.4609810584998</v>
      </c>
      <c r="G239" s="392">
        <v>41290</v>
      </c>
      <c r="H239" s="392">
        <v>41761</v>
      </c>
      <c r="I239" s="392">
        <v>45271</v>
      </c>
      <c r="J239" s="274">
        <v>10</v>
      </c>
      <c r="K239" s="274">
        <v>8</v>
      </c>
      <c r="L239" s="252"/>
      <c r="M239" s="252"/>
      <c r="N239" s="252"/>
      <c r="O239" s="252"/>
      <c r="P239" s="252"/>
      <c r="Q239" s="252"/>
      <c r="R239" s="252"/>
      <c r="S239" s="252"/>
      <c r="T239" s="252"/>
      <c r="U239" s="252"/>
      <c r="V239" s="252"/>
      <c r="W239" s="252"/>
      <c r="X239" s="252"/>
      <c r="Y239" s="252"/>
      <c r="Z239" s="252"/>
      <c r="AA239" s="252"/>
      <c r="AB239" s="252"/>
      <c r="AC239" s="252"/>
      <c r="AD239" s="252"/>
      <c r="AE239" s="252"/>
      <c r="AF239" s="252"/>
      <c r="AG239" s="252"/>
      <c r="AH239" s="252"/>
      <c r="AI239" s="252"/>
      <c r="AJ239" s="252"/>
      <c r="AK239" s="252"/>
      <c r="AL239" s="252"/>
      <c r="AM239" s="252"/>
      <c r="AN239" s="252"/>
    </row>
    <row r="240" spans="1:40" s="102" customFormat="1" ht="17.100000000000001" customHeight="1">
      <c r="A240" s="274">
        <v>264</v>
      </c>
      <c r="B240" s="274" t="s">
        <v>126</v>
      </c>
      <c r="C240" s="390" t="s">
        <v>352</v>
      </c>
      <c r="D240" s="391">
        <v>13245.630291218999</v>
      </c>
      <c r="E240" s="391">
        <v>13245.630291218999</v>
      </c>
      <c r="F240" s="391">
        <v>13245.630291218999</v>
      </c>
      <c r="G240" s="392">
        <v>42979</v>
      </c>
      <c r="H240" s="392">
        <v>44180</v>
      </c>
      <c r="I240" s="392">
        <v>53965</v>
      </c>
      <c r="J240" s="274">
        <v>30</v>
      </c>
      <c r="K240" s="274">
        <v>0</v>
      </c>
      <c r="L240" s="252"/>
      <c r="M240" s="252"/>
      <c r="N240" s="252"/>
      <c r="O240" s="252"/>
      <c r="P240" s="252"/>
      <c r="Q240" s="252"/>
      <c r="R240" s="252"/>
      <c r="S240" s="252"/>
      <c r="T240" s="252"/>
      <c r="U240" s="252"/>
      <c r="V240" s="252"/>
      <c r="W240" s="252"/>
      <c r="X240" s="252"/>
      <c r="Y240" s="252"/>
      <c r="Z240" s="252"/>
      <c r="AA240" s="252"/>
      <c r="AB240" s="252"/>
      <c r="AC240" s="252"/>
      <c r="AD240" s="252"/>
      <c r="AE240" s="252"/>
      <c r="AF240" s="252"/>
      <c r="AG240" s="252"/>
      <c r="AH240" s="252"/>
      <c r="AI240" s="252"/>
      <c r="AJ240" s="252"/>
      <c r="AK240" s="252"/>
      <c r="AL240" s="252"/>
      <c r="AM240" s="252"/>
      <c r="AN240" s="252"/>
    </row>
    <row r="241" spans="1:40" s="102" customFormat="1" ht="17.100000000000001" customHeight="1">
      <c r="A241" s="274">
        <v>266</v>
      </c>
      <c r="B241" s="274" t="s">
        <v>227</v>
      </c>
      <c r="C241" s="390" t="s">
        <v>353</v>
      </c>
      <c r="D241" s="391">
        <v>5931.0713338715004</v>
      </c>
      <c r="E241" s="391">
        <v>5931.0713338715004</v>
      </c>
      <c r="F241" s="391">
        <v>5931.0713338715004</v>
      </c>
      <c r="G241" s="392">
        <v>43495</v>
      </c>
      <c r="H241" s="392">
        <v>44180</v>
      </c>
      <c r="I241" s="392">
        <v>54128</v>
      </c>
      <c r="J241" s="274">
        <v>29</v>
      </c>
      <c r="K241" s="274">
        <v>0</v>
      </c>
      <c r="L241" s="252"/>
      <c r="M241" s="252"/>
      <c r="N241" s="252"/>
      <c r="O241" s="252"/>
      <c r="P241" s="252"/>
      <c r="Q241" s="252"/>
      <c r="R241" s="252"/>
      <c r="S241" s="252"/>
      <c r="T241" s="252"/>
      <c r="U241" s="252"/>
      <c r="V241" s="252"/>
      <c r="W241" s="252"/>
      <c r="X241" s="252"/>
      <c r="Y241" s="252"/>
      <c r="Z241" s="252"/>
      <c r="AA241" s="252"/>
      <c r="AB241" s="252"/>
      <c r="AC241" s="252"/>
      <c r="AD241" s="252"/>
      <c r="AE241" s="252"/>
      <c r="AF241" s="252"/>
      <c r="AG241" s="252"/>
      <c r="AH241" s="252"/>
      <c r="AI241" s="252"/>
      <c r="AJ241" s="252"/>
      <c r="AK241" s="252"/>
      <c r="AL241" s="252"/>
      <c r="AM241" s="252"/>
      <c r="AN241" s="252"/>
    </row>
    <row r="242" spans="1:40" s="102" customFormat="1" ht="17.100000000000001" customHeight="1">
      <c r="A242" s="274">
        <v>267</v>
      </c>
      <c r="B242" s="274" t="s">
        <v>227</v>
      </c>
      <c r="C242" s="390" t="s">
        <v>354</v>
      </c>
      <c r="D242" s="391">
        <v>2906.2788564514999</v>
      </c>
      <c r="E242" s="391">
        <v>2906.2788564514999</v>
      </c>
      <c r="F242" s="391">
        <v>2906.2788564514999</v>
      </c>
      <c r="G242" s="392">
        <v>41912</v>
      </c>
      <c r="H242" s="392">
        <v>42062</v>
      </c>
      <c r="I242" s="392">
        <v>45504</v>
      </c>
      <c r="J242" s="274">
        <v>9</v>
      </c>
      <c r="K242" s="274">
        <v>5</v>
      </c>
      <c r="L242" s="252"/>
      <c r="M242" s="252"/>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252"/>
      <c r="AJ242" s="252"/>
      <c r="AK242" s="252"/>
      <c r="AL242" s="252"/>
      <c r="AM242" s="252"/>
      <c r="AN242" s="252"/>
    </row>
    <row r="243" spans="1:40" s="102" customFormat="1" ht="17.100000000000001" customHeight="1">
      <c r="A243" s="274">
        <v>268</v>
      </c>
      <c r="B243" s="274" t="s">
        <v>127</v>
      </c>
      <c r="C243" s="390" t="s">
        <v>355</v>
      </c>
      <c r="D243" s="391">
        <v>181.8577159905</v>
      </c>
      <c r="E243" s="391">
        <v>181.8577159905</v>
      </c>
      <c r="F243" s="391">
        <v>181.8577159905</v>
      </c>
      <c r="G243" s="392">
        <v>43647</v>
      </c>
      <c r="H243" s="392">
        <v>44073</v>
      </c>
      <c r="I243" s="392">
        <v>50374</v>
      </c>
      <c r="J243" s="274">
        <v>18</v>
      </c>
      <c r="K243" s="274">
        <v>4</v>
      </c>
      <c r="L243" s="252"/>
      <c r="M243" s="252"/>
      <c r="N243" s="252"/>
      <c r="O243" s="252"/>
      <c r="P243" s="252"/>
      <c r="Q243" s="252"/>
      <c r="R243" s="252"/>
      <c r="S243" s="252"/>
      <c r="T243" s="252"/>
      <c r="U243" s="252"/>
      <c r="V243" s="252"/>
      <c r="W243" s="252"/>
      <c r="X243" s="252"/>
      <c r="Y243" s="252"/>
      <c r="Z243" s="252"/>
      <c r="AA243" s="252"/>
      <c r="AB243" s="252"/>
      <c r="AC243" s="252"/>
      <c r="AD243" s="252"/>
      <c r="AE243" s="252"/>
      <c r="AF243" s="252"/>
      <c r="AG243" s="252"/>
      <c r="AH243" s="252"/>
      <c r="AI243" s="252"/>
      <c r="AJ243" s="252"/>
      <c r="AK243" s="252"/>
      <c r="AL243" s="252"/>
      <c r="AM243" s="252"/>
      <c r="AN243" s="252"/>
    </row>
    <row r="244" spans="1:40" s="102" customFormat="1" ht="17.100000000000001" customHeight="1">
      <c r="A244" s="274">
        <v>269</v>
      </c>
      <c r="B244" s="274" t="s">
        <v>135</v>
      </c>
      <c r="C244" s="390" t="s">
        <v>356</v>
      </c>
      <c r="D244" s="391">
        <v>162.89396170949999</v>
      </c>
      <c r="E244" s="391">
        <v>162.89396170949999</v>
      </c>
      <c r="F244" s="391">
        <v>162.89396170949999</v>
      </c>
      <c r="G244" s="392">
        <v>42136</v>
      </c>
      <c r="H244" s="392">
        <v>42136</v>
      </c>
      <c r="I244" s="392">
        <v>45504</v>
      </c>
      <c r="J244" s="274">
        <v>9</v>
      </c>
      <c r="K244" s="274">
        <v>0</v>
      </c>
      <c r="L244" s="252"/>
      <c r="M244" s="252"/>
      <c r="N244" s="252"/>
      <c r="O244" s="252"/>
      <c r="P244" s="252"/>
      <c r="Q244" s="252"/>
      <c r="R244" s="252"/>
      <c r="S244" s="252"/>
      <c r="T244" s="252"/>
      <c r="U244" s="252"/>
      <c r="V244" s="252"/>
      <c r="W244" s="252"/>
      <c r="X244" s="252"/>
      <c r="Y244" s="252"/>
      <c r="Z244" s="252"/>
      <c r="AA244" s="252"/>
      <c r="AB244" s="252"/>
      <c r="AC244" s="252"/>
      <c r="AD244" s="252"/>
      <c r="AE244" s="252"/>
      <c r="AF244" s="252"/>
      <c r="AG244" s="252"/>
      <c r="AH244" s="252"/>
      <c r="AI244" s="252"/>
      <c r="AJ244" s="252"/>
      <c r="AK244" s="252"/>
      <c r="AL244" s="252"/>
      <c r="AM244" s="252"/>
      <c r="AN244" s="252"/>
    </row>
    <row r="245" spans="1:40" s="102" customFormat="1" ht="17.100000000000001" customHeight="1">
      <c r="A245" s="274">
        <v>273</v>
      </c>
      <c r="B245" s="274" t="s">
        <v>139</v>
      </c>
      <c r="C245" s="390" t="s">
        <v>357</v>
      </c>
      <c r="D245" s="391">
        <v>2703.3399422244997</v>
      </c>
      <c r="E245" s="391">
        <v>2703.3399422244997</v>
      </c>
      <c r="F245" s="391">
        <v>2703.3399422244997</v>
      </c>
      <c r="G245" s="392">
        <v>42170</v>
      </c>
      <c r="H245" s="392">
        <v>45097</v>
      </c>
      <c r="I245" s="392">
        <v>54057</v>
      </c>
      <c r="J245" s="274">
        <v>32</v>
      </c>
      <c r="K245" s="274">
        <v>5</v>
      </c>
      <c r="L245" s="252"/>
      <c r="M245" s="252"/>
      <c r="N245" s="252"/>
      <c r="O245" s="252"/>
      <c r="P245" s="252"/>
      <c r="Q245" s="252"/>
      <c r="R245" s="252"/>
      <c r="S245" s="252"/>
      <c r="T245" s="252"/>
      <c r="U245" s="252"/>
      <c r="V245" s="252"/>
      <c r="W245" s="252"/>
      <c r="X245" s="252"/>
      <c r="Y245" s="252"/>
      <c r="Z245" s="252"/>
      <c r="AA245" s="252"/>
      <c r="AB245" s="252"/>
      <c r="AC245" s="252"/>
      <c r="AD245" s="252"/>
      <c r="AE245" s="252"/>
      <c r="AF245" s="252"/>
      <c r="AG245" s="252"/>
      <c r="AH245" s="252"/>
      <c r="AI245" s="252"/>
      <c r="AJ245" s="252"/>
      <c r="AK245" s="252"/>
      <c r="AL245" s="252"/>
      <c r="AM245" s="252"/>
      <c r="AN245" s="252"/>
    </row>
    <row r="246" spans="1:40" s="102" customFormat="1" ht="17.100000000000001" customHeight="1">
      <c r="A246" s="274">
        <v>274</v>
      </c>
      <c r="B246" s="274" t="s">
        <v>139</v>
      </c>
      <c r="C246" s="390" t="s">
        <v>358</v>
      </c>
      <c r="D246" s="391">
        <v>6494.2275570880001</v>
      </c>
      <c r="E246" s="391">
        <v>6494.2275570880001</v>
      </c>
      <c r="F246" s="391">
        <v>6494.2275570880001</v>
      </c>
      <c r="G246" s="392">
        <v>41605</v>
      </c>
      <c r="H246" s="392">
        <v>45153</v>
      </c>
      <c r="I246" s="392">
        <v>50770</v>
      </c>
      <c r="J246" s="274">
        <v>25</v>
      </c>
      <c r="K246" s="274">
        <v>0</v>
      </c>
      <c r="L246" s="252"/>
      <c r="M246" s="252"/>
      <c r="N246" s="252"/>
      <c r="O246" s="252"/>
      <c r="P246" s="252"/>
      <c r="Q246" s="252"/>
      <c r="R246" s="252"/>
      <c r="S246" s="252"/>
      <c r="T246" s="252"/>
      <c r="U246" s="252"/>
      <c r="V246" s="252"/>
      <c r="W246" s="252"/>
      <c r="X246" s="252"/>
      <c r="Y246" s="252"/>
      <c r="Z246" s="252"/>
      <c r="AA246" s="252"/>
      <c r="AB246" s="252"/>
      <c r="AC246" s="252"/>
      <c r="AD246" s="252"/>
      <c r="AE246" s="252"/>
      <c r="AF246" s="252"/>
      <c r="AG246" s="252"/>
      <c r="AH246" s="252"/>
      <c r="AI246" s="252"/>
      <c r="AJ246" s="252"/>
      <c r="AK246" s="252"/>
      <c r="AL246" s="252"/>
      <c r="AM246" s="252"/>
      <c r="AN246" s="252"/>
    </row>
    <row r="247" spans="1:40" s="102" customFormat="1" ht="17.100000000000001" customHeight="1">
      <c r="A247" s="274">
        <v>275</v>
      </c>
      <c r="B247" s="274" t="s">
        <v>124</v>
      </c>
      <c r="C247" s="390" t="s">
        <v>359</v>
      </c>
      <c r="D247" s="391">
        <v>6025.4441825184995</v>
      </c>
      <c r="E247" s="391">
        <v>6025.4441825184995</v>
      </c>
      <c r="F247" s="391">
        <v>6025.4441825184995</v>
      </c>
      <c r="G247" s="392">
        <v>42061</v>
      </c>
      <c r="H247" s="392">
        <v>42061</v>
      </c>
      <c r="I247" s="392">
        <v>45504</v>
      </c>
      <c r="J247" s="274">
        <v>9</v>
      </c>
      <c r="K247" s="274">
        <v>0</v>
      </c>
      <c r="L247" s="252"/>
      <c r="M247" s="252"/>
      <c r="N247" s="252"/>
      <c r="O247" s="252"/>
      <c r="P247" s="252"/>
      <c r="Q247" s="252"/>
      <c r="R247" s="252"/>
      <c r="S247" s="252"/>
      <c r="T247" s="252"/>
      <c r="U247" s="252"/>
      <c r="V247" s="252"/>
      <c r="W247" s="252"/>
      <c r="X247" s="252"/>
      <c r="Y247" s="252"/>
      <c r="Z247" s="252"/>
      <c r="AA247" s="252"/>
      <c r="AB247" s="252"/>
      <c r="AC247" s="252"/>
      <c r="AD247" s="252"/>
      <c r="AE247" s="252"/>
      <c r="AF247" s="252"/>
      <c r="AG247" s="252"/>
      <c r="AH247" s="252"/>
      <c r="AI247" s="252"/>
      <c r="AJ247" s="252"/>
      <c r="AK247" s="252"/>
      <c r="AL247" s="252"/>
      <c r="AM247" s="252"/>
      <c r="AN247" s="252"/>
    </row>
    <row r="248" spans="1:40" s="102" customFormat="1" ht="17.100000000000001" customHeight="1">
      <c r="A248" s="469" t="s">
        <v>835</v>
      </c>
      <c r="B248" s="469"/>
      <c r="C248" s="469"/>
      <c r="D248" s="393">
        <f>SUM(D249:D262)</f>
        <v>45578.6925235495</v>
      </c>
      <c r="E248" s="393">
        <f>SUM(E249:E262)</f>
        <v>45578.6925235495</v>
      </c>
      <c r="F248" s="393">
        <f>SUM(F249:F262)</f>
        <v>45578.6925235495</v>
      </c>
      <c r="G248" s="392"/>
      <c r="H248" s="392"/>
      <c r="I248" s="392"/>
      <c r="J248" s="274"/>
      <c r="K248" s="274"/>
      <c r="L248" s="252"/>
      <c r="M248" s="252"/>
      <c r="N248" s="252"/>
      <c r="O248" s="252"/>
      <c r="P248" s="252"/>
      <c r="Q248" s="252"/>
      <c r="R248" s="252"/>
      <c r="S248" s="252"/>
      <c r="T248" s="252"/>
      <c r="U248" s="252"/>
      <c r="V248" s="252"/>
      <c r="W248" s="252"/>
      <c r="X248" s="252"/>
      <c r="Y248" s="252"/>
      <c r="Z248" s="252"/>
      <c r="AA248" s="252"/>
      <c r="AB248" s="252"/>
      <c r="AC248" s="252"/>
      <c r="AD248" s="252"/>
      <c r="AE248" s="252"/>
      <c r="AF248" s="252"/>
      <c r="AG248" s="252"/>
      <c r="AH248" s="252"/>
      <c r="AI248" s="252"/>
      <c r="AJ248" s="252"/>
      <c r="AK248" s="252"/>
      <c r="AL248" s="252"/>
      <c r="AM248" s="252"/>
      <c r="AN248" s="252"/>
    </row>
    <row r="249" spans="1:40" s="102" customFormat="1" ht="17.100000000000001" customHeight="1">
      <c r="A249" s="274">
        <v>278</v>
      </c>
      <c r="B249" s="274" t="s">
        <v>204</v>
      </c>
      <c r="C249" s="390" t="s">
        <v>360</v>
      </c>
      <c r="D249" s="391">
        <v>888.73558838699989</v>
      </c>
      <c r="E249" s="391">
        <v>888.73558838699989</v>
      </c>
      <c r="F249" s="391">
        <v>888.73558838699989</v>
      </c>
      <c r="G249" s="392">
        <v>42983</v>
      </c>
      <c r="H249" s="392">
        <v>43636</v>
      </c>
      <c r="I249" s="392">
        <v>54128</v>
      </c>
      <c r="J249" s="274">
        <v>30</v>
      </c>
      <c r="K249" s="274">
        <v>2</v>
      </c>
      <c r="L249" s="252"/>
      <c r="M249" s="252"/>
      <c r="N249" s="252"/>
      <c r="O249" s="252"/>
      <c r="P249" s="252"/>
      <c r="Q249" s="252"/>
      <c r="R249" s="252"/>
      <c r="S249" s="252"/>
      <c r="T249" s="252"/>
      <c r="U249" s="252"/>
      <c r="V249" s="252"/>
      <c r="W249" s="252"/>
      <c r="X249" s="252"/>
      <c r="Y249" s="252"/>
      <c r="Z249" s="252"/>
      <c r="AA249" s="252"/>
      <c r="AB249" s="252"/>
      <c r="AC249" s="252"/>
      <c r="AD249" s="252"/>
      <c r="AE249" s="252"/>
      <c r="AF249" s="252"/>
      <c r="AG249" s="252"/>
      <c r="AH249" s="252"/>
      <c r="AI249" s="252"/>
      <c r="AJ249" s="252"/>
      <c r="AK249" s="252"/>
      <c r="AL249" s="252"/>
      <c r="AM249" s="252"/>
      <c r="AN249" s="252"/>
    </row>
    <row r="250" spans="1:40" s="102" customFormat="1" ht="17.100000000000001" customHeight="1">
      <c r="A250" s="274">
        <v>280</v>
      </c>
      <c r="B250" s="274" t="s">
        <v>227</v>
      </c>
      <c r="C250" s="390" t="s">
        <v>361</v>
      </c>
      <c r="D250" s="391">
        <v>1492.4727121874998</v>
      </c>
      <c r="E250" s="391">
        <v>1492.4727121874998</v>
      </c>
      <c r="F250" s="391">
        <v>1492.4727121874998</v>
      </c>
      <c r="G250" s="392">
        <v>42129</v>
      </c>
      <c r="H250" s="392">
        <v>45063</v>
      </c>
      <c r="I250" s="392">
        <v>54218</v>
      </c>
      <c r="J250" s="274">
        <v>33</v>
      </c>
      <c r="K250" s="274">
        <v>0</v>
      </c>
      <c r="L250" s="252"/>
      <c r="M250" s="252"/>
      <c r="N250" s="252"/>
      <c r="O250" s="252"/>
      <c r="P250" s="252"/>
      <c r="Q250" s="252"/>
      <c r="R250" s="252"/>
      <c r="S250" s="252"/>
      <c r="T250" s="252"/>
      <c r="U250" s="252"/>
      <c r="V250" s="252"/>
      <c r="W250" s="252"/>
      <c r="X250" s="252"/>
      <c r="Y250" s="252"/>
      <c r="Z250" s="252"/>
      <c r="AA250" s="252"/>
      <c r="AB250" s="252"/>
      <c r="AC250" s="252"/>
      <c r="AD250" s="252"/>
      <c r="AE250" s="252"/>
      <c r="AF250" s="252"/>
      <c r="AG250" s="252"/>
      <c r="AH250" s="252"/>
      <c r="AI250" s="252"/>
      <c r="AJ250" s="252"/>
      <c r="AK250" s="252"/>
      <c r="AL250" s="252"/>
      <c r="AM250" s="252"/>
      <c r="AN250" s="252"/>
    </row>
    <row r="251" spans="1:40" s="102" customFormat="1" ht="17.100000000000001" customHeight="1">
      <c r="A251" s="274">
        <v>281</v>
      </c>
      <c r="B251" s="274" t="s">
        <v>135</v>
      </c>
      <c r="C251" s="390" t="s">
        <v>362</v>
      </c>
      <c r="D251" s="391">
        <v>2210.3639946009998</v>
      </c>
      <c r="E251" s="391">
        <v>2210.3639946009998</v>
      </c>
      <c r="F251" s="391">
        <v>2210.3639946009998</v>
      </c>
      <c r="G251" s="392">
        <v>43073</v>
      </c>
      <c r="H251" s="392">
        <v>44180</v>
      </c>
      <c r="I251" s="392">
        <v>51194</v>
      </c>
      <c r="J251" s="274">
        <v>22</v>
      </c>
      <c r="K251" s="274">
        <v>0</v>
      </c>
      <c r="L251" s="252"/>
      <c r="M251" s="252"/>
      <c r="N251" s="252"/>
      <c r="O251" s="252"/>
      <c r="P251" s="252"/>
      <c r="Q251" s="252"/>
      <c r="R251" s="252"/>
      <c r="S251" s="252"/>
      <c r="T251" s="252"/>
      <c r="U251" s="252"/>
      <c r="V251" s="252"/>
      <c r="W251" s="252"/>
      <c r="X251" s="252"/>
      <c r="Y251" s="252"/>
      <c r="Z251" s="252"/>
      <c r="AA251" s="252"/>
      <c r="AB251" s="252"/>
      <c r="AC251" s="252"/>
      <c r="AD251" s="252"/>
      <c r="AE251" s="252"/>
      <c r="AF251" s="252"/>
      <c r="AG251" s="252"/>
      <c r="AH251" s="252"/>
      <c r="AI251" s="252"/>
      <c r="AJ251" s="252"/>
      <c r="AK251" s="252"/>
      <c r="AL251" s="252"/>
      <c r="AM251" s="252"/>
      <c r="AN251" s="252"/>
    </row>
    <row r="252" spans="1:40" s="102" customFormat="1" ht="17.100000000000001" customHeight="1">
      <c r="A252" s="274">
        <v>282</v>
      </c>
      <c r="B252" s="274" t="s">
        <v>227</v>
      </c>
      <c r="C252" s="390" t="s">
        <v>363</v>
      </c>
      <c r="D252" s="391">
        <v>6732.2494190319994</v>
      </c>
      <c r="E252" s="391">
        <v>6732.2494190319994</v>
      </c>
      <c r="F252" s="391">
        <v>6732.2494190319994</v>
      </c>
      <c r="G252" s="392">
        <v>43329</v>
      </c>
      <c r="H252" s="392">
        <v>45152</v>
      </c>
      <c r="I252" s="392">
        <v>54322</v>
      </c>
      <c r="J252" s="274">
        <v>30</v>
      </c>
      <c r="K252" s="274">
        <v>0</v>
      </c>
      <c r="L252" s="252"/>
      <c r="M252" s="252"/>
      <c r="N252" s="252"/>
      <c r="O252" s="252"/>
      <c r="P252" s="252"/>
      <c r="Q252" s="252"/>
      <c r="R252" s="252"/>
      <c r="S252" s="252"/>
      <c r="T252" s="252"/>
      <c r="U252" s="252"/>
      <c r="V252" s="252"/>
      <c r="W252" s="252"/>
      <c r="X252" s="252"/>
      <c r="Y252" s="252"/>
      <c r="Z252" s="252"/>
      <c r="AA252" s="252"/>
      <c r="AB252" s="252"/>
      <c r="AC252" s="252"/>
      <c r="AD252" s="252"/>
      <c r="AE252" s="252"/>
      <c r="AF252" s="252"/>
      <c r="AG252" s="252"/>
      <c r="AH252" s="252"/>
      <c r="AI252" s="252"/>
      <c r="AJ252" s="252"/>
      <c r="AK252" s="252"/>
      <c r="AL252" s="252"/>
      <c r="AM252" s="252"/>
      <c r="AN252" s="252"/>
    </row>
    <row r="253" spans="1:40" s="102" customFormat="1" ht="17.100000000000001" customHeight="1">
      <c r="A253" s="274">
        <v>283</v>
      </c>
      <c r="B253" s="274" t="s">
        <v>135</v>
      </c>
      <c r="C253" s="390" t="s">
        <v>364</v>
      </c>
      <c r="D253" s="391">
        <v>5383.7679265769993</v>
      </c>
      <c r="E253" s="391">
        <v>5383.7679265769993</v>
      </c>
      <c r="F253" s="391">
        <v>5383.7679265769993</v>
      </c>
      <c r="G253" s="392">
        <v>43535</v>
      </c>
      <c r="H253" s="392">
        <v>43535</v>
      </c>
      <c r="I253" s="392">
        <v>47087</v>
      </c>
      <c r="J253" s="274">
        <v>9</v>
      </c>
      <c r="K253" s="274">
        <v>4</v>
      </c>
      <c r="L253" s="252"/>
      <c r="M253" s="252"/>
      <c r="N253" s="252"/>
      <c r="O253" s="252"/>
      <c r="P253" s="252"/>
      <c r="Q253" s="252"/>
      <c r="R253" s="252"/>
      <c r="S253" s="252"/>
      <c r="T253" s="252"/>
      <c r="U253" s="252"/>
      <c r="V253" s="252"/>
      <c r="W253" s="252"/>
      <c r="X253" s="252"/>
      <c r="Y253" s="252"/>
      <c r="Z253" s="252"/>
      <c r="AA253" s="252"/>
      <c r="AB253" s="252"/>
      <c r="AC253" s="252"/>
      <c r="AD253" s="252"/>
      <c r="AE253" s="252"/>
      <c r="AF253" s="252"/>
      <c r="AG253" s="252"/>
      <c r="AH253" s="252"/>
      <c r="AI253" s="252"/>
      <c r="AJ253" s="252"/>
      <c r="AK253" s="252"/>
      <c r="AL253" s="252"/>
      <c r="AM253" s="252"/>
      <c r="AN253" s="252"/>
    </row>
    <row r="254" spans="1:40" s="102" customFormat="1" ht="17.100000000000001" customHeight="1">
      <c r="A254" s="274">
        <v>284</v>
      </c>
      <c r="B254" s="274" t="s">
        <v>124</v>
      </c>
      <c r="C254" s="390" t="s">
        <v>365</v>
      </c>
      <c r="D254" s="391">
        <v>2654.541607746</v>
      </c>
      <c r="E254" s="391">
        <v>2654.541607746</v>
      </c>
      <c r="F254" s="391">
        <v>2654.541607746</v>
      </c>
      <c r="G254" s="392">
        <v>42916</v>
      </c>
      <c r="H254" s="392">
        <v>44895</v>
      </c>
      <c r="I254" s="392">
        <v>52071</v>
      </c>
      <c r="J254" s="274">
        <v>25</v>
      </c>
      <c r="K254" s="274">
        <v>0</v>
      </c>
      <c r="L254" s="252"/>
      <c r="M254" s="252"/>
      <c r="N254" s="252"/>
      <c r="O254" s="252"/>
      <c r="P254" s="252"/>
      <c r="Q254" s="252"/>
      <c r="R254" s="252"/>
      <c r="S254" s="252"/>
      <c r="T254" s="252"/>
      <c r="U254" s="252"/>
      <c r="V254" s="252"/>
      <c r="W254" s="252"/>
      <c r="X254" s="252"/>
      <c r="Y254" s="252"/>
      <c r="Z254" s="252"/>
      <c r="AA254" s="252"/>
      <c r="AB254" s="252"/>
      <c r="AC254" s="252"/>
      <c r="AD254" s="252"/>
      <c r="AE254" s="252"/>
      <c r="AF254" s="252"/>
      <c r="AG254" s="252"/>
      <c r="AH254" s="252"/>
      <c r="AI254" s="252"/>
      <c r="AJ254" s="252"/>
      <c r="AK254" s="252"/>
      <c r="AL254" s="252"/>
      <c r="AM254" s="252"/>
      <c r="AN254" s="252"/>
    </row>
    <row r="255" spans="1:40" s="102" customFormat="1" ht="17.100000000000001" customHeight="1">
      <c r="A255" s="274">
        <v>286</v>
      </c>
      <c r="B255" s="274" t="s">
        <v>127</v>
      </c>
      <c r="C255" s="390" t="s">
        <v>366</v>
      </c>
      <c r="D255" s="391">
        <v>4214.9242532669996</v>
      </c>
      <c r="E255" s="391">
        <v>4214.9242532669996</v>
      </c>
      <c r="F255" s="391">
        <v>4214.9242532669996</v>
      </c>
      <c r="G255" s="392">
        <v>42625</v>
      </c>
      <c r="H255" s="392">
        <v>42625</v>
      </c>
      <c r="I255" s="392">
        <v>46139</v>
      </c>
      <c r="J255" s="274">
        <v>9</v>
      </c>
      <c r="K255" s="274">
        <v>6</v>
      </c>
      <c r="L255" s="252"/>
      <c r="M255" s="252"/>
      <c r="N255" s="252"/>
      <c r="O255" s="252"/>
      <c r="P255" s="252"/>
      <c r="Q255" s="252"/>
      <c r="R255" s="252"/>
      <c r="S255" s="252"/>
      <c r="T255" s="252"/>
      <c r="U255" s="252"/>
      <c r="V255" s="252"/>
      <c r="W255" s="252"/>
      <c r="X255" s="252"/>
      <c r="Y255" s="252"/>
      <c r="Z255" s="252"/>
      <c r="AA255" s="252"/>
      <c r="AB255" s="252"/>
      <c r="AC255" s="252"/>
      <c r="AD255" s="252"/>
      <c r="AE255" s="252"/>
      <c r="AF255" s="252"/>
      <c r="AG255" s="252"/>
      <c r="AH255" s="252"/>
      <c r="AI255" s="252"/>
      <c r="AJ255" s="252"/>
      <c r="AK255" s="252"/>
      <c r="AL255" s="252"/>
      <c r="AM255" s="252"/>
      <c r="AN255" s="252"/>
    </row>
    <row r="256" spans="1:40" s="102" customFormat="1" ht="17.100000000000001" customHeight="1">
      <c r="A256" s="274">
        <v>288</v>
      </c>
      <c r="B256" s="274" t="s">
        <v>227</v>
      </c>
      <c r="C256" s="390" t="s">
        <v>367</v>
      </c>
      <c r="D256" s="391">
        <v>2287.1057805394998</v>
      </c>
      <c r="E256" s="391">
        <v>2287.1057805394998</v>
      </c>
      <c r="F256" s="391">
        <v>2287.1057805394998</v>
      </c>
      <c r="G256" s="392">
        <v>42601</v>
      </c>
      <c r="H256" s="392">
        <v>45056</v>
      </c>
      <c r="I256" s="392">
        <v>54332</v>
      </c>
      <c r="J256" s="274">
        <v>32</v>
      </c>
      <c r="K256" s="274">
        <v>1</v>
      </c>
      <c r="L256" s="252"/>
      <c r="M256" s="252"/>
      <c r="N256" s="252"/>
      <c r="O256" s="252"/>
      <c r="P256" s="252"/>
      <c r="Q256" s="252"/>
      <c r="R256" s="252"/>
      <c r="S256" s="252"/>
      <c r="T256" s="252"/>
      <c r="U256" s="252"/>
      <c r="V256" s="252"/>
      <c r="W256" s="252"/>
      <c r="X256" s="252"/>
      <c r="Y256" s="252"/>
      <c r="Z256" s="252"/>
      <c r="AA256" s="252"/>
      <c r="AB256" s="252"/>
      <c r="AC256" s="252"/>
      <c r="AD256" s="252"/>
      <c r="AE256" s="252"/>
      <c r="AF256" s="252"/>
      <c r="AG256" s="252"/>
      <c r="AH256" s="252"/>
      <c r="AI256" s="252"/>
      <c r="AJ256" s="252"/>
      <c r="AK256" s="252"/>
      <c r="AL256" s="252"/>
      <c r="AM256" s="252"/>
      <c r="AN256" s="252"/>
    </row>
    <row r="257" spans="1:40" s="102" customFormat="1" ht="17.100000000000001" customHeight="1">
      <c r="A257" s="274">
        <v>289</v>
      </c>
      <c r="B257" s="274" t="s">
        <v>154</v>
      </c>
      <c r="C257" s="390" t="s">
        <v>368</v>
      </c>
      <c r="D257" s="391">
        <v>3984.7407265529996</v>
      </c>
      <c r="E257" s="391">
        <v>3984.7407265529996</v>
      </c>
      <c r="F257" s="391">
        <v>3984.7407265529996</v>
      </c>
      <c r="G257" s="392">
        <v>43926</v>
      </c>
      <c r="H257" s="392">
        <v>45135</v>
      </c>
      <c r="I257" s="392">
        <v>56298</v>
      </c>
      <c r="J257" s="274">
        <v>30</v>
      </c>
      <c r="K257" s="274">
        <v>6</v>
      </c>
      <c r="L257" s="252"/>
      <c r="M257" s="252"/>
      <c r="N257" s="252"/>
      <c r="O257" s="252"/>
      <c r="P257" s="252"/>
      <c r="Q257" s="252"/>
      <c r="R257" s="252"/>
      <c r="S257" s="252"/>
      <c r="T257" s="252"/>
      <c r="U257" s="252"/>
      <c r="V257" s="252"/>
      <c r="W257" s="252"/>
      <c r="X257" s="252"/>
      <c r="Y257" s="252"/>
      <c r="Z257" s="252"/>
      <c r="AA257" s="252"/>
      <c r="AB257" s="252"/>
      <c r="AC257" s="252"/>
      <c r="AD257" s="252"/>
      <c r="AE257" s="252"/>
      <c r="AF257" s="252"/>
      <c r="AG257" s="252"/>
      <c r="AH257" s="252"/>
      <c r="AI257" s="252"/>
      <c r="AJ257" s="252"/>
      <c r="AK257" s="252"/>
      <c r="AL257" s="252"/>
      <c r="AM257" s="252"/>
      <c r="AN257" s="252"/>
    </row>
    <row r="258" spans="1:40" s="102" customFormat="1" ht="17.100000000000001" customHeight="1">
      <c r="A258" s="274">
        <v>290</v>
      </c>
      <c r="B258" s="274" t="s">
        <v>135</v>
      </c>
      <c r="C258" s="390" t="s">
        <v>369</v>
      </c>
      <c r="D258" s="391">
        <v>865.62678773149992</v>
      </c>
      <c r="E258" s="391">
        <v>865.62678773149992</v>
      </c>
      <c r="F258" s="391">
        <v>865.62678773149992</v>
      </c>
      <c r="G258" s="392">
        <v>44079</v>
      </c>
      <c r="H258" s="392">
        <v>44925</v>
      </c>
      <c r="I258" s="392">
        <v>48582</v>
      </c>
      <c r="J258" s="274">
        <v>10</v>
      </c>
      <c r="K258" s="274">
        <v>1</v>
      </c>
      <c r="L258" s="252"/>
      <c r="M258" s="252"/>
      <c r="N258" s="252"/>
      <c r="O258" s="252"/>
      <c r="P258" s="252"/>
      <c r="Q258" s="252"/>
      <c r="R258" s="252"/>
      <c r="S258" s="252"/>
      <c r="T258" s="252"/>
      <c r="U258" s="252"/>
      <c r="V258" s="252"/>
      <c r="W258" s="252"/>
      <c r="X258" s="252"/>
      <c r="Y258" s="252"/>
      <c r="Z258" s="252"/>
      <c r="AA258" s="252"/>
      <c r="AB258" s="252"/>
      <c r="AC258" s="252"/>
      <c r="AD258" s="252"/>
      <c r="AE258" s="252"/>
      <c r="AF258" s="252"/>
      <c r="AG258" s="252"/>
      <c r="AH258" s="252"/>
      <c r="AI258" s="252"/>
      <c r="AJ258" s="252"/>
      <c r="AK258" s="252"/>
      <c r="AL258" s="252"/>
      <c r="AM258" s="252"/>
      <c r="AN258" s="252"/>
    </row>
    <row r="259" spans="1:40" s="102" customFormat="1" ht="17.100000000000001" customHeight="1">
      <c r="A259" s="274">
        <v>292</v>
      </c>
      <c r="B259" s="274" t="s">
        <v>139</v>
      </c>
      <c r="C259" s="390" t="s">
        <v>370</v>
      </c>
      <c r="D259" s="391">
        <v>4902.954859859</v>
      </c>
      <c r="E259" s="391">
        <v>4902.954859859</v>
      </c>
      <c r="F259" s="391">
        <v>4902.954859859</v>
      </c>
      <c r="G259" s="392">
        <v>42662</v>
      </c>
      <c r="H259" s="392">
        <v>42866</v>
      </c>
      <c r="I259" s="392">
        <v>49947</v>
      </c>
      <c r="J259" s="274">
        <v>19</v>
      </c>
      <c r="K259" s="274">
        <v>4</v>
      </c>
      <c r="L259" s="252"/>
      <c r="M259" s="252"/>
      <c r="N259" s="252"/>
      <c r="O259" s="252"/>
      <c r="P259" s="252"/>
      <c r="Q259" s="252"/>
      <c r="R259" s="252"/>
      <c r="S259" s="252"/>
      <c r="T259" s="252"/>
      <c r="U259" s="252"/>
      <c r="V259" s="252"/>
      <c r="W259" s="252"/>
      <c r="X259" s="252"/>
      <c r="Y259" s="252"/>
      <c r="Z259" s="252"/>
      <c r="AA259" s="252"/>
      <c r="AB259" s="252"/>
      <c r="AC259" s="252"/>
      <c r="AD259" s="252"/>
      <c r="AE259" s="252"/>
      <c r="AF259" s="252"/>
      <c r="AG259" s="252"/>
      <c r="AH259" s="252"/>
      <c r="AI259" s="252"/>
      <c r="AJ259" s="252"/>
      <c r="AK259" s="252"/>
      <c r="AL259" s="252"/>
      <c r="AM259" s="252"/>
      <c r="AN259" s="252"/>
    </row>
    <row r="260" spans="1:40" s="102" customFormat="1" ht="17.100000000000001" customHeight="1">
      <c r="A260" s="274">
        <v>293</v>
      </c>
      <c r="B260" s="274" t="s">
        <v>227</v>
      </c>
      <c r="C260" s="390" t="s">
        <v>371</v>
      </c>
      <c r="D260" s="391">
        <v>4635.0751016449994</v>
      </c>
      <c r="E260" s="391">
        <v>4635.0751016449994</v>
      </c>
      <c r="F260" s="391">
        <v>4635.0751016449994</v>
      </c>
      <c r="G260" s="392">
        <v>42048</v>
      </c>
      <c r="H260" s="392">
        <v>42156</v>
      </c>
      <c r="I260" s="392">
        <v>45504</v>
      </c>
      <c r="J260" s="274">
        <v>9</v>
      </c>
      <c r="K260" s="274">
        <v>0</v>
      </c>
      <c r="L260" s="252"/>
      <c r="M260" s="252"/>
      <c r="N260" s="252"/>
      <c r="O260" s="252"/>
      <c r="P260" s="252"/>
      <c r="Q260" s="252"/>
      <c r="R260" s="252"/>
      <c r="S260" s="252"/>
      <c r="T260" s="252"/>
      <c r="U260" s="252"/>
      <c r="V260" s="252"/>
      <c r="W260" s="252"/>
      <c r="X260" s="252"/>
      <c r="Y260" s="252"/>
      <c r="Z260" s="252"/>
      <c r="AA260" s="252"/>
      <c r="AB260" s="252"/>
      <c r="AC260" s="252"/>
      <c r="AD260" s="252"/>
      <c r="AE260" s="252"/>
      <c r="AF260" s="252"/>
      <c r="AG260" s="252"/>
      <c r="AH260" s="252"/>
      <c r="AI260" s="252"/>
      <c r="AJ260" s="252"/>
      <c r="AK260" s="252"/>
      <c r="AL260" s="252"/>
      <c r="AM260" s="252"/>
      <c r="AN260" s="252"/>
    </row>
    <row r="261" spans="1:40" s="102" customFormat="1" ht="17.100000000000001" customHeight="1">
      <c r="A261" s="274">
        <v>294</v>
      </c>
      <c r="B261" s="274" t="s">
        <v>227</v>
      </c>
      <c r="C261" s="390" t="s">
        <v>372</v>
      </c>
      <c r="D261" s="391">
        <v>4427.6493940379996</v>
      </c>
      <c r="E261" s="391">
        <v>4427.6493940379996</v>
      </c>
      <c r="F261" s="391">
        <v>4427.6493940379996</v>
      </c>
      <c r="G261" s="392">
        <v>41606</v>
      </c>
      <c r="H261" s="392">
        <v>42223</v>
      </c>
      <c r="I261" s="392">
        <v>45504</v>
      </c>
      <c r="J261" s="274">
        <v>10</v>
      </c>
      <c r="K261" s="274">
        <v>3</v>
      </c>
      <c r="L261" s="252"/>
      <c r="M261" s="252"/>
      <c r="N261" s="252"/>
      <c r="O261" s="252"/>
      <c r="P261" s="252"/>
      <c r="Q261" s="252"/>
      <c r="R261" s="252"/>
      <c r="S261" s="252"/>
      <c r="T261" s="252"/>
      <c r="U261" s="252"/>
      <c r="V261" s="252"/>
      <c r="W261" s="252"/>
      <c r="X261" s="252"/>
      <c r="Y261" s="252"/>
      <c r="Z261" s="252"/>
      <c r="AA261" s="252"/>
      <c r="AB261" s="252"/>
      <c r="AC261" s="252"/>
      <c r="AD261" s="252"/>
      <c r="AE261" s="252"/>
      <c r="AF261" s="252"/>
      <c r="AG261" s="252"/>
      <c r="AH261" s="252"/>
      <c r="AI261" s="252"/>
      <c r="AJ261" s="252"/>
      <c r="AK261" s="252"/>
      <c r="AL261" s="252"/>
      <c r="AM261" s="252"/>
      <c r="AN261" s="252"/>
    </row>
    <row r="262" spans="1:40" s="102" customFormat="1" ht="17.100000000000001" customHeight="1">
      <c r="A262" s="274">
        <v>295</v>
      </c>
      <c r="B262" s="274" t="s">
        <v>227</v>
      </c>
      <c r="C262" s="390" t="s">
        <v>373</v>
      </c>
      <c r="D262" s="391">
        <v>898.48437138599991</v>
      </c>
      <c r="E262" s="391">
        <v>898.48437138599991</v>
      </c>
      <c r="F262" s="391">
        <v>898.48437138599991</v>
      </c>
      <c r="G262" s="392">
        <v>41842</v>
      </c>
      <c r="H262" s="392">
        <v>42027</v>
      </c>
      <c r="I262" s="392">
        <v>45504</v>
      </c>
      <c r="J262" s="274">
        <v>9</v>
      </c>
      <c r="K262" s="274">
        <v>9</v>
      </c>
      <c r="L262" s="252"/>
      <c r="M262" s="252"/>
      <c r="N262" s="252"/>
      <c r="O262" s="252"/>
      <c r="P262" s="252"/>
      <c r="Q262" s="252"/>
      <c r="R262" s="252"/>
      <c r="S262" s="252"/>
      <c r="T262" s="252"/>
      <c r="U262" s="252"/>
      <c r="V262" s="252"/>
      <c r="W262" s="252"/>
      <c r="X262" s="252"/>
      <c r="Y262" s="252"/>
      <c r="Z262" s="252"/>
      <c r="AA262" s="252"/>
      <c r="AB262" s="252"/>
      <c r="AC262" s="252"/>
      <c r="AD262" s="252"/>
      <c r="AE262" s="252"/>
      <c r="AF262" s="252"/>
      <c r="AG262" s="252"/>
      <c r="AH262" s="252"/>
      <c r="AI262" s="252"/>
      <c r="AJ262" s="252"/>
      <c r="AK262" s="252"/>
      <c r="AL262" s="252"/>
      <c r="AM262" s="252"/>
      <c r="AN262" s="252"/>
    </row>
    <row r="263" spans="1:40" s="102" customFormat="1" ht="17.100000000000001" customHeight="1">
      <c r="A263" s="469" t="s">
        <v>836</v>
      </c>
      <c r="B263" s="469"/>
      <c r="C263" s="469"/>
      <c r="D263" s="393">
        <f>SUM(D264:D276)</f>
        <v>117609.0578558125</v>
      </c>
      <c r="E263" s="393">
        <f>SUM(E264:E276)</f>
        <v>117609.0578558125</v>
      </c>
      <c r="F263" s="393">
        <f>SUM(F264:F276)</f>
        <v>117609.0578558125</v>
      </c>
      <c r="G263" s="392"/>
      <c r="H263" s="392"/>
      <c r="I263" s="392"/>
      <c r="J263" s="274"/>
      <c r="K263" s="274"/>
      <c r="L263" s="252"/>
      <c r="M263" s="252"/>
      <c r="N263" s="252"/>
      <c r="O263" s="252"/>
      <c r="P263" s="252"/>
      <c r="Q263" s="252"/>
      <c r="R263" s="252"/>
      <c r="S263" s="252"/>
      <c r="T263" s="252"/>
      <c r="U263" s="252"/>
      <c r="V263" s="252"/>
      <c r="W263" s="252"/>
      <c r="X263" s="252"/>
      <c r="Y263" s="252"/>
      <c r="Z263" s="252"/>
      <c r="AA263" s="252"/>
      <c r="AB263" s="252"/>
      <c r="AC263" s="252"/>
      <c r="AD263" s="252"/>
      <c r="AE263" s="252"/>
      <c r="AF263" s="252"/>
      <c r="AG263" s="252"/>
      <c r="AH263" s="252"/>
      <c r="AI263" s="252"/>
      <c r="AJ263" s="252"/>
      <c r="AK263" s="252"/>
      <c r="AL263" s="252"/>
      <c r="AM263" s="252"/>
      <c r="AN263" s="252"/>
    </row>
    <row r="264" spans="1:40" s="102" customFormat="1" ht="17.100000000000001" customHeight="1">
      <c r="A264" s="274">
        <v>296</v>
      </c>
      <c r="B264" s="274" t="s">
        <v>837</v>
      </c>
      <c r="C264" s="390" t="s">
        <v>374</v>
      </c>
      <c r="D264" s="391">
        <v>10886.023631184999</v>
      </c>
      <c r="E264" s="391">
        <v>10886.023631184999</v>
      </c>
      <c r="F264" s="391">
        <v>10886.023631184999</v>
      </c>
      <c r="G264" s="392">
        <v>43344</v>
      </c>
      <c r="H264" s="392">
        <v>44180</v>
      </c>
      <c r="I264" s="392">
        <v>51407</v>
      </c>
      <c r="J264" s="274">
        <v>22</v>
      </c>
      <c r="K264" s="274">
        <v>0</v>
      </c>
      <c r="L264" s="252"/>
      <c r="M264" s="252"/>
      <c r="N264" s="252"/>
      <c r="O264" s="252"/>
      <c r="P264" s="252"/>
      <c r="Q264" s="252"/>
      <c r="R264" s="252"/>
      <c r="S264" s="252"/>
      <c r="T264" s="252"/>
      <c r="U264" s="252"/>
      <c r="V264" s="252"/>
      <c r="W264" s="252"/>
      <c r="X264" s="252"/>
      <c r="Y264" s="252"/>
      <c r="Z264" s="252"/>
      <c r="AA264" s="252"/>
      <c r="AB264" s="252"/>
      <c r="AC264" s="252"/>
      <c r="AD264" s="252"/>
      <c r="AE264" s="252"/>
      <c r="AF264" s="252"/>
      <c r="AG264" s="252"/>
      <c r="AH264" s="252"/>
      <c r="AI264" s="252"/>
      <c r="AJ264" s="252"/>
      <c r="AK264" s="252"/>
      <c r="AL264" s="252"/>
      <c r="AM264" s="252"/>
      <c r="AN264" s="252"/>
    </row>
    <row r="265" spans="1:40" s="102" customFormat="1" ht="17.100000000000001" customHeight="1">
      <c r="A265" s="274">
        <v>297</v>
      </c>
      <c r="B265" s="274" t="s">
        <v>838</v>
      </c>
      <c r="C265" s="390" t="s">
        <v>375</v>
      </c>
      <c r="D265" s="391">
        <v>4296.5008737819999</v>
      </c>
      <c r="E265" s="391">
        <v>4296.5008737819999</v>
      </c>
      <c r="F265" s="391">
        <v>4296.5008737819999</v>
      </c>
      <c r="G265" s="392">
        <v>42946</v>
      </c>
      <c r="H265" s="392">
        <v>44032</v>
      </c>
      <c r="I265" s="392">
        <v>53929</v>
      </c>
      <c r="J265" s="274">
        <v>30</v>
      </c>
      <c r="K265" s="274">
        <v>0</v>
      </c>
      <c r="L265" s="252"/>
      <c r="M265" s="252"/>
      <c r="N265" s="252"/>
      <c r="O265" s="252"/>
      <c r="P265" s="252"/>
      <c r="Q265" s="252"/>
      <c r="R265" s="252"/>
      <c r="S265" s="252"/>
      <c r="T265" s="252"/>
      <c r="U265" s="252"/>
      <c r="V265" s="252"/>
      <c r="W265" s="252"/>
      <c r="X265" s="252"/>
      <c r="Y265" s="252"/>
      <c r="Z265" s="252"/>
      <c r="AA265" s="252"/>
      <c r="AB265" s="252"/>
      <c r="AC265" s="252"/>
      <c r="AD265" s="252"/>
      <c r="AE265" s="252"/>
      <c r="AF265" s="252"/>
      <c r="AG265" s="252"/>
      <c r="AH265" s="252"/>
      <c r="AI265" s="252"/>
      <c r="AJ265" s="252"/>
      <c r="AK265" s="252"/>
      <c r="AL265" s="252"/>
      <c r="AM265" s="252"/>
      <c r="AN265" s="252"/>
    </row>
    <row r="266" spans="1:40" s="102" customFormat="1" ht="17.100000000000001" customHeight="1">
      <c r="A266" s="274">
        <v>298</v>
      </c>
      <c r="B266" s="274" t="s">
        <v>837</v>
      </c>
      <c r="C266" s="390" t="s">
        <v>376</v>
      </c>
      <c r="D266" s="391">
        <v>25716.912474189496</v>
      </c>
      <c r="E266" s="391">
        <v>25716.912474189496</v>
      </c>
      <c r="F266" s="391">
        <v>25716.912474189496</v>
      </c>
      <c r="G266" s="392">
        <v>43497</v>
      </c>
      <c r="H266" s="392">
        <v>44073</v>
      </c>
      <c r="I266" s="392">
        <v>46803</v>
      </c>
      <c r="J266" s="274">
        <v>9</v>
      </c>
      <c r="K266" s="274">
        <v>0</v>
      </c>
      <c r="L266" s="252"/>
      <c r="M266" s="252"/>
      <c r="N266" s="252"/>
      <c r="O266" s="252"/>
      <c r="P266" s="252"/>
      <c r="Q266" s="252"/>
      <c r="R266" s="252"/>
      <c r="S266" s="252"/>
      <c r="T266" s="252"/>
      <c r="U266" s="252"/>
      <c r="V266" s="252"/>
      <c r="W266" s="252"/>
      <c r="X266" s="252"/>
      <c r="Y266" s="252"/>
      <c r="Z266" s="252"/>
      <c r="AA266" s="252"/>
      <c r="AB266" s="252"/>
      <c r="AC266" s="252"/>
      <c r="AD266" s="252"/>
      <c r="AE266" s="252"/>
      <c r="AF266" s="252"/>
      <c r="AG266" s="252"/>
      <c r="AH266" s="252"/>
      <c r="AI266" s="252"/>
      <c r="AJ266" s="252"/>
      <c r="AK266" s="252"/>
      <c r="AL266" s="252"/>
      <c r="AM266" s="252"/>
      <c r="AN266" s="252"/>
    </row>
    <row r="267" spans="1:40" s="102" customFormat="1" ht="17.100000000000001" customHeight="1">
      <c r="A267" s="274">
        <v>300</v>
      </c>
      <c r="B267" s="274" t="s">
        <v>839</v>
      </c>
      <c r="C267" s="390" t="s">
        <v>377</v>
      </c>
      <c r="D267" s="391">
        <v>5280.2341356159995</v>
      </c>
      <c r="E267" s="391">
        <v>5280.2341356159995</v>
      </c>
      <c r="F267" s="391">
        <v>5280.2341356159995</v>
      </c>
      <c r="G267" s="392">
        <v>43601</v>
      </c>
      <c r="H267" s="392">
        <v>43636</v>
      </c>
      <c r="I267" s="392">
        <v>47087</v>
      </c>
      <c r="J267" s="274">
        <v>9</v>
      </c>
      <c r="K267" s="274">
        <v>4</v>
      </c>
      <c r="L267" s="252"/>
      <c r="M267" s="252"/>
      <c r="N267" s="252"/>
      <c r="O267" s="252"/>
      <c r="P267" s="252"/>
      <c r="Q267" s="252"/>
      <c r="R267" s="252"/>
      <c r="S267" s="252"/>
      <c r="T267" s="252"/>
      <c r="U267" s="252"/>
      <c r="V267" s="252"/>
      <c r="W267" s="252"/>
      <c r="X267" s="252"/>
      <c r="Y267" s="252"/>
      <c r="Z267" s="252"/>
      <c r="AA267" s="252"/>
      <c r="AB267" s="252"/>
      <c r="AC267" s="252"/>
      <c r="AD267" s="252"/>
      <c r="AE267" s="252"/>
      <c r="AF267" s="252"/>
      <c r="AG267" s="252"/>
      <c r="AH267" s="252"/>
      <c r="AI267" s="252"/>
      <c r="AJ267" s="252"/>
      <c r="AK267" s="252"/>
      <c r="AL267" s="252"/>
      <c r="AM267" s="252"/>
      <c r="AN267" s="252"/>
    </row>
    <row r="268" spans="1:40" s="102" customFormat="1" ht="17.100000000000001" customHeight="1">
      <c r="A268" s="274">
        <v>304</v>
      </c>
      <c r="B268" s="274" t="s">
        <v>838</v>
      </c>
      <c r="C268" s="390" t="s">
        <v>378</v>
      </c>
      <c r="D268" s="391">
        <v>11134.705900105499</v>
      </c>
      <c r="E268" s="391">
        <v>11134.705900105499</v>
      </c>
      <c r="F268" s="391">
        <v>11134.705900105499</v>
      </c>
      <c r="G268" s="392">
        <v>44138</v>
      </c>
      <c r="H268" s="392">
        <v>44137</v>
      </c>
      <c r="I268" s="392">
        <v>48186</v>
      </c>
      <c r="J268" s="274">
        <v>11</v>
      </c>
      <c r="K268" s="274">
        <v>0</v>
      </c>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52"/>
      <c r="AI268" s="252"/>
      <c r="AJ268" s="252"/>
      <c r="AK268" s="252"/>
      <c r="AL268" s="252"/>
      <c r="AM268" s="252"/>
      <c r="AN268" s="252"/>
    </row>
    <row r="269" spans="1:40" s="102" customFormat="1" ht="17.100000000000001" customHeight="1">
      <c r="A269" s="274">
        <v>305</v>
      </c>
      <c r="B269" s="274" t="s">
        <v>840</v>
      </c>
      <c r="C269" s="390" t="s">
        <v>379</v>
      </c>
      <c r="D269" s="391">
        <v>437.79948428399996</v>
      </c>
      <c r="E269" s="391">
        <v>437.79948428399996</v>
      </c>
      <c r="F269" s="391">
        <v>437.79948428399996</v>
      </c>
      <c r="G269" s="392">
        <v>41977</v>
      </c>
      <c r="H269" s="392">
        <v>42194</v>
      </c>
      <c r="I269" s="392">
        <v>45504</v>
      </c>
      <c r="J269" s="274">
        <v>9</v>
      </c>
      <c r="K269" s="274">
        <v>5</v>
      </c>
      <c r="L269" s="252"/>
      <c r="M269" s="252"/>
      <c r="N269" s="252"/>
      <c r="O269" s="252"/>
      <c r="P269" s="252"/>
      <c r="Q269" s="252"/>
      <c r="R269" s="252"/>
      <c r="S269" s="252"/>
      <c r="T269" s="252"/>
      <c r="U269" s="252"/>
      <c r="V269" s="252"/>
      <c r="W269" s="252"/>
      <c r="X269" s="252"/>
      <c r="Y269" s="252"/>
      <c r="Z269" s="252"/>
      <c r="AA269" s="252"/>
      <c r="AB269" s="252"/>
      <c r="AC269" s="252"/>
      <c r="AD269" s="252"/>
      <c r="AE269" s="252"/>
      <c r="AF269" s="252"/>
      <c r="AG269" s="252"/>
      <c r="AH269" s="252"/>
      <c r="AI269" s="252"/>
      <c r="AJ269" s="252"/>
      <c r="AK269" s="252"/>
      <c r="AL269" s="252"/>
      <c r="AM269" s="252"/>
      <c r="AN269" s="252"/>
    </row>
    <row r="270" spans="1:40" s="102" customFormat="1" ht="17.100000000000001" customHeight="1">
      <c r="A270" s="274">
        <v>306</v>
      </c>
      <c r="B270" s="274" t="s">
        <v>840</v>
      </c>
      <c r="C270" s="390" t="s">
        <v>380</v>
      </c>
      <c r="D270" s="391">
        <v>18356.83484639</v>
      </c>
      <c r="E270" s="391">
        <v>18356.83484639</v>
      </c>
      <c r="F270" s="391">
        <v>18356.83484639</v>
      </c>
      <c r="G270" s="392">
        <v>42139</v>
      </c>
      <c r="H270" s="392">
        <v>42697</v>
      </c>
      <c r="I270" s="392">
        <v>49947</v>
      </c>
      <c r="J270" s="274">
        <v>21</v>
      </c>
      <c r="K270" s="274">
        <v>2</v>
      </c>
      <c r="L270" s="252"/>
      <c r="M270" s="252"/>
      <c r="N270" s="252"/>
      <c r="O270" s="252"/>
      <c r="P270" s="252"/>
      <c r="Q270" s="252"/>
      <c r="R270" s="252"/>
      <c r="S270" s="252"/>
      <c r="T270" s="252"/>
      <c r="U270" s="252"/>
      <c r="V270" s="252"/>
      <c r="W270" s="252"/>
      <c r="X270" s="252"/>
      <c r="Y270" s="252"/>
      <c r="Z270" s="252"/>
      <c r="AA270" s="252"/>
      <c r="AB270" s="252"/>
      <c r="AC270" s="252"/>
      <c r="AD270" s="252"/>
      <c r="AE270" s="252"/>
      <c r="AF270" s="252"/>
      <c r="AG270" s="252"/>
      <c r="AH270" s="252"/>
      <c r="AI270" s="252"/>
      <c r="AJ270" s="252"/>
      <c r="AK270" s="252"/>
      <c r="AL270" s="252"/>
      <c r="AM270" s="252"/>
      <c r="AN270" s="252"/>
    </row>
    <row r="271" spans="1:40" s="102" customFormat="1" ht="17.100000000000001" customHeight="1">
      <c r="A271" s="274">
        <v>307</v>
      </c>
      <c r="B271" s="274" t="s">
        <v>841</v>
      </c>
      <c r="C271" s="390" t="s">
        <v>381</v>
      </c>
      <c r="D271" s="391">
        <v>4499.5750442010003</v>
      </c>
      <c r="E271" s="391">
        <v>4499.5750442010003</v>
      </c>
      <c r="F271" s="391">
        <v>4499.5750442010003</v>
      </c>
      <c r="G271" s="392">
        <v>42416</v>
      </c>
      <c r="H271" s="392">
        <v>43052</v>
      </c>
      <c r="I271" s="392">
        <v>53885</v>
      </c>
      <c r="J271" s="274">
        <v>31</v>
      </c>
      <c r="K271" s="274">
        <v>3</v>
      </c>
      <c r="L271" s="252"/>
      <c r="M271" s="252"/>
      <c r="N271" s="252"/>
      <c r="O271" s="252"/>
      <c r="P271" s="252"/>
      <c r="Q271" s="252"/>
      <c r="R271" s="252"/>
      <c r="S271" s="252"/>
      <c r="T271" s="252"/>
      <c r="U271" s="252"/>
      <c r="V271" s="252"/>
      <c r="W271" s="252"/>
      <c r="X271" s="252"/>
      <c r="Y271" s="252"/>
      <c r="Z271" s="252"/>
      <c r="AA271" s="252"/>
      <c r="AB271" s="252"/>
      <c r="AC271" s="252"/>
      <c r="AD271" s="252"/>
      <c r="AE271" s="252"/>
      <c r="AF271" s="252"/>
      <c r="AG271" s="252"/>
      <c r="AH271" s="252"/>
      <c r="AI271" s="252"/>
      <c r="AJ271" s="252"/>
      <c r="AK271" s="252"/>
      <c r="AL271" s="252"/>
      <c r="AM271" s="252"/>
      <c r="AN271" s="252"/>
    </row>
    <row r="272" spans="1:40" s="102" customFormat="1" ht="17.100000000000001" customHeight="1">
      <c r="A272" s="274">
        <v>308</v>
      </c>
      <c r="B272" s="274" t="s">
        <v>841</v>
      </c>
      <c r="C272" s="390" t="s">
        <v>382</v>
      </c>
      <c r="D272" s="391">
        <v>5705.0028986959996</v>
      </c>
      <c r="E272" s="391">
        <v>5705.0028986959996</v>
      </c>
      <c r="F272" s="391">
        <v>5705.0028986959996</v>
      </c>
      <c r="G272" s="392">
        <v>42324</v>
      </c>
      <c r="H272" s="392">
        <v>42797</v>
      </c>
      <c r="I272" s="392">
        <v>46365</v>
      </c>
      <c r="J272" s="274">
        <v>10</v>
      </c>
      <c r="K272" s="274">
        <v>10</v>
      </c>
      <c r="L272" s="252"/>
      <c r="M272" s="252"/>
      <c r="N272" s="252"/>
      <c r="O272" s="252"/>
      <c r="P272" s="252"/>
      <c r="Q272" s="252"/>
      <c r="R272" s="252"/>
      <c r="S272" s="252"/>
      <c r="T272" s="252"/>
      <c r="U272" s="252"/>
      <c r="V272" s="252"/>
      <c r="W272" s="252"/>
      <c r="X272" s="252"/>
      <c r="Y272" s="252"/>
      <c r="Z272" s="252"/>
      <c r="AA272" s="252"/>
      <c r="AB272" s="252"/>
      <c r="AC272" s="252"/>
      <c r="AD272" s="252"/>
      <c r="AE272" s="252"/>
      <c r="AF272" s="252"/>
      <c r="AG272" s="252"/>
      <c r="AH272" s="252"/>
      <c r="AI272" s="252"/>
      <c r="AJ272" s="252"/>
      <c r="AK272" s="252"/>
      <c r="AL272" s="252"/>
      <c r="AM272" s="252"/>
      <c r="AN272" s="252"/>
    </row>
    <row r="273" spans="1:40" s="102" customFormat="1" ht="17.100000000000001" customHeight="1">
      <c r="A273" s="274">
        <v>309</v>
      </c>
      <c r="B273" s="274" t="s">
        <v>841</v>
      </c>
      <c r="C273" s="390" t="s">
        <v>383</v>
      </c>
      <c r="D273" s="391">
        <v>17495.124217007</v>
      </c>
      <c r="E273" s="391">
        <v>17495.124217007</v>
      </c>
      <c r="F273" s="391">
        <v>17495.124217007</v>
      </c>
      <c r="G273" s="392">
        <v>43251</v>
      </c>
      <c r="H273" s="392">
        <v>43529</v>
      </c>
      <c r="I273" s="392">
        <v>54128</v>
      </c>
      <c r="J273" s="274">
        <v>29</v>
      </c>
      <c r="K273" s="274">
        <v>8</v>
      </c>
      <c r="L273" s="252"/>
      <c r="M273" s="252"/>
      <c r="N273" s="252"/>
      <c r="O273" s="252"/>
      <c r="P273" s="252"/>
      <c r="Q273" s="252"/>
      <c r="R273" s="252"/>
      <c r="S273" s="252"/>
      <c r="T273" s="252"/>
      <c r="U273" s="252"/>
      <c r="V273" s="252"/>
      <c r="W273" s="252"/>
      <c r="X273" s="252"/>
      <c r="Y273" s="252"/>
      <c r="Z273" s="252"/>
      <c r="AA273" s="252"/>
      <c r="AB273" s="252"/>
      <c r="AC273" s="252"/>
      <c r="AD273" s="252"/>
      <c r="AE273" s="252"/>
      <c r="AF273" s="252"/>
      <c r="AG273" s="252"/>
      <c r="AH273" s="252"/>
      <c r="AI273" s="252"/>
      <c r="AJ273" s="252"/>
      <c r="AK273" s="252"/>
      <c r="AL273" s="252"/>
      <c r="AM273" s="252"/>
      <c r="AN273" s="252"/>
    </row>
    <row r="274" spans="1:40" s="102" customFormat="1" ht="17.100000000000001" customHeight="1">
      <c r="A274" s="274">
        <v>310</v>
      </c>
      <c r="B274" s="274" t="s">
        <v>841</v>
      </c>
      <c r="C274" s="390" t="s">
        <v>384</v>
      </c>
      <c r="D274" s="391">
        <v>2275.1875920519997</v>
      </c>
      <c r="E274" s="391">
        <v>2275.1875920519997</v>
      </c>
      <c r="F274" s="391">
        <v>2275.1875920519997</v>
      </c>
      <c r="G274" s="392">
        <v>42890</v>
      </c>
      <c r="H274" s="392">
        <v>45082</v>
      </c>
      <c r="I274" s="392">
        <v>53882</v>
      </c>
      <c r="J274" s="274">
        <v>30</v>
      </c>
      <c r="K274" s="274">
        <v>0</v>
      </c>
      <c r="L274" s="252"/>
      <c r="M274" s="252"/>
      <c r="N274" s="252"/>
      <c r="O274" s="252"/>
      <c r="P274" s="252"/>
      <c r="Q274" s="252"/>
      <c r="R274" s="252"/>
      <c r="S274" s="252"/>
      <c r="T274" s="252"/>
      <c r="U274" s="252"/>
      <c r="V274" s="252"/>
      <c r="W274" s="252"/>
      <c r="X274" s="252"/>
      <c r="Y274" s="252"/>
      <c r="Z274" s="252"/>
      <c r="AA274" s="252"/>
      <c r="AB274" s="252"/>
      <c r="AC274" s="252"/>
      <c r="AD274" s="252"/>
      <c r="AE274" s="252"/>
      <c r="AF274" s="252"/>
      <c r="AG274" s="252"/>
      <c r="AH274" s="252"/>
      <c r="AI274" s="252"/>
      <c r="AJ274" s="252"/>
      <c r="AK274" s="252"/>
      <c r="AL274" s="252"/>
      <c r="AM274" s="252"/>
      <c r="AN274" s="252"/>
    </row>
    <row r="275" spans="1:40" s="102" customFormat="1" ht="17.100000000000001" customHeight="1">
      <c r="A275" s="274">
        <v>311</v>
      </c>
      <c r="B275" s="274" t="s">
        <v>842</v>
      </c>
      <c r="C275" s="390" t="s">
        <v>385</v>
      </c>
      <c r="D275" s="391">
        <v>7380.8929079520003</v>
      </c>
      <c r="E275" s="391">
        <v>7380.8929079520003</v>
      </c>
      <c r="F275" s="391">
        <v>7380.8929079520003</v>
      </c>
      <c r="G275" s="392">
        <v>43435</v>
      </c>
      <c r="H275" s="392">
        <v>43707</v>
      </c>
      <c r="I275" s="392">
        <v>54128</v>
      </c>
      <c r="J275" s="274">
        <v>29</v>
      </c>
      <c r="K275" s="274">
        <v>3</v>
      </c>
      <c r="L275" s="252"/>
      <c r="M275" s="252"/>
      <c r="N275" s="252"/>
      <c r="O275" s="252"/>
      <c r="P275" s="252"/>
      <c r="Q275" s="252"/>
      <c r="R275" s="252"/>
      <c r="S275" s="252"/>
      <c r="T275" s="252"/>
      <c r="U275" s="252"/>
      <c r="V275" s="252"/>
      <c r="W275" s="252"/>
      <c r="X275" s="252"/>
      <c r="Y275" s="252"/>
      <c r="Z275" s="252"/>
      <c r="AA275" s="252"/>
      <c r="AB275" s="252"/>
      <c r="AC275" s="252"/>
      <c r="AD275" s="252"/>
      <c r="AE275" s="252"/>
      <c r="AF275" s="252"/>
      <c r="AG275" s="252"/>
      <c r="AH275" s="252"/>
      <c r="AI275" s="252"/>
      <c r="AJ275" s="252"/>
      <c r="AK275" s="252"/>
      <c r="AL275" s="252"/>
      <c r="AM275" s="252"/>
      <c r="AN275" s="252"/>
    </row>
    <row r="276" spans="1:40" s="102" customFormat="1" ht="17.100000000000001" customHeight="1">
      <c r="A276" s="274">
        <v>312</v>
      </c>
      <c r="B276" s="274" t="s">
        <v>842</v>
      </c>
      <c r="C276" s="390" t="s">
        <v>386</v>
      </c>
      <c r="D276" s="391">
        <v>4144.2638503525004</v>
      </c>
      <c r="E276" s="391">
        <v>4144.2638503525004</v>
      </c>
      <c r="F276" s="391">
        <v>4144.2638503525004</v>
      </c>
      <c r="G276" s="392">
        <v>42901</v>
      </c>
      <c r="H276" s="392">
        <v>43632</v>
      </c>
      <c r="I276" s="392">
        <v>54128</v>
      </c>
      <c r="J276" s="274">
        <v>30</v>
      </c>
      <c r="K276" s="274">
        <v>5</v>
      </c>
      <c r="L276" s="252"/>
      <c r="M276" s="252"/>
      <c r="N276" s="252"/>
      <c r="O276" s="252"/>
      <c r="P276" s="252"/>
      <c r="Q276" s="252"/>
      <c r="R276" s="252"/>
      <c r="S276" s="252"/>
      <c r="T276" s="252"/>
      <c r="U276" s="252"/>
      <c r="V276" s="252"/>
      <c r="W276" s="252"/>
      <c r="X276" s="252"/>
      <c r="Y276" s="252"/>
      <c r="Z276" s="252"/>
      <c r="AA276" s="252"/>
      <c r="AB276" s="252"/>
      <c r="AC276" s="252"/>
      <c r="AD276" s="252"/>
      <c r="AE276" s="252"/>
      <c r="AF276" s="252"/>
      <c r="AG276" s="252"/>
      <c r="AH276" s="252"/>
      <c r="AI276" s="252"/>
      <c r="AJ276" s="252"/>
      <c r="AK276" s="252"/>
      <c r="AL276" s="252"/>
      <c r="AM276" s="252"/>
      <c r="AN276" s="252"/>
    </row>
    <row r="277" spans="1:40" s="102" customFormat="1" ht="17.100000000000001" customHeight="1">
      <c r="A277" s="469" t="s">
        <v>843</v>
      </c>
      <c r="B277" s="469"/>
      <c r="C277" s="469"/>
      <c r="D277" s="393">
        <f>SUM(D278:D286)</f>
        <v>78485.268277130497</v>
      </c>
      <c r="E277" s="393">
        <f>SUM(E278:E286)</f>
        <v>78485.268277130497</v>
      </c>
      <c r="F277" s="393">
        <f>SUM(F278:F286)</f>
        <v>78485.268277130497</v>
      </c>
      <c r="G277" s="392"/>
      <c r="H277" s="392"/>
      <c r="I277" s="392"/>
      <c r="J277" s="274"/>
      <c r="K277" s="274"/>
      <c r="L277" s="252"/>
      <c r="M277" s="252"/>
      <c r="N277" s="252"/>
      <c r="O277" s="252"/>
      <c r="P277" s="252"/>
      <c r="Q277" s="252"/>
      <c r="R277" s="252"/>
      <c r="S277" s="252"/>
      <c r="T277" s="252"/>
      <c r="U277" s="252"/>
      <c r="V277" s="252"/>
      <c r="W277" s="252"/>
      <c r="X277" s="252"/>
      <c r="Y277" s="252"/>
      <c r="Z277" s="252"/>
      <c r="AA277" s="252"/>
      <c r="AB277" s="252"/>
      <c r="AC277" s="252"/>
      <c r="AD277" s="252"/>
      <c r="AE277" s="252"/>
      <c r="AF277" s="252"/>
      <c r="AG277" s="252"/>
      <c r="AH277" s="252"/>
      <c r="AI277" s="252"/>
      <c r="AJ277" s="252"/>
      <c r="AK277" s="252"/>
      <c r="AL277" s="252"/>
      <c r="AM277" s="252"/>
      <c r="AN277" s="252"/>
    </row>
    <row r="278" spans="1:40" s="102" customFormat="1" ht="17.100000000000001" customHeight="1">
      <c r="A278" s="274">
        <v>313</v>
      </c>
      <c r="B278" s="274" t="s">
        <v>126</v>
      </c>
      <c r="C278" s="390" t="s">
        <v>387</v>
      </c>
      <c r="D278" s="391">
        <v>10078.821201235</v>
      </c>
      <c r="E278" s="391">
        <v>10078.821201235</v>
      </c>
      <c r="F278" s="391">
        <v>10078.821201235</v>
      </c>
      <c r="G278" s="392">
        <v>43678</v>
      </c>
      <c r="H278" s="392">
        <v>43798</v>
      </c>
      <c r="I278" s="392">
        <v>54633</v>
      </c>
      <c r="J278" s="274">
        <v>29</v>
      </c>
      <c r="K278" s="274">
        <v>6</v>
      </c>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52"/>
      <c r="AI278" s="252"/>
      <c r="AJ278" s="252"/>
      <c r="AK278" s="252"/>
      <c r="AL278" s="252"/>
      <c r="AM278" s="252"/>
      <c r="AN278" s="252"/>
    </row>
    <row r="279" spans="1:40" s="102" customFormat="1" ht="17.100000000000001" customHeight="1">
      <c r="A279" s="274">
        <v>314</v>
      </c>
      <c r="B279" s="274" t="s">
        <v>135</v>
      </c>
      <c r="C279" s="390" t="s">
        <v>388</v>
      </c>
      <c r="D279" s="391">
        <v>4763.9873923189998</v>
      </c>
      <c r="E279" s="391">
        <v>4763.9873923189998</v>
      </c>
      <c r="F279" s="391">
        <v>4763.9873923189998</v>
      </c>
      <c r="G279" s="392">
        <v>42963</v>
      </c>
      <c r="H279" s="392">
        <v>43151</v>
      </c>
      <c r="I279" s="392">
        <v>54128</v>
      </c>
      <c r="J279" s="274">
        <v>30</v>
      </c>
      <c r="K279" s="274">
        <v>2</v>
      </c>
      <c r="L279" s="252"/>
      <c r="M279" s="252"/>
      <c r="N279" s="252"/>
      <c r="O279" s="252"/>
      <c r="P279" s="252"/>
      <c r="Q279" s="252"/>
      <c r="R279" s="252"/>
      <c r="S279" s="252"/>
      <c r="T279" s="252"/>
      <c r="U279" s="252"/>
      <c r="V279" s="252"/>
      <c r="W279" s="252"/>
      <c r="X279" s="252"/>
      <c r="Y279" s="252"/>
      <c r="Z279" s="252"/>
      <c r="AA279" s="252"/>
      <c r="AB279" s="252"/>
      <c r="AC279" s="252"/>
      <c r="AD279" s="252"/>
      <c r="AE279" s="252"/>
      <c r="AF279" s="252"/>
      <c r="AG279" s="252"/>
      <c r="AH279" s="252"/>
      <c r="AI279" s="252"/>
      <c r="AJ279" s="252"/>
      <c r="AK279" s="252"/>
      <c r="AL279" s="252"/>
      <c r="AM279" s="252"/>
      <c r="AN279" s="252"/>
    </row>
    <row r="280" spans="1:40" s="102" customFormat="1" ht="17.100000000000001" customHeight="1">
      <c r="A280" s="274">
        <v>316</v>
      </c>
      <c r="B280" s="274" t="s">
        <v>139</v>
      </c>
      <c r="C280" s="390" t="s">
        <v>389</v>
      </c>
      <c r="D280" s="391">
        <v>685.67143354199993</v>
      </c>
      <c r="E280" s="391">
        <v>685.67143354199993</v>
      </c>
      <c r="F280" s="391">
        <v>685.67143354199993</v>
      </c>
      <c r="G280" s="392">
        <v>42643</v>
      </c>
      <c r="H280" s="392">
        <v>42909</v>
      </c>
      <c r="I280" s="392">
        <v>49947</v>
      </c>
      <c r="J280" s="274">
        <v>19</v>
      </c>
      <c r="K280" s="274">
        <v>11</v>
      </c>
      <c r="L280" s="252"/>
      <c r="M280" s="252"/>
      <c r="N280" s="252"/>
      <c r="O280" s="252"/>
      <c r="P280" s="252"/>
      <c r="Q280" s="252"/>
      <c r="R280" s="252"/>
      <c r="S280" s="252"/>
      <c r="T280" s="252"/>
      <c r="U280" s="252"/>
      <c r="V280" s="252"/>
      <c r="W280" s="252"/>
      <c r="X280" s="252"/>
      <c r="Y280" s="252"/>
      <c r="Z280" s="252"/>
      <c r="AA280" s="252"/>
      <c r="AB280" s="252"/>
      <c r="AC280" s="252"/>
      <c r="AD280" s="252"/>
      <c r="AE280" s="252"/>
      <c r="AF280" s="252"/>
      <c r="AG280" s="252"/>
      <c r="AH280" s="252"/>
      <c r="AI280" s="252"/>
      <c r="AJ280" s="252"/>
      <c r="AK280" s="252"/>
      <c r="AL280" s="252"/>
      <c r="AM280" s="252"/>
      <c r="AN280" s="252"/>
    </row>
    <row r="281" spans="1:40" s="102" customFormat="1" ht="17.100000000000001" customHeight="1">
      <c r="A281" s="274">
        <v>317</v>
      </c>
      <c r="B281" s="274" t="s">
        <v>227</v>
      </c>
      <c r="C281" s="390" t="s">
        <v>390</v>
      </c>
      <c r="D281" s="391">
        <v>4247.2916021399997</v>
      </c>
      <c r="E281" s="391">
        <v>4247.2916021399997</v>
      </c>
      <c r="F281" s="391">
        <v>4247.2916021399997</v>
      </c>
      <c r="G281" s="392">
        <v>42619</v>
      </c>
      <c r="H281" s="392">
        <v>42891</v>
      </c>
      <c r="I281" s="392">
        <v>49947</v>
      </c>
      <c r="J281" s="274">
        <v>19</v>
      </c>
      <c r="K281" s="274">
        <v>11</v>
      </c>
      <c r="L281" s="252"/>
      <c r="M281" s="252"/>
      <c r="N281" s="252"/>
      <c r="O281" s="252"/>
      <c r="P281" s="252"/>
      <c r="Q281" s="252"/>
      <c r="R281" s="252"/>
      <c r="S281" s="252"/>
      <c r="T281" s="252"/>
      <c r="U281" s="252"/>
      <c r="V281" s="252"/>
      <c r="W281" s="252"/>
      <c r="X281" s="252"/>
      <c r="Y281" s="252"/>
      <c r="Z281" s="252"/>
      <c r="AA281" s="252"/>
      <c r="AB281" s="252"/>
      <c r="AC281" s="252"/>
      <c r="AD281" s="252"/>
      <c r="AE281" s="252"/>
      <c r="AF281" s="252"/>
      <c r="AG281" s="252"/>
      <c r="AH281" s="252"/>
      <c r="AI281" s="252"/>
      <c r="AJ281" s="252"/>
      <c r="AK281" s="252"/>
      <c r="AL281" s="252"/>
      <c r="AM281" s="252"/>
      <c r="AN281" s="252"/>
    </row>
    <row r="282" spans="1:40" s="102" customFormat="1" ht="17.100000000000001" customHeight="1">
      <c r="A282" s="274">
        <v>318</v>
      </c>
      <c r="B282" s="274" t="s">
        <v>844</v>
      </c>
      <c r="C282" s="390" t="s">
        <v>845</v>
      </c>
      <c r="D282" s="391">
        <v>2446.3066601369997</v>
      </c>
      <c r="E282" s="391">
        <v>2446.3066601369997</v>
      </c>
      <c r="F282" s="391">
        <v>2446.3066601369997</v>
      </c>
      <c r="G282" s="392">
        <v>42485</v>
      </c>
      <c r="H282" s="392">
        <v>42545</v>
      </c>
      <c r="I282" s="392">
        <v>46139</v>
      </c>
      <c r="J282" s="274">
        <v>9</v>
      </c>
      <c r="K282" s="274">
        <v>6</v>
      </c>
      <c r="L282" s="252"/>
      <c r="M282" s="252"/>
      <c r="N282" s="252"/>
      <c r="O282" s="252"/>
      <c r="P282" s="252"/>
      <c r="Q282" s="252"/>
      <c r="R282" s="252"/>
      <c r="S282" s="252"/>
      <c r="T282" s="252"/>
      <c r="U282" s="252"/>
      <c r="V282" s="252"/>
      <c r="W282" s="252"/>
      <c r="X282" s="252"/>
      <c r="Y282" s="252"/>
      <c r="Z282" s="252"/>
      <c r="AA282" s="252"/>
      <c r="AB282" s="252"/>
      <c r="AC282" s="252"/>
      <c r="AD282" s="252"/>
      <c r="AE282" s="252"/>
      <c r="AF282" s="252"/>
      <c r="AG282" s="252"/>
      <c r="AH282" s="252"/>
      <c r="AI282" s="252"/>
      <c r="AJ282" s="252"/>
      <c r="AK282" s="252"/>
      <c r="AL282" s="252"/>
      <c r="AM282" s="252"/>
      <c r="AN282" s="252"/>
    </row>
    <row r="283" spans="1:40" s="102" customFormat="1" ht="17.100000000000001" customHeight="1">
      <c r="A283" s="274">
        <v>319</v>
      </c>
      <c r="B283" s="274" t="s">
        <v>249</v>
      </c>
      <c r="C283" s="390" t="s">
        <v>392</v>
      </c>
      <c r="D283" s="391">
        <v>5238.7366721819999</v>
      </c>
      <c r="E283" s="391">
        <v>5238.7366721819999</v>
      </c>
      <c r="F283" s="391">
        <v>5238.7366721819999</v>
      </c>
      <c r="G283" s="392">
        <v>42853</v>
      </c>
      <c r="H283" s="392">
        <v>42870</v>
      </c>
      <c r="I283" s="392">
        <v>46365</v>
      </c>
      <c r="J283" s="274">
        <v>9</v>
      </c>
      <c r="K283" s="274">
        <v>6</v>
      </c>
      <c r="L283" s="252"/>
      <c r="M283" s="252"/>
      <c r="N283" s="252"/>
      <c r="O283" s="252"/>
      <c r="P283" s="252"/>
      <c r="Q283" s="252"/>
      <c r="R283" s="252"/>
      <c r="S283" s="252"/>
      <c r="T283" s="252"/>
      <c r="U283" s="252"/>
      <c r="V283" s="252"/>
      <c r="W283" s="252"/>
      <c r="X283" s="252"/>
      <c r="Y283" s="252"/>
      <c r="Z283" s="252"/>
      <c r="AA283" s="252"/>
      <c r="AB283" s="252"/>
      <c r="AC283" s="252"/>
      <c r="AD283" s="252"/>
      <c r="AE283" s="252"/>
      <c r="AF283" s="252"/>
      <c r="AG283" s="252"/>
      <c r="AH283" s="252"/>
      <c r="AI283" s="252"/>
      <c r="AJ283" s="252"/>
      <c r="AK283" s="252"/>
      <c r="AL283" s="252"/>
      <c r="AM283" s="252"/>
      <c r="AN283" s="252"/>
    </row>
    <row r="284" spans="1:40" s="102" customFormat="1" ht="17.100000000000001" customHeight="1">
      <c r="A284" s="274">
        <v>320</v>
      </c>
      <c r="B284" s="274" t="s">
        <v>135</v>
      </c>
      <c r="C284" s="390" t="s">
        <v>846</v>
      </c>
      <c r="D284" s="391">
        <v>17442.108774558499</v>
      </c>
      <c r="E284" s="391">
        <v>17442.108774558499</v>
      </c>
      <c r="F284" s="391">
        <v>17442.108774558499</v>
      </c>
      <c r="G284" s="392">
        <v>42584</v>
      </c>
      <c r="H284" s="392">
        <v>42919</v>
      </c>
      <c r="I284" s="392">
        <v>49947</v>
      </c>
      <c r="J284" s="274">
        <v>19</v>
      </c>
      <c r="K284" s="274">
        <v>11</v>
      </c>
      <c r="L284" s="252"/>
      <c r="M284" s="252"/>
      <c r="N284" s="252"/>
      <c r="O284" s="252"/>
      <c r="P284" s="252"/>
      <c r="Q284" s="252"/>
      <c r="R284" s="252"/>
      <c r="S284" s="252"/>
      <c r="T284" s="252"/>
      <c r="U284" s="252"/>
      <c r="V284" s="252"/>
      <c r="W284" s="252"/>
      <c r="X284" s="252"/>
      <c r="Y284" s="252"/>
      <c r="Z284" s="252"/>
      <c r="AA284" s="252"/>
      <c r="AB284" s="252"/>
      <c r="AC284" s="252"/>
      <c r="AD284" s="252"/>
      <c r="AE284" s="252"/>
      <c r="AF284" s="252"/>
      <c r="AG284" s="252"/>
      <c r="AH284" s="252"/>
      <c r="AI284" s="252"/>
      <c r="AJ284" s="252"/>
      <c r="AK284" s="252"/>
      <c r="AL284" s="252"/>
      <c r="AM284" s="252"/>
      <c r="AN284" s="252"/>
    </row>
    <row r="285" spans="1:40" s="102" customFormat="1" ht="17.100000000000001" customHeight="1">
      <c r="A285" s="274">
        <v>321</v>
      </c>
      <c r="B285" s="274" t="s">
        <v>227</v>
      </c>
      <c r="C285" s="390" t="s">
        <v>394</v>
      </c>
      <c r="D285" s="391">
        <v>644.70424421399991</v>
      </c>
      <c r="E285" s="391">
        <v>644.70424421399991</v>
      </c>
      <c r="F285" s="391">
        <v>644.70424421399991</v>
      </c>
      <c r="G285" s="392">
        <v>42658</v>
      </c>
      <c r="H285" s="392">
        <v>45215</v>
      </c>
      <c r="I285" s="392">
        <v>54389</v>
      </c>
      <c r="J285" s="274">
        <v>32</v>
      </c>
      <c r="K285" s="274">
        <v>0</v>
      </c>
      <c r="L285" s="252"/>
      <c r="M285" s="252"/>
      <c r="N285" s="252"/>
      <c r="O285" s="252"/>
      <c r="P285" s="252"/>
      <c r="Q285" s="252"/>
      <c r="R285" s="252"/>
      <c r="S285" s="252"/>
      <c r="T285" s="252"/>
      <c r="U285" s="252"/>
      <c r="V285" s="252"/>
      <c r="W285" s="252"/>
      <c r="X285" s="252"/>
      <c r="Y285" s="252"/>
      <c r="Z285" s="252"/>
      <c r="AA285" s="252"/>
      <c r="AB285" s="252"/>
      <c r="AC285" s="252"/>
      <c r="AD285" s="252"/>
      <c r="AE285" s="252"/>
      <c r="AF285" s="252"/>
      <c r="AG285" s="252"/>
      <c r="AH285" s="252"/>
      <c r="AI285" s="252"/>
      <c r="AJ285" s="252"/>
      <c r="AK285" s="252"/>
      <c r="AL285" s="252"/>
      <c r="AM285" s="252"/>
      <c r="AN285" s="252"/>
    </row>
    <row r="286" spans="1:40" s="102" customFormat="1" ht="17.100000000000001" customHeight="1">
      <c r="A286" s="274">
        <v>322</v>
      </c>
      <c r="B286" s="274" t="s">
        <v>249</v>
      </c>
      <c r="C286" s="390" t="s">
        <v>847</v>
      </c>
      <c r="D286" s="391">
        <v>32937.640296803002</v>
      </c>
      <c r="E286" s="391">
        <v>32937.640296803002</v>
      </c>
      <c r="F286" s="391">
        <v>32937.640296803002</v>
      </c>
      <c r="G286" s="392">
        <v>42392</v>
      </c>
      <c r="H286" s="392">
        <v>43287</v>
      </c>
      <c r="I286" s="392">
        <v>54128</v>
      </c>
      <c r="J286" s="274">
        <v>31</v>
      </c>
      <c r="K286" s="274">
        <v>11</v>
      </c>
      <c r="L286" s="252"/>
      <c r="M286" s="252"/>
      <c r="N286" s="252"/>
      <c r="O286" s="252"/>
      <c r="P286" s="252"/>
      <c r="Q286" s="252"/>
      <c r="R286" s="252"/>
      <c r="S286" s="252"/>
      <c r="T286" s="252"/>
      <c r="U286" s="252"/>
      <c r="V286" s="252"/>
      <c r="W286" s="252"/>
      <c r="X286" s="252"/>
      <c r="Y286" s="252"/>
      <c r="Z286" s="252"/>
      <c r="AA286" s="252"/>
      <c r="AB286" s="252"/>
      <c r="AC286" s="252"/>
      <c r="AD286" s="252"/>
      <c r="AE286" s="252"/>
      <c r="AF286" s="252"/>
      <c r="AG286" s="252"/>
      <c r="AH286" s="252"/>
      <c r="AI286" s="252"/>
      <c r="AJ286" s="252"/>
      <c r="AK286" s="252"/>
      <c r="AL286" s="252"/>
      <c r="AM286" s="252"/>
      <c r="AN286" s="252"/>
    </row>
    <row r="287" spans="1:40" s="105" customFormat="1" ht="17.100000000000001" customHeight="1">
      <c r="A287" s="469" t="s">
        <v>848</v>
      </c>
      <c r="B287" s="469"/>
      <c r="C287" s="469"/>
      <c r="D287" s="393">
        <f>SUM(D288:D300)</f>
        <v>71759.718473101995</v>
      </c>
      <c r="E287" s="393">
        <f>SUM(E288:E300)</f>
        <v>71759.718473101995</v>
      </c>
      <c r="F287" s="393">
        <f>SUM(F288:F300)</f>
        <v>71759.718473101995</v>
      </c>
      <c r="G287" s="392"/>
      <c r="H287" s="392"/>
      <c r="I287" s="392"/>
      <c r="J287" s="274"/>
      <c r="K287" s="274"/>
      <c r="L287" s="260"/>
      <c r="M287" s="260"/>
      <c r="N287" s="260"/>
      <c r="O287" s="260"/>
      <c r="P287" s="260"/>
      <c r="Q287" s="260"/>
      <c r="R287" s="260"/>
      <c r="S287" s="260"/>
      <c r="T287" s="260"/>
      <c r="U287" s="260"/>
      <c r="V287" s="260"/>
      <c r="W287" s="260"/>
      <c r="X287" s="260"/>
      <c r="Y287" s="260"/>
      <c r="Z287" s="260"/>
      <c r="AA287" s="260"/>
      <c r="AB287" s="260"/>
      <c r="AC287" s="260"/>
      <c r="AD287" s="260"/>
      <c r="AE287" s="260"/>
      <c r="AF287" s="260"/>
      <c r="AG287" s="260"/>
      <c r="AH287" s="260"/>
      <c r="AI287" s="260"/>
      <c r="AJ287" s="260"/>
      <c r="AK287" s="260"/>
      <c r="AL287" s="260"/>
      <c r="AM287" s="260"/>
      <c r="AN287" s="260"/>
    </row>
    <row r="288" spans="1:40" s="102" customFormat="1" ht="17.100000000000001" customHeight="1">
      <c r="A288" s="274">
        <v>323</v>
      </c>
      <c r="B288" s="274" t="s">
        <v>126</v>
      </c>
      <c r="C288" s="390" t="s">
        <v>849</v>
      </c>
      <c r="D288" s="391">
        <v>4751.8609671840004</v>
      </c>
      <c r="E288" s="391">
        <v>4751.8609671840004</v>
      </c>
      <c r="F288" s="391">
        <v>4751.8609671840004</v>
      </c>
      <c r="G288" s="392">
        <v>44837</v>
      </c>
      <c r="H288" s="392">
        <v>44836</v>
      </c>
      <c r="I288" s="392">
        <v>55519</v>
      </c>
      <c r="J288" s="274">
        <v>29</v>
      </c>
      <c r="K288" s="274">
        <v>0</v>
      </c>
      <c r="L288" s="252"/>
      <c r="M288" s="252"/>
      <c r="N288" s="252"/>
      <c r="O288" s="252"/>
      <c r="P288" s="252"/>
      <c r="Q288" s="252"/>
      <c r="R288" s="252"/>
      <c r="S288" s="252"/>
      <c r="T288" s="252"/>
      <c r="U288" s="252"/>
      <c r="V288" s="252"/>
      <c r="W288" s="252"/>
      <c r="X288" s="252"/>
      <c r="Y288" s="252"/>
      <c r="Z288" s="252"/>
      <c r="AA288" s="252"/>
      <c r="AB288" s="252"/>
      <c r="AC288" s="252"/>
      <c r="AD288" s="252"/>
      <c r="AE288" s="252"/>
      <c r="AF288" s="252"/>
      <c r="AG288" s="252"/>
      <c r="AH288" s="252"/>
      <c r="AI288" s="252"/>
      <c r="AJ288" s="252"/>
      <c r="AK288" s="252"/>
      <c r="AL288" s="252"/>
      <c r="AM288" s="252"/>
      <c r="AN288" s="252"/>
    </row>
    <row r="289" spans="1:40" s="102" customFormat="1" ht="17.100000000000001" customHeight="1">
      <c r="A289" s="274">
        <v>325</v>
      </c>
      <c r="B289" s="274" t="s">
        <v>126</v>
      </c>
      <c r="C289" s="390" t="s">
        <v>850</v>
      </c>
      <c r="D289" s="391">
        <v>6751.9379930525001</v>
      </c>
      <c r="E289" s="391">
        <v>6751.9379930525001</v>
      </c>
      <c r="F289" s="391">
        <v>6751.9379930525001</v>
      </c>
      <c r="G289" s="392">
        <v>45019</v>
      </c>
      <c r="H289" s="392">
        <v>45018</v>
      </c>
      <c r="I289" s="392">
        <v>56158</v>
      </c>
      <c r="J289" s="274">
        <v>30</v>
      </c>
      <c r="K289" s="274">
        <v>0</v>
      </c>
      <c r="L289" s="252"/>
      <c r="M289" s="252"/>
      <c r="N289" s="252"/>
      <c r="O289" s="252"/>
      <c r="P289" s="252"/>
      <c r="Q289" s="252"/>
      <c r="R289" s="252"/>
      <c r="S289" s="252"/>
      <c r="T289" s="252"/>
      <c r="U289" s="252"/>
      <c r="V289" s="252"/>
      <c r="W289" s="252"/>
      <c r="X289" s="252"/>
      <c r="Y289" s="252"/>
      <c r="Z289" s="252"/>
      <c r="AA289" s="252"/>
      <c r="AB289" s="252"/>
      <c r="AC289" s="252"/>
      <c r="AD289" s="252"/>
      <c r="AE289" s="252"/>
      <c r="AF289" s="252"/>
      <c r="AG289" s="252"/>
      <c r="AH289" s="252"/>
      <c r="AI289" s="252"/>
      <c r="AJ289" s="252"/>
      <c r="AK289" s="252"/>
      <c r="AL289" s="252"/>
      <c r="AM289" s="252"/>
      <c r="AN289" s="252"/>
    </row>
    <row r="290" spans="1:40" s="102" customFormat="1" ht="17.100000000000001" customHeight="1">
      <c r="A290" s="274">
        <v>327</v>
      </c>
      <c r="B290" s="274" t="s">
        <v>124</v>
      </c>
      <c r="C290" s="390" t="s">
        <v>396</v>
      </c>
      <c r="D290" s="391">
        <v>977.07497255899989</v>
      </c>
      <c r="E290" s="391">
        <v>977.07497255899989</v>
      </c>
      <c r="F290" s="391">
        <v>977.07497255899989</v>
      </c>
      <c r="G290" s="392">
        <v>43707</v>
      </c>
      <c r="H290" s="392">
        <v>43826</v>
      </c>
      <c r="I290" s="392">
        <v>51378</v>
      </c>
      <c r="J290" s="274">
        <v>20</v>
      </c>
      <c r="K290" s="274">
        <v>6</v>
      </c>
      <c r="L290" s="252"/>
      <c r="M290" s="252"/>
      <c r="N290" s="252"/>
      <c r="O290" s="252"/>
      <c r="P290" s="252"/>
      <c r="Q290" s="252"/>
      <c r="R290" s="252"/>
      <c r="S290" s="252"/>
      <c r="T290" s="252"/>
      <c r="U290" s="252"/>
      <c r="V290" s="252"/>
      <c r="W290" s="252"/>
      <c r="X290" s="252"/>
      <c r="Y290" s="252"/>
      <c r="Z290" s="252"/>
      <c r="AA290" s="252"/>
      <c r="AB290" s="252"/>
      <c r="AC290" s="252"/>
      <c r="AD290" s="252"/>
      <c r="AE290" s="252"/>
      <c r="AF290" s="252"/>
      <c r="AG290" s="252"/>
      <c r="AH290" s="252"/>
      <c r="AI290" s="252"/>
      <c r="AJ290" s="252"/>
      <c r="AK290" s="252"/>
      <c r="AL290" s="252"/>
      <c r="AM290" s="252"/>
      <c r="AN290" s="252"/>
    </row>
    <row r="291" spans="1:40" s="102" customFormat="1" ht="17.100000000000001" customHeight="1">
      <c r="A291" s="274">
        <v>328</v>
      </c>
      <c r="B291" s="274" t="s">
        <v>135</v>
      </c>
      <c r="C291" s="390" t="s">
        <v>397</v>
      </c>
      <c r="D291" s="391">
        <v>97.34809435550001</v>
      </c>
      <c r="E291" s="391">
        <v>97.34809435550001</v>
      </c>
      <c r="F291" s="391">
        <v>97.34809435550001</v>
      </c>
      <c r="G291" s="392">
        <v>43208</v>
      </c>
      <c r="H291" s="392">
        <v>43208</v>
      </c>
      <c r="I291" s="392">
        <v>54128</v>
      </c>
      <c r="J291" s="274">
        <v>29</v>
      </c>
      <c r="K291" s="274">
        <v>8</v>
      </c>
      <c r="L291" s="252"/>
      <c r="M291" s="252"/>
      <c r="N291" s="252"/>
      <c r="O291" s="252"/>
      <c r="P291" s="252"/>
      <c r="Q291" s="252"/>
      <c r="R291" s="252"/>
      <c r="S291" s="252"/>
      <c r="T291" s="252"/>
      <c r="U291" s="252"/>
      <c r="V291" s="252"/>
      <c r="W291" s="252"/>
      <c r="X291" s="252"/>
      <c r="Y291" s="252"/>
      <c r="Z291" s="252"/>
      <c r="AA291" s="252"/>
      <c r="AB291" s="252"/>
      <c r="AC291" s="252"/>
      <c r="AD291" s="252"/>
      <c r="AE291" s="252"/>
      <c r="AF291" s="252"/>
      <c r="AG291" s="252"/>
      <c r="AH291" s="252"/>
      <c r="AI291" s="252"/>
      <c r="AJ291" s="252"/>
      <c r="AK291" s="252"/>
      <c r="AL291" s="252"/>
      <c r="AM291" s="252"/>
      <c r="AN291" s="252"/>
    </row>
    <row r="292" spans="1:40" s="102" customFormat="1" ht="17.100000000000001" customHeight="1">
      <c r="A292" s="274">
        <v>329</v>
      </c>
      <c r="B292" s="274" t="s">
        <v>124</v>
      </c>
      <c r="C292" s="390" t="s">
        <v>851</v>
      </c>
      <c r="D292" s="391">
        <v>692.13267328999996</v>
      </c>
      <c r="E292" s="391">
        <v>692.13267328999996</v>
      </c>
      <c r="F292" s="391">
        <v>692.13267328999996</v>
      </c>
      <c r="G292" s="392">
        <v>44505</v>
      </c>
      <c r="H292" s="392">
        <v>45289</v>
      </c>
      <c r="I292" s="392">
        <v>49094</v>
      </c>
      <c r="J292" s="274">
        <v>10</v>
      </c>
      <c r="K292" s="274">
        <v>0</v>
      </c>
      <c r="L292" s="252"/>
      <c r="M292" s="252"/>
      <c r="N292" s="252"/>
      <c r="O292" s="252"/>
      <c r="P292" s="252"/>
      <c r="Q292" s="252"/>
      <c r="R292" s="252"/>
      <c r="S292" s="252"/>
      <c r="T292" s="252"/>
      <c r="U292" s="252"/>
      <c r="V292" s="252"/>
      <c r="W292" s="252"/>
      <c r="X292" s="252"/>
      <c r="Y292" s="252"/>
      <c r="Z292" s="252"/>
      <c r="AA292" s="252"/>
      <c r="AB292" s="252"/>
      <c r="AC292" s="252"/>
      <c r="AD292" s="252"/>
      <c r="AE292" s="252"/>
      <c r="AF292" s="252"/>
      <c r="AG292" s="252"/>
      <c r="AH292" s="252"/>
      <c r="AI292" s="252"/>
      <c r="AJ292" s="252"/>
      <c r="AK292" s="252"/>
      <c r="AL292" s="252"/>
      <c r="AM292" s="252"/>
      <c r="AN292" s="252"/>
    </row>
    <row r="293" spans="1:40" s="102" customFormat="1" ht="17.100000000000001" customHeight="1">
      <c r="A293" s="274">
        <v>330</v>
      </c>
      <c r="B293" s="274" t="s">
        <v>154</v>
      </c>
      <c r="C293" s="390" t="s">
        <v>852</v>
      </c>
      <c r="D293" s="391">
        <v>4620.4704881184998</v>
      </c>
      <c r="E293" s="391">
        <v>4620.4704881184998</v>
      </c>
      <c r="F293" s="391">
        <v>4620.4704881184998</v>
      </c>
      <c r="G293" s="392">
        <v>44530</v>
      </c>
      <c r="H293" s="392">
        <v>44804</v>
      </c>
      <c r="I293" s="392">
        <v>55061</v>
      </c>
      <c r="J293" s="274">
        <v>27</v>
      </c>
      <c r="K293" s="274">
        <v>6</v>
      </c>
      <c r="L293" s="252"/>
      <c r="M293" s="252"/>
      <c r="N293" s="252"/>
      <c r="O293" s="252"/>
      <c r="P293" s="252"/>
      <c r="Q293" s="252"/>
      <c r="R293" s="252"/>
      <c r="S293" s="252"/>
      <c r="T293" s="252"/>
      <c r="U293" s="252"/>
      <c r="V293" s="252"/>
      <c r="W293" s="252"/>
      <c r="X293" s="252"/>
      <c r="Y293" s="252"/>
      <c r="Z293" s="252"/>
      <c r="AA293" s="252"/>
      <c r="AB293" s="252"/>
      <c r="AC293" s="252"/>
      <c r="AD293" s="252"/>
      <c r="AE293" s="252"/>
      <c r="AF293" s="252"/>
      <c r="AG293" s="252"/>
      <c r="AH293" s="252"/>
      <c r="AI293" s="252"/>
      <c r="AJ293" s="252"/>
      <c r="AK293" s="252"/>
      <c r="AL293" s="252"/>
      <c r="AM293" s="252"/>
      <c r="AN293" s="252"/>
    </row>
    <row r="294" spans="1:40" s="102" customFormat="1" ht="17.100000000000001" customHeight="1">
      <c r="A294" s="274">
        <v>331</v>
      </c>
      <c r="B294" s="274" t="s">
        <v>135</v>
      </c>
      <c r="C294" s="390" t="s">
        <v>853</v>
      </c>
      <c r="D294" s="391">
        <v>392.62285946699996</v>
      </c>
      <c r="E294" s="391">
        <v>392.62285946699996</v>
      </c>
      <c r="F294" s="391">
        <v>392.62285946699996</v>
      </c>
      <c r="G294" s="392">
        <v>44502</v>
      </c>
      <c r="H294" s="392">
        <v>44567</v>
      </c>
      <c r="I294" s="392">
        <v>48337</v>
      </c>
      <c r="J294" s="274">
        <v>10</v>
      </c>
      <c r="K294" s="274">
        <v>3</v>
      </c>
      <c r="L294" s="252"/>
      <c r="M294" s="252"/>
      <c r="N294" s="252"/>
      <c r="O294" s="252"/>
      <c r="P294" s="252"/>
      <c r="Q294" s="252"/>
      <c r="R294" s="252"/>
      <c r="S294" s="252"/>
      <c r="T294" s="252"/>
      <c r="U294" s="252"/>
      <c r="V294" s="252"/>
      <c r="W294" s="252"/>
      <c r="X294" s="252"/>
      <c r="Y294" s="252"/>
      <c r="Z294" s="252"/>
      <c r="AA294" s="252"/>
      <c r="AB294" s="252"/>
      <c r="AC294" s="252"/>
      <c r="AD294" s="252"/>
      <c r="AE294" s="252"/>
      <c r="AF294" s="252"/>
      <c r="AG294" s="252"/>
      <c r="AH294" s="252"/>
      <c r="AI294" s="252"/>
      <c r="AJ294" s="252"/>
      <c r="AK294" s="252"/>
      <c r="AL294" s="252"/>
      <c r="AM294" s="252"/>
      <c r="AN294" s="252"/>
    </row>
    <row r="295" spans="1:40" s="102" customFormat="1" ht="17.100000000000001" customHeight="1">
      <c r="A295" s="274">
        <v>332</v>
      </c>
      <c r="B295" s="274" t="s">
        <v>781</v>
      </c>
      <c r="C295" s="390" t="s">
        <v>854</v>
      </c>
      <c r="D295" s="391">
        <v>6957.2317387160001</v>
      </c>
      <c r="E295" s="391">
        <v>6957.2317387160001</v>
      </c>
      <c r="F295" s="391">
        <v>6957.2317387160001</v>
      </c>
      <c r="G295" s="392">
        <v>44258</v>
      </c>
      <c r="H295" s="392">
        <v>45289</v>
      </c>
      <c r="I295" s="392">
        <v>48698</v>
      </c>
      <c r="J295" s="274">
        <v>10</v>
      </c>
      <c r="K295" s="274">
        <v>0</v>
      </c>
      <c r="L295" s="252"/>
      <c r="M295" s="252"/>
      <c r="N295" s="252"/>
      <c r="O295" s="252"/>
      <c r="P295" s="252"/>
      <c r="Q295" s="252"/>
      <c r="R295" s="252"/>
      <c r="S295" s="252"/>
      <c r="T295" s="252"/>
      <c r="U295" s="252"/>
      <c r="V295" s="252"/>
      <c r="W295" s="252"/>
      <c r="X295" s="252"/>
      <c r="Y295" s="252"/>
      <c r="Z295" s="252"/>
      <c r="AA295" s="252"/>
      <c r="AB295" s="252"/>
      <c r="AC295" s="252"/>
      <c r="AD295" s="252"/>
      <c r="AE295" s="252"/>
      <c r="AF295" s="252"/>
      <c r="AG295" s="252"/>
      <c r="AH295" s="252"/>
      <c r="AI295" s="252"/>
      <c r="AJ295" s="252"/>
      <c r="AK295" s="252"/>
      <c r="AL295" s="252"/>
      <c r="AM295" s="252"/>
      <c r="AN295" s="252"/>
    </row>
    <row r="296" spans="1:40" s="102" customFormat="1" ht="17.100000000000001" customHeight="1">
      <c r="A296" s="274">
        <v>334</v>
      </c>
      <c r="B296" s="274" t="s">
        <v>135</v>
      </c>
      <c r="C296" s="390" t="s">
        <v>855</v>
      </c>
      <c r="D296" s="391">
        <v>388.755469613</v>
      </c>
      <c r="E296" s="391">
        <v>388.755469613</v>
      </c>
      <c r="F296" s="391">
        <v>388.755469613</v>
      </c>
      <c r="G296" s="392">
        <v>44876</v>
      </c>
      <c r="H296" s="392">
        <v>44903</v>
      </c>
      <c r="I296" s="392">
        <v>48579</v>
      </c>
      <c r="J296" s="274">
        <v>10</v>
      </c>
      <c r="K296" s="274">
        <v>0</v>
      </c>
      <c r="L296" s="252"/>
      <c r="M296" s="252"/>
      <c r="N296" s="252"/>
      <c r="O296" s="252"/>
      <c r="P296" s="252"/>
      <c r="Q296" s="252"/>
      <c r="R296" s="252"/>
      <c r="S296" s="252"/>
      <c r="T296" s="252"/>
      <c r="U296" s="252"/>
      <c r="V296" s="252"/>
      <c r="W296" s="252"/>
      <c r="X296" s="252"/>
      <c r="Y296" s="252"/>
      <c r="Z296" s="252"/>
      <c r="AA296" s="252"/>
      <c r="AB296" s="252"/>
      <c r="AC296" s="252"/>
      <c r="AD296" s="252"/>
      <c r="AE296" s="252"/>
      <c r="AF296" s="252"/>
      <c r="AG296" s="252"/>
      <c r="AH296" s="252"/>
      <c r="AI296" s="252"/>
      <c r="AJ296" s="252"/>
      <c r="AK296" s="252"/>
      <c r="AL296" s="252"/>
      <c r="AM296" s="252"/>
      <c r="AN296" s="252"/>
    </row>
    <row r="297" spans="1:40" s="102" customFormat="1" ht="17.100000000000001" customHeight="1">
      <c r="A297" s="274">
        <v>336</v>
      </c>
      <c r="B297" s="274" t="s">
        <v>227</v>
      </c>
      <c r="C297" s="390" t="s">
        <v>398</v>
      </c>
      <c r="D297" s="391">
        <v>12903.631288363998</v>
      </c>
      <c r="E297" s="391">
        <v>12903.631288363998</v>
      </c>
      <c r="F297" s="391">
        <v>12903.631288363998</v>
      </c>
      <c r="G297" s="392">
        <v>43069</v>
      </c>
      <c r="H297" s="392">
        <v>43845</v>
      </c>
      <c r="I297" s="392">
        <v>54087</v>
      </c>
      <c r="J297" s="274">
        <v>30</v>
      </c>
      <c r="K297" s="274">
        <v>1</v>
      </c>
      <c r="L297" s="252"/>
      <c r="M297" s="252"/>
      <c r="N297" s="252"/>
      <c r="O297" s="252"/>
      <c r="P297" s="252"/>
      <c r="Q297" s="252"/>
      <c r="R297" s="252"/>
      <c r="S297" s="252"/>
      <c r="T297" s="252"/>
      <c r="U297" s="252"/>
      <c r="V297" s="252"/>
      <c r="W297" s="252"/>
      <c r="X297" s="252"/>
      <c r="Y297" s="252"/>
      <c r="Z297" s="252"/>
      <c r="AA297" s="252"/>
      <c r="AB297" s="252"/>
      <c r="AC297" s="252"/>
      <c r="AD297" s="252"/>
      <c r="AE297" s="252"/>
      <c r="AF297" s="252"/>
      <c r="AG297" s="252"/>
      <c r="AH297" s="252"/>
      <c r="AI297" s="252"/>
      <c r="AJ297" s="252"/>
      <c r="AK297" s="252"/>
      <c r="AL297" s="252"/>
      <c r="AM297" s="252"/>
      <c r="AN297" s="252"/>
    </row>
    <row r="298" spans="1:40" s="102" customFormat="1" ht="17.100000000000001" customHeight="1">
      <c r="A298" s="274">
        <v>337</v>
      </c>
      <c r="B298" s="274" t="s">
        <v>227</v>
      </c>
      <c r="C298" s="390" t="s">
        <v>399</v>
      </c>
      <c r="D298" s="391">
        <v>12760.738680618999</v>
      </c>
      <c r="E298" s="391">
        <v>12760.738680618999</v>
      </c>
      <c r="F298" s="391">
        <v>12760.738680618999</v>
      </c>
      <c r="G298" s="392">
        <v>43322</v>
      </c>
      <c r="H298" s="392">
        <v>44180</v>
      </c>
      <c r="I298" s="392">
        <v>54128</v>
      </c>
      <c r="J298" s="274">
        <v>29</v>
      </c>
      <c r="K298" s="274">
        <v>6</v>
      </c>
      <c r="L298" s="252"/>
      <c r="M298" s="252"/>
      <c r="N298" s="252"/>
      <c r="O298" s="252"/>
      <c r="P298" s="252"/>
      <c r="Q298" s="252"/>
      <c r="R298" s="252"/>
      <c r="S298" s="252"/>
      <c r="T298" s="252"/>
      <c r="U298" s="252"/>
      <c r="V298" s="252"/>
      <c r="W298" s="252"/>
      <c r="X298" s="252"/>
      <c r="Y298" s="252"/>
      <c r="Z298" s="252"/>
      <c r="AA298" s="252"/>
      <c r="AB298" s="252"/>
      <c r="AC298" s="252"/>
      <c r="AD298" s="252"/>
      <c r="AE298" s="252"/>
      <c r="AF298" s="252"/>
      <c r="AG298" s="252"/>
      <c r="AH298" s="252"/>
      <c r="AI298" s="252"/>
      <c r="AJ298" s="252"/>
      <c r="AK298" s="252"/>
      <c r="AL298" s="252"/>
      <c r="AM298" s="252"/>
      <c r="AN298" s="252"/>
    </row>
    <row r="299" spans="1:40" s="102" customFormat="1" ht="17.100000000000001" customHeight="1">
      <c r="A299" s="274">
        <v>338</v>
      </c>
      <c r="B299" s="274" t="s">
        <v>227</v>
      </c>
      <c r="C299" s="390" t="s">
        <v>723</v>
      </c>
      <c r="D299" s="391">
        <v>2663.1974756895002</v>
      </c>
      <c r="E299" s="391">
        <v>2663.1974756895002</v>
      </c>
      <c r="F299" s="391">
        <v>2663.1974756895002</v>
      </c>
      <c r="G299" s="392">
        <v>43416</v>
      </c>
      <c r="H299" s="392">
        <v>45180</v>
      </c>
      <c r="I299" s="392">
        <v>54401</v>
      </c>
      <c r="J299" s="274">
        <v>30</v>
      </c>
      <c r="K299" s="274">
        <v>0</v>
      </c>
      <c r="L299" s="252"/>
      <c r="M299" s="252"/>
      <c r="N299" s="252"/>
      <c r="O299" s="252"/>
      <c r="P299" s="252"/>
      <c r="Q299" s="252"/>
      <c r="R299" s="252"/>
      <c r="S299" s="252"/>
      <c r="T299" s="252"/>
      <c r="U299" s="252"/>
      <c r="V299" s="252"/>
      <c r="W299" s="252"/>
      <c r="X299" s="252"/>
      <c r="Y299" s="252"/>
      <c r="Z299" s="252"/>
      <c r="AA299" s="252"/>
      <c r="AB299" s="252"/>
      <c r="AC299" s="252"/>
      <c r="AD299" s="252"/>
      <c r="AE299" s="252"/>
      <c r="AF299" s="252"/>
      <c r="AG299" s="252"/>
      <c r="AH299" s="252"/>
      <c r="AI299" s="252"/>
      <c r="AJ299" s="252"/>
      <c r="AK299" s="252"/>
      <c r="AL299" s="252"/>
      <c r="AM299" s="252"/>
      <c r="AN299" s="252"/>
    </row>
    <row r="300" spans="1:40" s="102" customFormat="1" ht="17.100000000000001" customHeight="1">
      <c r="A300" s="274">
        <v>339</v>
      </c>
      <c r="B300" s="274" t="s">
        <v>227</v>
      </c>
      <c r="C300" s="390" t="s">
        <v>401</v>
      </c>
      <c r="D300" s="391">
        <v>17802.715772074</v>
      </c>
      <c r="E300" s="391">
        <v>17802.715772074</v>
      </c>
      <c r="F300" s="391">
        <v>17802.715772074</v>
      </c>
      <c r="G300" s="392">
        <v>42636</v>
      </c>
      <c r="H300" s="392">
        <v>43191</v>
      </c>
      <c r="I300" s="392">
        <v>54128</v>
      </c>
      <c r="J300" s="274">
        <v>30</v>
      </c>
      <c r="K300" s="274">
        <v>10</v>
      </c>
      <c r="L300" s="252"/>
      <c r="M300" s="252"/>
      <c r="N300" s="252"/>
      <c r="O300" s="252"/>
      <c r="P300" s="252"/>
      <c r="Q300" s="252"/>
      <c r="R300" s="252"/>
      <c r="S300" s="252"/>
      <c r="T300" s="252"/>
      <c r="U300" s="252"/>
      <c r="V300" s="252"/>
      <c r="W300" s="252"/>
      <c r="X300" s="252"/>
      <c r="Y300" s="252"/>
      <c r="Z300" s="252"/>
      <c r="AA300" s="252"/>
      <c r="AB300" s="252"/>
      <c r="AC300" s="252"/>
      <c r="AD300" s="252"/>
      <c r="AE300" s="252"/>
      <c r="AF300" s="252"/>
      <c r="AG300" s="252"/>
      <c r="AH300" s="252"/>
      <c r="AI300" s="252"/>
      <c r="AJ300" s="252"/>
      <c r="AK300" s="252"/>
      <c r="AL300" s="252"/>
      <c r="AM300" s="252"/>
      <c r="AN300" s="252"/>
    </row>
    <row r="301" spans="1:40" s="102" customFormat="1" ht="17.100000000000001" customHeight="1">
      <c r="A301" s="469" t="s">
        <v>856</v>
      </c>
      <c r="B301" s="469"/>
      <c r="C301" s="469"/>
      <c r="D301" s="393">
        <f>SUM(D302:D312)</f>
        <v>105501.4335152725</v>
      </c>
      <c r="E301" s="393">
        <f>SUM(E302:E312)</f>
        <v>105501.4335152725</v>
      </c>
      <c r="F301" s="393">
        <f>SUM(F302:F312)</f>
        <v>105501.4335152725</v>
      </c>
      <c r="G301" s="392"/>
      <c r="H301" s="392"/>
      <c r="I301" s="392"/>
      <c r="J301" s="274"/>
      <c r="K301" s="274"/>
      <c r="L301" s="252"/>
      <c r="M301" s="252"/>
      <c r="N301" s="252"/>
      <c r="O301" s="252"/>
      <c r="P301" s="252"/>
      <c r="Q301" s="252"/>
      <c r="R301" s="252"/>
      <c r="S301" s="252"/>
      <c r="T301" s="252"/>
      <c r="U301" s="252"/>
      <c r="V301" s="252"/>
      <c r="W301" s="252"/>
      <c r="X301" s="252"/>
      <c r="Y301" s="252"/>
      <c r="Z301" s="252"/>
      <c r="AA301" s="252"/>
      <c r="AB301" s="252"/>
      <c r="AC301" s="252"/>
      <c r="AD301" s="252"/>
      <c r="AE301" s="252"/>
      <c r="AF301" s="252"/>
      <c r="AG301" s="252"/>
      <c r="AH301" s="252"/>
      <c r="AI301" s="252"/>
      <c r="AJ301" s="252"/>
      <c r="AK301" s="252"/>
      <c r="AL301" s="252"/>
      <c r="AM301" s="252"/>
      <c r="AN301" s="252"/>
    </row>
    <row r="302" spans="1:40" s="102" customFormat="1" ht="17.100000000000001" customHeight="1">
      <c r="A302" s="274">
        <v>340</v>
      </c>
      <c r="B302" s="274" t="s">
        <v>126</v>
      </c>
      <c r="C302" s="390" t="s">
        <v>857</v>
      </c>
      <c r="D302" s="391">
        <v>3795.9970507509997</v>
      </c>
      <c r="E302" s="391">
        <v>3795.9970507509997</v>
      </c>
      <c r="F302" s="391">
        <v>3795.9970507509997</v>
      </c>
      <c r="G302" s="392">
        <v>44929</v>
      </c>
      <c r="H302" s="392">
        <v>44928</v>
      </c>
      <c r="I302" s="392">
        <v>55701</v>
      </c>
      <c r="J302" s="274">
        <v>29</v>
      </c>
      <c r="K302" s="274">
        <v>0</v>
      </c>
      <c r="L302" s="252"/>
      <c r="M302" s="252"/>
      <c r="N302" s="252"/>
      <c r="O302" s="252"/>
      <c r="P302" s="252"/>
      <c r="Q302" s="252"/>
      <c r="R302" s="252"/>
      <c r="S302" s="252"/>
      <c r="T302" s="252"/>
      <c r="U302" s="252"/>
      <c r="V302" s="252"/>
      <c r="W302" s="252"/>
      <c r="X302" s="252"/>
      <c r="Y302" s="252"/>
      <c r="Z302" s="252"/>
      <c r="AA302" s="252"/>
      <c r="AB302" s="252"/>
      <c r="AC302" s="252"/>
      <c r="AD302" s="252"/>
      <c r="AE302" s="252"/>
      <c r="AF302" s="252"/>
      <c r="AG302" s="252"/>
      <c r="AH302" s="252"/>
      <c r="AI302" s="252"/>
      <c r="AJ302" s="252"/>
      <c r="AK302" s="252"/>
      <c r="AL302" s="252"/>
      <c r="AM302" s="252"/>
      <c r="AN302" s="252"/>
    </row>
    <row r="303" spans="1:40" s="102" customFormat="1" ht="17.100000000000001" customHeight="1">
      <c r="A303" s="274">
        <v>341</v>
      </c>
      <c r="B303" s="274" t="s">
        <v>135</v>
      </c>
      <c r="C303" s="390" t="s">
        <v>858</v>
      </c>
      <c r="D303" s="391">
        <v>3645.9827726329995</v>
      </c>
      <c r="E303" s="391">
        <v>3645.9827726329995</v>
      </c>
      <c r="F303" s="391">
        <v>3645.9827726329995</v>
      </c>
      <c r="G303" s="392">
        <v>44928</v>
      </c>
      <c r="H303" s="392">
        <v>44927</v>
      </c>
      <c r="I303" s="392">
        <v>55701</v>
      </c>
      <c r="J303" s="274">
        <v>29</v>
      </c>
      <c r="K303" s="274">
        <v>0</v>
      </c>
      <c r="L303" s="252"/>
      <c r="M303" s="252"/>
      <c r="N303" s="252"/>
      <c r="O303" s="252"/>
      <c r="P303" s="252"/>
      <c r="Q303" s="252"/>
      <c r="R303" s="252"/>
      <c r="S303" s="252"/>
      <c r="T303" s="252"/>
      <c r="U303" s="252"/>
      <c r="V303" s="252"/>
      <c r="W303" s="252"/>
      <c r="X303" s="252"/>
      <c r="Y303" s="252"/>
      <c r="Z303" s="252"/>
      <c r="AA303" s="252"/>
      <c r="AB303" s="252"/>
      <c r="AC303" s="252"/>
      <c r="AD303" s="252"/>
      <c r="AE303" s="252"/>
      <c r="AF303" s="252"/>
      <c r="AG303" s="252"/>
      <c r="AH303" s="252"/>
      <c r="AI303" s="252"/>
      <c r="AJ303" s="252"/>
      <c r="AK303" s="252"/>
      <c r="AL303" s="252"/>
      <c r="AM303" s="252"/>
      <c r="AN303" s="252"/>
    </row>
    <row r="304" spans="1:40" s="102" customFormat="1" ht="17.100000000000001" customHeight="1">
      <c r="A304" s="274">
        <v>342</v>
      </c>
      <c r="B304" s="274" t="s">
        <v>126</v>
      </c>
      <c r="C304" s="390" t="s">
        <v>859</v>
      </c>
      <c r="D304" s="391">
        <v>26154.424079635497</v>
      </c>
      <c r="E304" s="391">
        <v>26154.424079635497</v>
      </c>
      <c r="F304" s="391">
        <v>26154.424079635497</v>
      </c>
      <c r="G304" s="392">
        <v>44350</v>
      </c>
      <c r="H304" s="392">
        <v>44713</v>
      </c>
      <c r="I304" s="392">
        <v>48184</v>
      </c>
      <c r="J304" s="274">
        <v>10</v>
      </c>
      <c r="K304" s="274">
        <v>0</v>
      </c>
      <c r="L304" s="252"/>
      <c r="M304" s="252"/>
      <c r="N304" s="252"/>
      <c r="O304" s="252"/>
      <c r="P304" s="252"/>
      <c r="Q304" s="252"/>
      <c r="R304" s="252"/>
      <c r="S304" s="252"/>
      <c r="T304" s="252"/>
      <c r="U304" s="252"/>
      <c r="V304" s="252"/>
      <c r="W304" s="252"/>
      <c r="X304" s="252"/>
      <c r="Y304" s="252"/>
      <c r="Z304" s="252"/>
      <c r="AA304" s="252"/>
      <c r="AB304" s="252"/>
      <c r="AC304" s="252"/>
      <c r="AD304" s="252"/>
      <c r="AE304" s="252"/>
      <c r="AF304" s="252"/>
      <c r="AG304" s="252"/>
      <c r="AH304" s="252"/>
      <c r="AI304" s="252"/>
      <c r="AJ304" s="252"/>
      <c r="AK304" s="252"/>
      <c r="AL304" s="252"/>
      <c r="AM304" s="252"/>
      <c r="AN304" s="252"/>
    </row>
    <row r="305" spans="1:40" s="102" customFormat="1" ht="17.100000000000001" customHeight="1">
      <c r="A305" s="274">
        <v>343</v>
      </c>
      <c r="B305" s="274" t="s">
        <v>135</v>
      </c>
      <c r="C305" s="390" t="s">
        <v>860</v>
      </c>
      <c r="D305" s="391">
        <v>5472.16368281</v>
      </c>
      <c r="E305" s="391">
        <v>5472.16368281</v>
      </c>
      <c r="F305" s="391">
        <v>5472.16368281</v>
      </c>
      <c r="G305" s="392">
        <v>44840</v>
      </c>
      <c r="H305" s="392">
        <v>45218</v>
      </c>
      <c r="I305" s="392">
        <v>48579</v>
      </c>
      <c r="J305" s="274">
        <v>10</v>
      </c>
      <c r="K305" s="274">
        <v>0</v>
      </c>
      <c r="L305" s="252"/>
      <c r="M305" s="252"/>
      <c r="N305" s="252"/>
      <c r="O305" s="252"/>
      <c r="P305" s="252"/>
      <c r="Q305" s="252"/>
      <c r="R305" s="252"/>
      <c r="S305" s="252"/>
      <c r="T305" s="252"/>
      <c r="U305" s="252"/>
      <c r="V305" s="252"/>
      <c r="W305" s="252"/>
      <c r="X305" s="252"/>
      <c r="Y305" s="252"/>
      <c r="Z305" s="252"/>
      <c r="AA305" s="252"/>
      <c r="AB305" s="252"/>
      <c r="AC305" s="252"/>
      <c r="AD305" s="252"/>
      <c r="AE305" s="252"/>
      <c r="AF305" s="252"/>
      <c r="AG305" s="252"/>
      <c r="AH305" s="252"/>
      <c r="AI305" s="252"/>
      <c r="AJ305" s="252"/>
      <c r="AK305" s="252"/>
      <c r="AL305" s="252"/>
      <c r="AM305" s="252"/>
      <c r="AN305" s="252"/>
    </row>
    <row r="306" spans="1:40" s="102" customFormat="1" ht="17.100000000000001" customHeight="1">
      <c r="A306" s="274">
        <v>344</v>
      </c>
      <c r="B306" s="274" t="s">
        <v>126</v>
      </c>
      <c r="C306" s="390" t="s">
        <v>861</v>
      </c>
      <c r="D306" s="391">
        <v>22284.1471215725</v>
      </c>
      <c r="E306" s="391">
        <v>22284.1471215725</v>
      </c>
      <c r="F306" s="391">
        <v>22284.1471215725</v>
      </c>
      <c r="G306" s="392">
        <v>44662</v>
      </c>
      <c r="H306" s="392">
        <v>44931</v>
      </c>
      <c r="I306" s="392">
        <v>48425</v>
      </c>
      <c r="J306" s="274">
        <v>10</v>
      </c>
      <c r="K306" s="274">
        <v>2</v>
      </c>
      <c r="L306" s="252"/>
      <c r="M306" s="252"/>
      <c r="N306" s="252"/>
      <c r="O306" s="252"/>
      <c r="P306" s="252"/>
      <c r="Q306" s="252"/>
      <c r="R306" s="252"/>
      <c r="S306" s="252"/>
      <c r="T306" s="252"/>
      <c r="U306" s="252"/>
      <c r="V306" s="252"/>
      <c r="W306" s="252"/>
      <c r="X306" s="252"/>
      <c r="Y306" s="252"/>
      <c r="Z306" s="252"/>
      <c r="AA306" s="252"/>
      <c r="AB306" s="252"/>
      <c r="AC306" s="252"/>
      <c r="AD306" s="252"/>
      <c r="AE306" s="252"/>
      <c r="AF306" s="252"/>
      <c r="AG306" s="252"/>
      <c r="AH306" s="252"/>
      <c r="AI306" s="252"/>
      <c r="AJ306" s="252"/>
      <c r="AK306" s="252"/>
      <c r="AL306" s="252"/>
      <c r="AM306" s="252"/>
      <c r="AN306" s="252"/>
    </row>
    <row r="307" spans="1:40" s="102" customFormat="1" ht="17.100000000000001" customHeight="1">
      <c r="A307" s="274">
        <v>345</v>
      </c>
      <c r="B307" s="274" t="s">
        <v>135</v>
      </c>
      <c r="C307" s="390" t="s">
        <v>862</v>
      </c>
      <c r="D307" s="391">
        <v>3079.1851991224999</v>
      </c>
      <c r="E307" s="391">
        <v>3079.1851991224999</v>
      </c>
      <c r="F307" s="391">
        <v>3079.1851991224999</v>
      </c>
      <c r="G307" s="392">
        <v>44565</v>
      </c>
      <c r="H307" s="392">
        <v>44565</v>
      </c>
      <c r="I307" s="392">
        <v>48397</v>
      </c>
      <c r="J307" s="274">
        <v>10</v>
      </c>
      <c r="K307" s="274">
        <v>2</v>
      </c>
      <c r="L307" s="252"/>
      <c r="M307" s="252"/>
      <c r="N307" s="252"/>
      <c r="O307" s="252"/>
      <c r="P307" s="252"/>
      <c r="Q307" s="252"/>
      <c r="R307" s="252"/>
      <c r="S307" s="252"/>
      <c r="T307" s="252"/>
      <c r="U307" s="252"/>
      <c r="V307" s="252"/>
      <c r="W307" s="252"/>
      <c r="X307" s="252"/>
      <c r="Y307" s="252"/>
      <c r="Z307" s="252"/>
      <c r="AA307" s="252"/>
      <c r="AB307" s="252"/>
      <c r="AC307" s="252"/>
      <c r="AD307" s="252"/>
      <c r="AE307" s="252"/>
      <c r="AF307" s="252"/>
      <c r="AG307" s="252"/>
      <c r="AH307" s="252"/>
      <c r="AI307" s="252"/>
      <c r="AJ307" s="252"/>
      <c r="AK307" s="252"/>
      <c r="AL307" s="252"/>
      <c r="AM307" s="252"/>
      <c r="AN307" s="252"/>
    </row>
    <row r="308" spans="1:40" s="102" customFormat="1" ht="17.100000000000001" customHeight="1">
      <c r="A308" s="274">
        <v>346</v>
      </c>
      <c r="B308" s="274" t="s">
        <v>126</v>
      </c>
      <c r="C308" s="390" t="s">
        <v>863</v>
      </c>
      <c r="D308" s="391">
        <v>10491.699961857999</v>
      </c>
      <c r="E308" s="391">
        <v>10491.699961857999</v>
      </c>
      <c r="F308" s="391">
        <v>10491.699961857999</v>
      </c>
      <c r="G308" s="392">
        <v>45089</v>
      </c>
      <c r="H308" s="392">
        <v>45086</v>
      </c>
      <c r="I308" s="392">
        <v>48760</v>
      </c>
      <c r="J308" s="274">
        <v>10</v>
      </c>
      <c r="K308" s="274">
        <v>0</v>
      </c>
      <c r="L308" s="252"/>
      <c r="M308" s="252"/>
      <c r="N308" s="252"/>
      <c r="O308" s="252"/>
      <c r="P308" s="252"/>
      <c r="Q308" s="252"/>
      <c r="R308" s="252"/>
      <c r="S308" s="252"/>
      <c r="T308" s="252"/>
      <c r="U308" s="252"/>
      <c r="V308" s="252"/>
      <c r="W308" s="252"/>
      <c r="X308" s="252"/>
      <c r="Y308" s="252"/>
      <c r="Z308" s="252"/>
      <c r="AA308" s="252"/>
      <c r="AB308" s="252"/>
      <c r="AC308" s="252"/>
      <c r="AD308" s="252"/>
      <c r="AE308" s="252"/>
      <c r="AF308" s="252"/>
      <c r="AG308" s="252"/>
      <c r="AH308" s="252"/>
      <c r="AI308" s="252"/>
      <c r="AJ308" s="252"/>
      <c r="AK308" s="252"/>
      <c r="AL308" s="252"/>
      <c r="AM308" s="252"/>
      <c r="AN308" s="252"/>
    </row>
    <row r="309" spans="1:40" s="102" customFormat="1" ht="17.100000000000001" customHeight="1">
      <c r="A309" s="274">
        <v>347</v>
      </c>
      <c r="B309" s="274" t="s">
        <v>126</v>
      </c>
      <c r="C309" s="390" t="s">
        <v>221</v>
      </c>
      <c r="D309" s="391">
        <v>22431.046625090999</v>
      </c>
      <c r="E309" s="391">
        <v>22431.046625090999</v>
      </c>
      <c r="F309" s="391">
        <v>22431.046625090999</v>
      </c>
      <c r="G309" s="392">
        <v>44868</v>
      </c>
      <c r="H309" s="392">
        <v>44867</v>
      </c>
      <c r="I309" s="392">
        <v>55640</v>
      </c>
      <c r="J309" s="274">
        <v>29</v>
      </c>
      <c r="K309" s="274">
        <v>0</v>
      </c>
      <c r="L309" s="252"/>
      <c r="M309" s="252"/>
      <c r="N309" s="252"/>
      <c r="O309" s="252"/>
      <c r="P309" s="252"/>
      <c r="Q309" s="252"/>
      <c r="R309" s="252"/>
      <c r="S309" s="252"/>
      <c r="T309" s="252"/>
      <c r="U309" s="252"/>
      <c r="V309" s="252"/>
      <c r="W309" s="252"/>
      <c r="X309" s="252"/>
      <c r="Y309" s="252"/>
      <c r="Z309" s="252"/>
      <c r="AA309" s="252"/>
      <c r="AB309" s="252"/>
      <c r="AC309" s="252"/>
      <c r="AD309" s="252"/>
      <c r="AE309" s="252"/>
      <c r="AF309" s="252"/>
      <c r="AG309" s="252"/>
      <c r="AH309" s="252"/>
      <c r="AI309" s="252"/>
      <c r="AJ309" s="252"/>
      <c r="AK309" s="252"/>
      <c r="AL309" s="252"/>
      <c r="AM309" s="252"/>
      <c r="AN309" s="252"/>
    </row>
    <row r="310" spans="1:40" s="102" customFormat="1" ht="17.100000000000001" customHeight="1">
      <c r="A310" s="274">
        <v>348</v>
      </c>
      <c r="B310" s="274" t="s">
        <v>139</v>
      </c>
      <c r="C310" s="390" t="s">
        <v>402</v>
      </c>
      <c r="D310" s="391">
        <v>1784.729068142</v>
      </c>
      <c r="E310" s="391">
        <v>1784.729068142</v>
      </c>
      <c r="F310" s="391">
        <v>1784.729068142</v>
      </c>
      <c r="G310" s="392">
        <v>43994</v>
      </c>
      <c r="H310" s="392">
        <v>43994</v>
      </c>
      <c r="I310" s="392">
        <v>47646</v>
      </c>
      <c r="J310" s="274">
        <v>10</v>
      </c>
      <c r="K310" s="274">
        <v>0</v>
      </c>
      <c r="L310" s="252"/>
      <c r="M310" s="252"/>
      <c r="N310" s="252"/>
      <c r="O310" s="252"/>
      <c r="P310" s="252"/>
      <c r="Q310" s="252"/>
      <c r="R310" s="252"/>
      <c r="S310" s="252"/>
      <c r="T310" s="252"/>
      <c r="U310" s="252"/>
      <c r="V310" s="252"/>
      <c r="W310" s="252"/>
      <c r="X310" s="252"/>
      <c r="Y310" s="252"/>
      <c r="Z310" s="252"/>
      <c r="AA310" s="252"/>
      <c r="AB310" s="252"/>
      <c r="AC310" s="252"/>
      <c r="AD310" s="252"/>
      <c r="AE310" s="252"/>
      <c r="AF310" s="252"/>
      <c r="AG310" s="252"/>
      <c r="AH310" s="252"/>
      <c r="AI310" s="252"/>
      <c r="AJ310" s="252"/>
      <c r="AK310" s="252"/>
      <c r="AL310" s="252"/>
      <c r="AM310" s="252"/>
      <c r="AN310" s="252"/>
    </row>
    <row r="311" spans="1:40" s="102" customFormat="1" ht="17.100000000000001" customHeight="1">
      <c r="A311" s="274">
        <v>349</v>
      </c>
      <c r="B311" s="274" t="s">
        <v>227</v>
      </c>
      <c r="C311" s="390" t="s">
        <v>403</v>
      </c>
      <c r="D311" s="391">
        <v>1288.0113388264999</v>
      </c>
      <c r="E311" s="391">
        <v>1288.0113388264999</v>
      </c>
      <c r="F311" s="391">
        <v>1288.0113388264999</v>
      </c>
      <c r="G311" s="392">
        <v>43425</v>
      </c>
      <c r="H311" s="392">
        <v>45138</v>
      </c>
      <c r="I311" s="392">
        <v>53696</v>
      </c>
      <c r="J311" s="274">
        <v>28</v>
      </c>
      <c r="K311" s="274">
        <v>0</v>
      </c>
      <c r="L311" s="252"/>
      <c r="M311" s="252"/>
      <c r="N311" s="252"/>
      <c r="O311" s="252"/>
      <c r="P311" s="252"/>
      <c r="Q311" s="252"/>
      <c r="R311" s="252"/>
      <c r="S311" s="252"/>
      <c r="T311" s="252"/>
      <c r="U311" s="252"/>
      <c r="V311" s="252"/>
      <c r="W311" s="252"/>
      <c r="X311" s="252"/>
      <c r="Y311" s="252"/>
      <c r="Z311" s="252"/>
      <c r="AA311" s="252"/>
      <c r="AB311" s="252"/>
      <c r="AC311" s="252"/>
      <c r="AD311" s="252"/>
      <c r="AE311" s="252"/>
      <c r="AF311" s="252"/>
      <c r="AG311" s="252"/>
      <c r="AH311" s="252"/>
      <c r="AI311" s="252"/>
      <c r="AJ311" s="252"/>
      <c r="AK311" s="252"/>
      <c r="AL311" s="252"/>
      <c r="AM311" s="252"/>
      <c r="AN311" s="252"/>
    </row>
    <row r="312" spans="1:40" s="102" customFormat="1" ht="17.100000000000001" customHeight="1">
      <c r="A312" s="274">
        <v>350</v>
      </c>
      <c r="B312" s="274" t="s">
        <v>227</v>
      </c>
      <c r="C312" s="390" t="s">
        <v>404</v>
      </c>
      <c r="D312" s="391">
        <v>5074.0466148304995</v>
      </c>
      <c r="E312" s="391">
        <v>5074.0466148304995</v>
      </c>
      <c r="F312" s="391">
        <v>5074.0466148304995</v>
      </c>
      <c r="G312" s="392">
        <v>43261</v>
      </c>
      <c r="H312" s="392">
        <v>45089</v>
      </c>
      <c r="I312" s="392">
        <v>54254</v>
      </c>
      <c r="J312" s="274">
        <v>30</v>
      </c>
      <c r="K312" s="274">
        <v>0</v>
      </c>
      <c r="L312" s="252"/>
      <c r="M312" s="252"/>
      <c r="N312" s="252"/>
      <c r="O312" s="252"/>
      <c r="P312" s="252"/>
      <c r="Q312" s="252"/>
      <c r="R312" s="252"/>
      <c r="S312" s="252"/>
      <c r="T312" s="252"/>
      <c r="U312" s="252"/>
      <c r="V312" s="252"/>
      <c r="W312" s="252"/>
      <c r="X312" s="252"/>
      <c r="Y312" s="252"/>
      <c r="Z312" s="252"/>
      <c r="AA312" s="252"/>
      <c r="AB312" s="252"/>
      <c r="AC312" s="252"/>
      <c r="AD312" s="252"/>
      <c r="AE312" s="252"/>
      <c r="AF312" s="252"/>
      <c r="AG312" s="252"/>
      <c r="AH312" s="252"/>
      <c r="AI312" s="252"/>
      <c r="AJ312" s="252"/>
      <c r="AK312" s="252"/>
      <c r="AL312" s="252"/>
      <c r="AM312" s="252"/>
      <c r="AN312" s="252"/>
    </row>
    <row r="313" spans="1:40" s="102" customFormat="1" ht="17.100000000000001" customHeight="1">
      <c r="A313" s="395" t="s">
        <v>864</v>
      </c>
      <c r="B313" s="274"/>
      <c r="C313" s="390"/>
      <c r="D313" s="393">
        <f>+D314</f>
        <v>3553.5079212019996</v>
      </c>
      <c r="E313" s="393">
        <f t="shared" ref="E313:F313" si="0">+E314</f>
        <v>3553.5079212019996</v>
      </c>
      <c r="F313" s="393">
        <f t="shared" si="0"/>
        <v>3553.5079212019996</v>
      </c>
      <c r="G313" s="392"/>
      <c r="H313" s="392"/>
      <c r="I313" s="392"/>
      <c r="J313" s="274"/>
      <c r="K313" s="274"/>
      <c r="L313" s="252"/>
      <c r="M313" s="252"/>
      <c r="N313" s="252"/>
      <c r="O313" s="252"/>
      <c r="P313" s="252"/>
      <c r="Q313" s="252"/>
      <c r="R313" s="252"/>
      <c r="S313" s="252"/>
      <c r="T313" s="252"/>
      <c r="U313" s="252"/>
      <c r="V313" s="252"/>
      <c r="W313" s="252"/>
      <c r="X313" s="252"/>
      <c r="Y313" s="252"/>
      <c r="Z313" s="252"/>
      <c r="AA313" s="252"/>
      <c r="AB313" s="252"/>
      <c r="AC313" s="252"/>
      <c r="AD313" s="252"/>
      <c r="AE313" s="252"/>
      <c r="AF313" s="252"/>
      <c r="AG313" s="252"/>
      <c r="AH313" s="252"/>
      <c r="AI313" s="252"/>
      <c r="AJ313" s="252"/>
      <c r="AK313" s="252"/>
      <c r="AL313" s="252"/>
      <c r="AM313" s="252"/>
      <c r="AN313" s="252"/>
    </row>
    <row r="314" spans="1:40" s="102" customFormat="1" ht="17.100000000000001" customHeight="1" thickBot="1">
      <c r="A314" s="396">
        <v>351</v>
      </c>
      <c r="B314" s="376" t="s">
        <v>127</v>
      </c>
      <c r="C314" s="396" t="s">
        <v>79</v>
      </c>
      <c r="D314" s="397">
        <v>3553.5079212019996</v>
      </c>
      <c r="E314" s="397">
        <v>3553.5079212019996</v>
      </c>
      <c r="F314" s="397">
        <v>3553.5079212019996</v>
      </c>
      <c r="G314" s="398">
        <v>44932</v>
      </c>
      <c r="H314" s="398">
        <v>44929</v>
      </c>
      <c r="I314" s="398">
        <v>52018</v>
      </c>
      <c r="J314" s="376">
        <v>19</v>
      </c>
      <c r="K314" s="376">
        <v>0</v>
      </c>
      <c r="L314" s="252"/>
      <c r="M314" s="252"/>
      <c r="N314" s="252"/>
      <c r="O314" s="252"/>
      <c r="P314" s="252"/>
      <c r="Q314" s="252"/>
      <c r="R314" s="252"/>
      <c r="S314" s="252"/>
      <c r="T314" s="252"/>
      <c r="U314" s="252"/>
      <c r="V314" s="252"/>
      <c r="W314" s="252"/>
      <c r="X314" s="252"/>
      <c r="Y314" s="252"/>
      <c r="Z314" s="252"/>
      <c r="AA314" s="252"/>
      <c r="AB314" s="252"/>
      <c r="AC314" s="252"/>
      <c r="AD314" s="252"/>
      <c r="AE314" s="252"/>
      <c r="AF314" s="252"/>
      <c r="AG314" s="252"/>
      <c r="AH314" s="252"/>
      <c r="AI314" s="252"/>
      <c r="AJ314" s="252"/>
      <c r="AK314" s="252"/>
      <c r="AL314" s="252"/>
      <c r="AM314" s="252"/>
      <c r="AN314" s="252"/>
    </row>
    <row r="315" spans="1:40" ht="12.95" customHeight="1">
      <c r="A315" s="258" t="s">
        <v>927</v>
      </c>
      <c r="B315" s="252"/>
      <c r="C315" s="252"/>
      <c r="D315" s="252"/>
      <c r="E315" s="252"/>
      <c r="F315" s="252"/>
      <c r="G315" s="252"/>
      <c r="H315" s="252"/>
      <c r="I315" s="252"/>
      <c r="J315" s="252"/>
      <c r="K315" s="252"/>
      <c r="L315" s="237"/>
      <c r="M315" s="237"/>
      <c r="N315" s="237"/>
      <c r="O315" s="237"/>
      <c r="P315" s="237"/>
      <c r="Q315" s="237"/>
      <c r="R315" s="237"/>
      <c r="S315" s="237"/>
      <c r="T315" s="237"/>
      <c r="U315" s="237"/>
      <c r="V315" s="237"/>
      <c r="W315" s="237"/>
      <c r="X315" s="237"/>
      <c r="Y315" s="237"/>
      <c r="Z315" s="237"/>
      <c r="AA315" s="237"/>
      <c r="AB315" s="237"/>
      <c r="AC315" s="237"/>
      <c r="AD315" s="237"/>
      <c r="AE315" s="237"/>
      <c r="AF315" s="237"/>
      <c r="AG315" s="237"/>
      <c r="AH315" s="237"/>
      <c r="AI315" s="237"/>
      <c r="AJ315" s="237"/>
      <c r="AK315" s="237"/>
      <c r="AL315" s="237"/>
      <c r="AM315" s="237"/>
      <c r="AN315" s="237"/>
    </row>
    <row r="316" spans="1:40" ht="12.95" customHeight="1">
      <c r="A316" s="468" t="s">
        <v>865</v>
      </c>
      <c r="B316" s="468"/>
      <c r="C316" s="468"/>
      <c r="D316" s="468"/>
      <c r="E316" s="468"/>
      <c r="F316" s="468"/>
      <c r="G316" s="468"/>
      <c r="H316" s="468"/>
      <c r="I316" s="468"/>
      <c r="J316" s="468"/>
      <c r="K316" s="468"/>
      <c r="L316" s="237"/>
      <c r="M316" s="237"/>
      <c r="N316" s="237"/>
      <c r="O316" s="237"/>
      <c r="P316" s="237"/>
      <c r="Q316" s="237"/>
      <c r="R316" s="237"/>
      <c r="S316" s="237"/>
      <c r="T316" s="237"/>
      <c r="U316" s="237"/>
      <c r="V316" s="237"/>
      <c r="W316" s="237"/>
      <c r="X316" s="237"/>
      <c r="Y316" s="237"/>
      <c r="Z316" s="237"/>
      <c r="AA316" s="237"/>
      <c r="AB316" s="237"/>
      <c r="AC316" s="237"/>
      <c r="AD316" s="237"/>
      <c r="AE316" s="237"/>
      <c r="AF316" s="237"/>
      <c r="AG316" s="237"/>
      <c r="AH316" s="237"/>
      <c r="AI316" s="237"/>
      <c r="AJ316" s="237"/>
      <c r="AK316" s="237"/>
      <c r="AL316" s="237"/>
      <c r="AM316" s="237"/>
      <c r="AN316" s="237"/>
    </row>
    <row r="317" spans="1:40" ht="12.95" customHeight="1">
      <c r="A317" s="472" t="s">
        <v>866</v>
      </c>
      <c r="B317" s="472"/>
      <c r="C317" s="472"/>
      <c r="D317" s="472"/>
      <c r="E317" s="472"/>
      <c r="F317" s="472"/>
      <c r="G317" s="472"/>
      <c r="H317" s="472"/>
      <c r="I317" s="472"/>
      <c r="J317" s="472"/>
      <c r="K317" s="237"/>
      <c r="L317" s="237"/>
      <c r="M317" s="237"/>
      <c r="N317" s="237"/>
      <c r="O317" s="237"/>
      <c r="P317" s="237"/>
      <c r="Q317" s="237"/>
      <c r="R317" s="237"/>
      <c r="S317" s="237"/>
      <c r="T317" s="237"/>
      <c r="U317" s="237"/>
      <c r="V317" s="237"/>
      <c r="W317" s="237"/>
      <c r="X317" s="237"/>
      <c r="Y317" s="237"/>
      <c r="Z317" s="237"/>
      <c r="AA317" s="237"/>
      <c r="AB317" s="237"/>
      <c r="AC317" s="237"/>
      <c r="AD317" s="237"/>
      <c r="AE317" s="237"/>
      <c r="AF317" s="237"/>
      <c r="AG317" s="237"/>
      <c r="AH317" s="237"/>
      <c r="AI317" s="237"/>
      <c r="AJ317" s="237"/>
      <c r="AK317" s="237"/>
      <c r="AL317" s="237"/>
      <c r="AM317" s="237"/>
      <c r="AN317" s="237"/>
    </row>
    <row r="318" spans="1:40" ht="12.95" customHeight="1">
      <c r="A318" s="252" t="s">
        <v>867</v>
      </c>
      <c r="B318" s="237"/>
      <c r="C318" s="237"/>
      <c r="D318" s="237"/>
      <c r="E318" s="237"/>
      <c r="F318" s="237"/>
      <c r="G318" s="237"/>
      <c r="H318" s="237"/>
      <c r="I318" s="237"/>
      <c r="J318" s="237"/>
      <c r="K318" s="237"/>
      <c r="L318" s="237"/>
      <c r="M318" s="237"/>
      <c r="N318" s="237"/>
      <c r="O318" s="237"/>
      <c r="P318" s="237"/>
      <c r="Q318" s="237"/>
      <c r="R318" s="237"/>
      <c r="S318" s="237"/>
      <c r="T318" s="237"/>
      <c r="U318" s="237"/>
      <c r="V318" s="237"/>
      <c r="W318" s="237"/>
      <c r="X318" s="237"/>
      <c r="Y318" s="237"/>
      <c r="Z318" s="237"/>
      <c r="AA318" s="237"/>
      <c r="AB318" s="237"/>
      <c r="AC318" s="237"/>
      <c r="AD318" s="237"/>
      <c r="AE318" s="237"/>
      <c r="AF318" s="237"/>
      <c r="AG318" s="237"/>
      <c r="AH318" s="237"/>
      <c r="AI318" s="237"/>
      <c r="AJ318" s="237"/>
      <c r="AK318" s="237"/>
      <c r="AL318" s="237"/>
      <c r="AM318" s="237"/>
      <c r="AN318" s="237"/>
    </row>
    <row r="319" spans="1:40" ht="12.95" customHeight="1">
      <c r="A319" s="468" t="s">
        <v>908</v>
      </c>
      <c r="B319" s="468"/>
      <c r="C319" s="468"/>
      <c r="D319" s="468"/>
      <c r="E319" s="468"/>
      <c r="F319" s="468"/>
      <c r="G319" s="468"/>
      <c r="H319" s="468"/>
      <c r="I319" s="468"/>
      <c r="J319" s="468"/>
      <c r="K319" s="468"/>
      <c r="L319" s="237"/>
      <c r="M319" s="237"/>
      <c r="N319" s="237"/>
      <c r="O319" s="237"/>
      <c r="P319" s="237"/>
      <c r="Q319" s="237"/>
      <c r="R319" s="237"/>
      <c r="S319" s="237"/>
      <c r="T319" s="237"/>
      <c r="U319" s="237"/>
      <c r="V319" s="237"/>
      <c r="W319" s="237"/>
      <c r="X319" s="237"/>
      <c r="Y319" s="237"/>
      <c r="Z319" s="237"/>
      <c r="AA319" s="237"/>
      <c r="AB319" s="237"/>
      <c r="AC319" s="237"/>
      <c r="AD319" s="237"/>
      <c r="AE319" s="237"/>
      <c r="AF319" s="237"/>
      <c r="AG319" s="237"/>
      <c r="AH319" s="237"/>
      <c r="AI319" s="237"/>
      <c r="AJ319" s="237"/>
      <c r="AK319" s="237"/>
      <c r="AL319" s="237"/>
      <c r="AM319" s="237"/>
      <c r="AN319" s="237"/>
    </row>
    <row r="320" spans="1:40" ht="11.65" customHeight="1">
      <c r="A320" s="473" t="s">
        <v>406</v>
      </c>
      <c r="B320" s="473"/>
      <c r="C320" s="473"/>
      <c r="D320" s="473"/>
      <c r="E320" s="473"/>
      <c r="F320" s="473"/>
      <c r="G320" s="473"/>
      <c r="H320" s="473"/>
      <c r="I320" s="473"/>
      <c r="J320" s="473"/>
      <c r="K320" s="237"/>
      <c r="L320" s="237"/>
      <c r="M320" s="237"/>
      <c r="N320" s="237"/>
      <c r="O320" s="237"/>
      <c r="P320" s="237"/>
      <c r="Q320" s="237"/>
      <c r="R320" s="237"/>
      <c r="S320" s="237"/>
      <c r="T320" s="237"/>
      <c r="U320" s="237"/>
      <c r="V320" s="237"/>
      <c r="W320" s="237"/>
      <c r="X320" s="237"/>
      <c r="Y320" s="237"/>
      <c r="Z320" s="237"/>
      <c r="AA320" s="237"/>
      <c r="AB320" s="237"/>
      <c r="AC320" s="237"/>
      <c r="AD320" s="237"/>
      <c r="AE320" s="237"/>
      <c r="AF320" s="237"/>
      <c r="AG320" s="237"/>
      <c r="AH320" s="237"/>
      <c r="AI320" s="237"/>
      <c r="AJ320" s="237"/>
      <c r="AK320" s="237"/>
      <c r="AL320" s="237"/>
      <c r="AM320" s="237"/>
      <c r="AN320" s="237"/>
    </row>
    <row r="321" spans="1:40" ht="11.65" customHeight="1">
      <c r="A321" s="261"/>
      <c r="B321" s="261"/>
      <c r="C321" s="237"/>
      <c r="D321" s="262"/>
      <c r="E321" s="263"/>
      <c r="F321" s="263"/>
      <c r="G321" s="263"/>
      <c r="H321" s="263"/>
      <c r="I321" s="253"/>
      <c r="J321" s="253"/>
      <c r="K321" s="237"/>
      <c r="L321" s="237"/>
      <c r="M321" s="237"/>
      <c r="N321" s="237"/>
      <c r="O321" s="237"/>
      <c r="P321" s="237"/>
      <c r="Q321" s="237"/>
      <c r="R321" s="237"/>
      <c r="S321" s="237"/>
      <c r="T321" s="237"/>
      <c r="U321" s="237"/>
      <c r="V321" s="237"/>
      <c r="W321" s="237"/>
      <c r="X321" s="237"/>
      <c r="Y321" s="237"/>
      <c r="Z321" s="237"/>
      <c r="AA321" s="237"/>
      <c r="AB321" s="237"/>
      <c r="AC321" s="237"/>
      <c r="AD321" s="237"/>
      <c r="AE321" s="237"/>
      <c r="AF321" s="237"/>
      <c r="AG321" s="237"/>
      <c r="AH321" s="237"/>
      <c r="AI321" s="237"/>
      <c r="AJ321" s="237"/>
      <c r="AK321" s="237"/>
      <c r="AL321" s="237"/>
      <c r="AM321" s="237"/>
      <c r="AN321" s="237"/>
    </row>
    <row r="322" spans="1:40" ht="11.65" customHeight="1">
      <c r="A322" s="261"/>
      <c r="B322" s="261"/>
      <c r="C322" s="237"/>
      <c r="D322" s="262"/>
      <c r="E322" s="263"/>
      <c r="F322" s="263"/>
      <c r="G322" s="263"/>
      <c r="H322" s="263"/>
      <c r="I322" s="253"/>
      <c r="J322" s="253"/>
      <c r="K322" s="237"/>
      <c r="L322" s="237"/>
      <c r="M322" s="237"/>
      <c r="N322" s="237"/>
      <c r="O322" s="237"/>
      <c r="P322" s="237"/>
      <c r="Q322" s="237"/>
      <c r="R322" s="237"/>
      <c r="S322" s="237"/>
      <c r="T322" s="237"/>
      <c r="U322" s="237"/>
      <c r="V322" s="237"/>
      <c r="W322" s="237"/>
      <c r="X322" s="237"/>
      <c r="Y322" s="237"/>
      <c r="Z322" s="237"/>
      <c r="AA322" s="237"/>
      <c r="AB322" s="237"/>
      <c r="AC322" s="237"/>
      <c r="AD322" s="237"/>
      <c r="AE322" s="237"/>
      <c r="AF322" s="237"/>
      <c r="AG322" s="237"/>
      <c r="AH322" s="237"/>
      <c r="AI322" s="237"/>
      <c r="AJ322" s="237"/>
      <c r="AK322" s="237"/>
      <c r="AL322" s="237"/>
      <c r="AM322" s="237"/>
      <c r="AN322" s="237"/>
    </row>
    <row r="323" spans="1:40" ht="11.65" customHeight="1">
      <c r="A323" s="261"/>
      <c r="B323" s="261"/>
      <c r="C323" s="237"/>
      <c r="D323" s="262"/>
      <c r="E323" s="263"/>
      <c r="F323" s="263"/>
      <c r="G323" s="263"/>
      <c r="H323" s="263"/>
      <c r="I323" s="253"/>
      <c r="J323" s="253"/>
      <c r="K323" s="237"/>
      <c r="L323" s="237"/>
      <c r="M323" s="237"/>
      <c r="N323" s="237"/>
      <c r="O323" s="237"/>
      <c r="P323" s="237"/>
      <c r="Q323" s="237"/>
      <c r="R323" s="237"/>
      <c r="S323" s="237"/>
      <c r="T323" s="237"/>
      <c r="U323" s="237"/>
      <c r="V323" s="237"/>
      <c r="W323" s="237"/>
      <c r="X323" s="237"/>
      <c r="Y323" s="237"/>
      <c r="Z323" s="237"/>
      <c r="AA323" s="237"/>
      <c r="AB323" s="237"/>
      <c r="AC323" s="237"/>
      <c r="AD323" s="237"/>
      <c r="AE323" s="237"/>
      <c r="AF323" s="237"/>
      <c r="AG323" s="237"/>
      <c r="AH323" s="237"/>
      <c r="AI323" s="237"/>
      <c r="AJ323" s="237"/>
      <c r="AK323" s="237"/>
      <c r="AL323" s="237"/>
      <c r="AM323" s="237"/>
      <c r="AN323" s="237"/>
    </row>
    <row r="324" spans="1:40" ht="11.65" customHeight="1">
      <c r="A324" s="261"/>
      <c r="B324" s="261"/>
      <c r="C324" s="237"/>
      <c r="D324" s="262"/>
      <c r="E324" s="263"/>
      <c r="F324" s="263"/>
      <c r="G324" s="263"/>
      <c r="H324" s="263"/>
      <c r="I324" s="253"/>
      <c r="J324" s="253"/>
      <c r="K324" s="237"/>
      <c r="L324" s="237"/>
      <c r="M324" s="237"/>
      <c r="N324" s="237"/>
      <c r="O324" s="237"/>
      <c r="P324" s="237"/>
      <c r="Q324" s="237"/>
      <c r="R324" s="237"/>
      <c r="S324" s="237"/>
      <c r="T324" s="237"/>
      <c r="U324" s="237"/>
      <c r="V324" s="237"/>
      <c r="W324" s="237"/>
      <c r="X324" s="237"/>
      <c r="Y324" s="237"/>
      <c r="Z324" s="237"/>
      <c r="AA324" s="237"/>
      <c r="AB324" s="237"/>
      <c r="AC324" s="237"/>
      <c r="AD324" s="237"/>
      <c r="AE324" s="237"/>
      <c r="AF324" s="237"/>
      <c r="AG324" s="237"/>
      <c r="AH324" s="237"/>
      <c r="AI324" s="237"/>
      <c r="AJ324" s="237"/>
      <c r="AK324" s="237"/>
      <c r="AL324" s="237"/>
      <c r="AM324" s="237"/>
      <c r="AN324" s="237"/>
    </row>
    <row r="325" spans="1:40" ht="11.65" customHeight="1">
      <c r="A325" s="261"/>
      <c r="B325" s="261"/>
      <c r="C325" s="237"/>
      <c r="D325" s="262"/>
      <c r="E325" s="263"/>
      <c r="F325" s="263"/>
      <c r="G325" s="263"/>
      <c r="H325" s="263"/>
      <c r="I325" s="253"/>
      <c r="J325" s="253"/>
      <c r="K325" s="237"/>
      <c r="L325" s="237"/>
      <c r="M325" s="237"/>
      <c r="N325" s="237"/>
      <c r="O325" s="237"/>
      <c r="P325" s="237"/>
      <c r="Q325" s="237"/>
      <c r="R325" s="237"/>
      <c r="S325" s="237"/>
      <c r="T325" s="237"/>
      <c r="U325" s="237"/>
      <c r="V325" s="237"/>
      <c r="W325" s="237"/>
      <c r="X325" s="237"/>
      <c r="Y325" s="237"/>
      <c r="Z325" s="237"/>
      <c r="AA325" s="237"/>
      <c r="AB325" s="237"/>
      <c r="AC325" s="237"/>
      <c r="AD325" s="237"/>
      <c r="AE325" s="237"/>
      <c r="AF325" s="237"/>
      <c r="AG325" s="237"/>
      <c r="AH325" s="237"/>
      <c r="AI325" s="237"/>
      <c r="AJ325" s="237"/>
      <c r="AK325" s="237"/>
      <c r="AL325" s="237"/>
      <c r="AM325" s="237"/>
      <c r="AN325" s="237"/>
    </row>
    <row r="326" spans="1:40" ht="11.65" customHeight="1">
      <c r="A326" s="237"/>
      <c r="B326" s="237"/>
      <c r="C326" s="237"/>
      <c r="D326" s="237"/>
      <c r="E326" s="237"/>
      <c r="F326" s="237"/>
      <c r="G326" s="237"/>
      <c r="H326" s="237"/>
      <c r="I326" s="237"/>
      <c r="J326" s="237"/>
      <c r="K326" s="237"/>
      <c r="L326" s="237"/>
      <c r="M326" s="237"/>
      <c r="N326" s="237"/>
      <c r="O326" s="237"/>
      <c r="P326" s="237"/>
      <c r="Q326" s="237"/>
      <c r="R326" s="237"/>
      <c r="S326" s="237"/>
      <c r="T326" s="237"/>
      <c r="U326" s="237"/>
      <c r="V326" s="237"/>
      <c r="W326" s="237"/>
      <c r="X326" s="237"/>
      <c r="Y326" s="237"/>
      <c r="Z326" s="237"/>
      <c r="AA326" s="237"/>
      <c r="AB326" s="237"/>
      <c r="AC326" s="237"/>
      <c r="AD326" s="237"/>
      <c r="AE326" s="237"/>
      <c r="AF326" s="237"/>
      <c r="AG326" s="237"/>
      <c r="AH326" s="237"/>
      <c r="AI326" s="237"/>
      <c r="AJ326" s="237"/>
      <c r="AK326" s="237"/>
      <c r="AL326" s="237"/>
      <c r="AM326" s="237"/>
      <c r="AN326" s="237"/>
    </row>
    <row r="327" spans="1:40" ht="11.65" customHeight="1">
      <c r="A327" s="237"/>
      <c r="B327" s="237"/>
      <c r="C327" s="237"/>
      <c r="D327" s="237"/>
      <c r="E327" s="237"/>
      <c r="F327" s="237"/>
      <c r="G327" s="237"/>
      <c r="H327" s="237"/>
      <c r="I327" s="237"/>
      <c r="J327" s="237"/>
      <c r="K327" s="237"/>
      <c r="L327" s="237"/>
      <c r="M327" s="237"/>
      <c r="N327" s="237"/>
      <c r="O327" s="237"/>
      <c r="P327" s="237"/>
      <c r="Q327" s="237"/>
      <c r="R327" s="237"/>
      <c r="S327" s="237"/>
      <c r="T327" s="237"/>
      <c r="U327" s="237"/>
      <c r="V327" s="237"/>
      <c r="W327" s="237"/>
      <c r="X327" s="237"/>
      <c r="Y327" s="237"/>
      <c r="Z327" s="237"/>
      <c r="AA327" s="237"/>
      <c r="AB327" s="237"/>
      <c r="AC327" s="237"/>
      <c r="AD327" s="237"/>
      <c r="AE327" s="237"/>
      <c r="AF327" s="237"/>
      <c r="AG327" s="237"/>
      <c r="AH327" s="237"/>
      <c r="AI327" s="237"/>
      <c r="AJ327" s="237"/>
      <c r="AK327" s="237"/>
      <c r="AL327" s="237"/>
      <c r="AM327" s="237"/>
      <c r="AN327" s="237"/>
    </row>
    <row r="328" spans="1:40" ht="11.65" customHeight="1">
      <c r="A328" s="237"/>
      <c r="B328" s="237"/>
      <c r="C328" s="237"/>
      <c r="D328" s="237"/>
      <c r="E328" s="237"/>
      <c r="F328" s="237"/>
      <c r="G328" s="237"/>
      <c r="H328" s="237"/>
      <c r="I328" s="237"/>
      <c r="J328" s="237"/>
      <c r="K328" s="237"/>
      <c r="L328" s="237"/>
      <c r="M328" s="237"/>
      <c r="N328" s="237"/>
      <c r="O328" s="237"/>
      <c r="P328" s="237"/>
      <c r="Q328" s="237"/>
      <c r="R328" s="237"/>
      <c r="S328" s="237"/>
      <c r="T328" s="237"/>
      <c r="U328" s="237"/>
      <c r="V328" s="237"/>
      <c r="W328" s="237"/>
      <c r="X328" s="237"/>
      <c r="Y328" s="237"/>
      <c r="Z328" s="237"/>
      <c r="AA328" s="237"/>
      <c r="AB328" s="237"/>
      <c r="AC328" s="237"/>
      <c r="AD328" s="237"/>
      <c r="AE328" s="237"/>
      <c r="AF328" s="237"/>
      <c r="AG328" s="237"/>
      <c r="AH328" s="237"/>
      <c r="AI328" s="237"/>
      <c r="AJ328" s="237"/>
      <c r="AK328" s="237"/>
      <c r="AL328" s="237"/>
      <c r="AM328" s="237"/>
      <c r="AN328" s="237"/>
    </row>
    <row r="329" spans="1:40" ht="11.65" customHeight="1">
      <c r="A329" s="237"/>
      <c r="B329" s="237"/>
      <c r="C329" s="237"/>
      <c r="D329" s="237"/>
      <c r="E329" s="237"/>
      <c r="F329" s="237"/>
      <c r="G329" s="237"/>
      <c r="H329" s="237"/>
      <c r="I329" s="237"/>
      <c r="J329" s="237"/>
      <c r="K329" s="237"/>
      <c r="L329" s="237"/>
      <c r="M329" s="237"/>
      <c r="N329" s="237"/>
      <c r="O329" s="237"/>
      <c r="P329" s="237"/>
      <c r="Q329" s="237"/>
      <c r="R329" s="237"/>
      <c r="S329" s="237"/>
      <c r="T329" s="237"/>
      <c r="U329" s="237"/>
      <c r="V329" s="237"/>
      <c r="W329" s="237"/>
      <c r="X329" s="237"/>
      <c r="Y329" s="237"/>
      <c r="Z329" s="237"/>
      <c r="AA329" s="237"/>
      <c r="AB329" s="237"/>
      <c r="AC329" s="237"/>
      <c r="AD329" s="237"/>
      <c r="AE329" s="237"/>
      <c r="AF329" s="237"/>
      <c r="AG329" s="237"/>
      <c r="AH329" s="237"/>
      <c r="AI329" s="237"/>
      <c r="AJ329" s="237"/>
      <c r="AK329" s="237"/>
      <c r="AL329" s="237"/>
      <c r="AM329" s="237"/>
      <c r="AN329" s="237"/>
    </row>
    <row r="330" spans="1:40" ht="11.65" customHeight="1">
      <c r="A330" s="237"/>
      <c r="B330" s="237"/>
      <c r="C330" s="237"/>
      <c r="D330" s="237"/>
      <c r="E330" s="237"/>
      <c r="F330" s="237"/>
      <c r="G330" s="237"/>
      <c r="H330" s="237"/>
      <c r="I330" s="237"/>
      <c r="J330" s="237"/>
      <c r="K330" s="237"/>
      <c r="L330" s="237"/>
      <c r="M330" s="237"/>
      <c r="N330" s="237"/>
      <c r="O330" s="237"/>
      <c r="P330" s="237"/>
      <c r="Q330" s="237"/>
      <c r="R330" s="237"/>
      <c r="S330" s="237"/>
      <c r="T330" s="237"/>
      <c r="U330" s="237"/>
      <c r="V330" s="237"/>
      <c r="W330" s="237"/>
      <c r="X330" s="237"/>
      <c r="Y330" s="237"/>
      <c r="Z330" s="237"/>
      <c r="AA330" s="237"/>
      <c r="AB330" s="237"/>
      <c r="AC330" s="237"/>
      <c r="AD330" s="237"/>
      <c r="AE330" s="237"/>
      <c r="AF330" s="237"/>
      <c r="AG330" s="237"/>
      <c r="AH330" s="237"/>
      <c r="AI330" s="237"/>
      <c r="AJ330" s="237"/>
      <c r="AK330" s="237"/>
      <c r="AL330" s="237"/>
      <c r="AM330" s="237"/>
      <c r="AN330" s="237"/>
    </row>
    <row r="331" spans="1:40" ht="11.65" customHeight="1">
      <c r="A331" s="237"/>
      <c r="B331" s="237"/>
      <c r="C331" s="237"/>
      <c r="D331" s="237"/>
      <c r="E331" s="237"/>
      <c r="F331" s="237"/>
      <c r="G331" s="237"/>
      <c r="H331" s="237"/>
      <c r="I331" s="237"/>
      <c r="J331" s="237"/>
      <c r="K331" s="237"/>
      <c r="L331" s="237"/>
      <c r="M331" s="237"/>
      <c r="N331" s="237"/>
      <c r="O331" s="237"/>
      <c r="P331" s="237"/>
      <c r="Q331" s="237"/>
      <c r="R331" s="237"/>
      <c r="S331" s="237"/>
      <c r="T331" s="237"/>
      <c r="U331" s="237"/>
      <c r="V331" s="237"/>
      <c r="W331" s="237"/>
      <c r="X331" s="237"/>
      <c r="Y331" s="237"/>
      <c r="Z331" s="237"/>
      <c r="AA331" s="237"/>
      <c r="AB331" s="237"/>
      <c r="AC331" s="237"/>
      <c r="AD331" s="237"/>
      <c r="AE331" s="237"/>
      <c r="AF331" s="237"/>
      <c r="AG331" s="237"/>
      <c r="AH331" s="237"/>
      <c r="AI331" s="237"/>
      <c r="AJ331" s="237"/>
      <c r="AK331" s="237"/>
      <c r="AL331" s="237"/>
      <c r="AM331" s="237"/>
      <c r="AN331" s="237"/>
    </row>
    <row r="332" spans="1:40" ht="11.65" customHeight="1">
      <c r="A332" s="237"/>
      <c r="B332" s="237"/>
      <c r="C332" s="237"/>
      <c r="D332" s="237"/>
      <c r="E332" s="237"/>
      <c r="F332" s="237"/>
      <c r="G332" s="237"/>
      <c r="H332" s="237"/>
      <c r="I332" s="237"/>
      <c r="J332" s="237"/>
      <c r="K332" s="237"/>
      <c r="L332" s="237"/>
      <c r="M332" s="237"/>
      <c r="N332" s="237"/>
      <c r="O332" s="237"/>
      <c r="P332" s="237"/>
      <c r="Q332" s="237"/>
      <c r="R332" s="237"/>
      <c r="S332" s="237"/>
      <c r="T332" s="237"/>
      <c r="U332" s="237"/>
      <c r="V332" s="237"/>
      <c r="W332" s="237"/>
      <c r="X332" s="237"/>
      <c r="Y332" s="237"/>
      <c r="Z332" s="237"/>
      <c r="AA332" s="237"/>
      <c r="AB332" s="237"/>
      <c r="AC332" s="237"/>
      <c r="AD332" s="237"/>
      <c r="AE332" s="237"/>
      <c r="AF332" s="237"/>
      <c r="AG332" s="237"/>
      <c r="AH332" s="237"/>
      <c r="AI332" s="237"/>
      <c r="AJ332" s="237"/>
      <c r="AK332" s="237"/>
      <c r="AL332" s="237"/>
      <c r="AM332" s="237"/>
      <c r="AN332" s="237"/>
    </row>
    <row r="333" spans="1:40" ht="11.65" customHeight="1">
      <c r="A333" s="261"/>
      <c r="B333" s="261"/>
      <c r="C333" s="237"/>
      <c r="D333" s="262"/>
      <c r="E333" s="263"/>
      <c r="F333" s="263"/>
      <c r="G333" s="263"/>
      <c r="H333" s="263"/>
      <c r="I333" s="253"/>
      <c r="J333" s="253"/>
      <c r="K333" s="237"/>
      <c r="L333" s="237"/>
      <c r="M333" s="237"/>
      <c r="N333" s="237"/>
      <c r="O333" s="237"/>
      <c r="P333" s="237"/>
      <c r="Q333" s="237"/>
      <c r="R333" s="237"/>
      <c r="S333" s="237"/>
      <c r="T333" s="237"/>
      <c r="U333" s="237"/>
      <c r="V333" s="237"/>
      <c r="W333" s="237"/>
      <c r="X333" s="237"/>
      <c r="Y333" s="237"/>
      <c r="Z333" s="237"/>
      <c r="AA333" s="237"/>
      <c r="AB333" s="237"/>
      <c r="AC333" s="237"/>
      <c r="AD333" s="237"/>
      <c r="AE333" s="237"/>
      <c r="AF333" s="237"/>
      <c r="AG333" s="237"/>
      <c r="AH333" s="237"/>
      <c r="AI333" s="237"/>
      <c r="AJ333" s="237"/>
      <c r="AK333" s="237"/>
      <c r="AL333" s="237"/>
      <c r="AM333" s="237"/>
      <c r="AN333" s="237"/>
    </row>
    <row r="334" spans="1:40" ht="11.65" customHeight="1">
      <c r="A334" s="261"/>
      <c r="B334" s="261"/>
      <c r="C334" s="237"/>
      <c r="D334" s="262"/>
      <c r="E334" s="263"/>
      <c r="F334" s="263"/>
      <c r="G334" s="263"/>
      <c r="H334" s="263"/>
      <c r="I334" s="253"/>
      <c r="J334" s="253"/>
      <c r="K334" s="237"/>
      <c r="L334" s="237"/>
      <c r="M334" s="237"/>
      <c r="N334" s="237"/>
      <c r="O334" s="237"/>
      <c r="P334" s="237"/>
      <c r="Q334" s="237"/>
      <c r="R334" s="237"/>
      <c r="S334" s="237"/>
      <c r="T334" s="237"/>
      <c r="U334" s="237"/>
      <c r="V334" s="237"/>
      <c r="W334" s="237"/>
      <c r="X334" s="237"/>
      <c r="Y334" s="237"/>
      <c r="Z334" s="237"/>
      <c r="AA334" s="237"/>
      <c r="AB334" s="237"/>
      <c r="AC334" s="237"/>
      <c r="AD334" s="237"/>
      <c r="AE334" s="237"/>
      <c r="AF334" s="237"/>
      <c r="AG334" s="237"/>
      <c r="AH334" s="237"/>
      <c r="AI334" s="237"/>
      <c r="AJ334" s="237"/>
      <c r="AK334" s="237"/>
      <c r="AL334" s="237"/>
      <c r="AM334" s="237"/>
      <c r="AN334" s="237"/>
    </row>
    <row r="335" spans="1:40" ht="11.65" customHeight="1">
      <c r="A335" s="261"/>
      <c r="B335" s="261"/>
      <c r="C335" s="237"/>
      <c r="D335" s="262"/>
      <c r="E335" s="263"/>
      <c r="F335" s="263"/>
      <c r="G335" s="263"/>
      <c r="H335" s="263"/>
      <c r="I335" s="253"/>
      <c r="J335" s="253"/>
      <c r="K335" s="237"/>
      <c r="L335" s="237"/>
      <c r="M335" s="237"/>
      <c r="N335" s="237"/>
      <c r="O335" s="237"/>
      <c r="P335" s="237"/>
      <c r="Q335" s="237"/>
      <c r="R335" s="237"/>
      <c r="S335" s="237"/>
      <c r="T335" s="237"/>
      <c r="U335" s="237"/>
      <c r="V335" s="237"/>
      <c r="W335" s="237"/>
      <c r="X335" s="237"/>
      <c r="Y335" s="237"/>
      <c r="Z335" s="237"/>
      <c r="AA335" s="237"/>
      <c r="AB335" s="237"/>
      <c r="AC335" s="237"/>
      <c r="AD335" s="237"/>
      <c r="AE335" s="237"/>
      <c r="AF335" s="237"/>
      <c r="AG335" s="237"/>
      <c r="AH335" s="237"/>
      <c r="AI335" s="237"/>
      <c r="AJ335" s="237"/>
      <c r="AK335" s="237"/>
      <c r="AL335" s="237"/>
      <c r="AM335" s="237"/>
      <c r="AN335" s="237"/>
    </row>
    <row r="336" spans="1:40" ht="11.65" customHeight="1">
      <c r="A336" s="261"/>
      <c r="B336" s="261"/>
      <c r="C336" s="237"/>
      <c r="D336" s="262"/>
      <c r="E336" s="263"/>
      <c r="F336" s="263"/>
      <c r="G336" s="263"/>
      <c r="H336" s="263"/>
      <c r="I336" s="253"/>
      <c r="J336" s="253"/>
      <c r="K336" s="237"/>
      <c r="L336" s="237"/>
      <c r="M336" s="237"/>
      <c r="N336" s="237"/>
      <c r="O336" s="237"/>
      <c r="P336" s="237"/>
      <c r="Q336" s="237"/>
      <c r="R336" s="237"/>
      <c r="S336" s="237"/>
      <c r="T336" s="237"/>
      <c r="U336" s="237"/>
      <c r="V336" s="237"/>
      <c r="W336" s="237"/>
      <c r="X336" s="237"/>
      <c r="Y336" s="237"/>
      <c r="Z336" s="237"/>
      <c r="AA336" s="237"/>
      <c r="AB336" s="237"/>
      <c r="AC336" s="237"/>
      <c r="AD336" s="237"/>
      <c r="AE336" s="237"/>
      <c r="AF336" s="237"/>
      <c r="AG336" s="237"/>
      <c r="AH336" s="237"/>
      <c r="AI336" s="237"/>
      <c r="AJ336" s="237"/>
      <c r="AK336" s="237"/>
      <c r="AL336" s="237"/>
      <c r="AM336" s="237"/>
      <c r="AN336" s="237"/>
    </row>
    <row r="337" spans="1:40" ht="11.65" customHeight="1">
      <c r="A337" s="261"/>
      <c r="B337" s="261"/>
      <c r="C337" s="237"/>
      <c r="D337" s="262"/>
      <c r="E337" s="263"/>
      <c r="F337" s="263"/>
      <c r="G337" s="263"/>
      <c r="H337" s="263"/>
      <c r="I337" s="253"/>
      <c r="J337" s="253"/>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c r="AG337" s="237"/>
      <c r="AH337" s="237"/>
      <c r="AI337" s="237"/>
      <c r="AJ337" s="237"/>
      <c r="AK337" s="237"/>
      <c r="AL337" s="237"/>
      <c r="AM337" s="237"/>
      <c r="AN337" s="237"/>
    </row>
    <row r="338" spans="1:40" ht="11.65" customHeight="1">
      <c r="A338" s="261"/>
      <c r="B338" s="261"/>
      <c r="C338" s="237"/>
      <c r="D338" s="262"/>
      <c r="E338" s="263"/>
      <c r="F338" s="263"/>
      <c r="G338" s="263"/>
      <c r="H338" s="263"/>
      <c r="I338" s="253"/>
      <c r="J338" s="253"/>
      <c r="K338" s="237"/>
      <c r="L338" s="237"/>
      <c r="M338" s="237"/>
      <c r="N338" s="237"/>
      <c r="O338" s="237"/>
      <c r="P338" s="237"/>
      <c r="Q338" s="237"/>
      <c r="R338" s="237"/>
      <c r="S338" s="237"/>
      <c r="T338" s="237"/>
      <c r="U338" s="237"/>
      <c r="V338" s="237"/>
      <c r="W338" s="237"/>
      <c r="X338" s="237"/>
      <c r="Y338" s="237"/>
      <c r="Z338" s="237"/>
      <c r="AA338" s="237"/>
      <c r="AB338" s="237"/>
      <c r="AC338" s="237"/>
      <c r="AD338" s="237"/>
      <c r="AE338" s="237"/>
      <c r="AF338" s="237"/>
      <c r="AG338" s="237"/>
      <c r="AH338" s="237"/>
      <c r="AI338" s="237"/>
      <c r="AJ338" s="237"/>
      <c r="AK338" s="237"/>
      <c r="AL338" s="237"/>
      <c r="AM338" s="237"/>
      <c r="AN338" s="237"/>
    </row>
    <row r="339" spans="1:40" ht="11.65" customHeight="1">
      <c r="A339" s="261"/>
      <c r="B339" s="261"/>
      <c r="C339" s="237"/>
      <c r="D339" s="262"/>
      <c r="E339" s="263"/>
      <c r="F339" s="263"/>
      <c r="G339" s="263"/>
      <c r="H339" s="263"/>
      <c r="I339" s="253"/>
      <c r="J339" s="253"/>
      <c r="K339" s="237"/>
      <c r="L339" s="237"/>
      <c r="M339" s="237"/>
      <c r="N339" s="237"/>
      <c r="O339" s="237"/>
      <c r="P339" s="237"/>
      <c r="Q339" s="237"/>
      <c r="R339" s="237"/>
      <c r="S339" s="237"/>
      <c r="T339" s="237"/>
      <c r="U339" s="237"/>
      <c r="V339" s="237"/>
      <c r="W339" s="237"/>
      <c r="X339" s="237"/>
      <c r="Y339" s="237"/>
      <c r="Z339" s="237"/>
      <c r="AA339" s="237"/>
      <c r="AB339" s="237"/>
      <c r="AC339" s="237"/>
      <c r="AD339" s="237"/>
      <c r="AE339" s="237"/>
      <c r="AF339" s="237"/>
      <c r="AG339" s="237"/>
      <c r="AH339" s="237"/>
      <c r="AI339" s="237"/>
      <c r="AJ339" s="237"/>
      <c r="AK339" s="237"/>
      <c r="AL339" s="237"/>
      <c r="AM339" s="237"/>
      <c r="AN339" s="237"/>
    </row>
    <row r="340" spans="1:40" ht="11.65" customHeight="1">
      <c r="A340" s="261"/>
      <c r="B340" s="261"/>
      <c r="C340" s="237"/>
      <c r="D340" s="262"/>
      <c r="E340" s="263"/>
      <c r="F340" s="263"/>
      <c r="G340" s="263"/>
      <c r="H340" s="263"/>
      <c r="I340" s="253"/>
      <c r="J340" s="253"/>
      <c r="K340" s="237"/>
      <c r="L340" s="237"/>
      <c r="M340" s="237"/>
      <c r="N340" s="237"/>
      <c r="O340" s="237"/>
      <c r="P340" s="237"/>
      <c r="Q340" s="237"/>
      <c r="R340" s="237"/>
      <c r="S340" s="237"/>
      <c r="T340" s="237"/>
      <c r="U340" s="237"/>
      <c r="V340" s="237"/>
      <c r="W340" s="237"/>
      <c r="X340" s="237"/>
      <c r="Y340" s="237"/>
      <c r="Z340" s="237"/>
      <c r="AA340" s="237"/>
      <c r="AB340" s="237"/>
      <c r="AC340" s="237"/>
      <c r="AD340" s="237"/>
      <c r="AE340" s="237"/>
      <c r="AF340" s="237"/>
      <c r="AG340" s="237"/>
      <c r="AH340" s="237"/>
      <c r="AI340" s="237"/>
      <c r="AJ340" s="237"/>
      <c r="AK340" s="237"/>
      <c r="AL340" s="237"/>
      <c r="AM340" s="237"/>
      <c r="AN340" s="237"/>
    </row>
    <row r="341" spans="1:40" ht="11.65" customHeight="1">
      <c r="A341" s="261"/>
      <c r="B341" s="261"/>
      <c r="C341" s="237"/>
      <c r="D341" s="262"/>
      <c r="E341" s="263"/>
      <c r="F341" s="263"/>
      <c r="G341" s="263"/>
      <c r="H341" s="263"/>
      <c r="I341" s="253"/>
      <c r="J341" s="253"/>
      <c r="K341" s="237"/>
      <c r="L341" s="237"/>
      <c r="M341" s="237"/>
      <c r="N341" s="237"/>
      <c r="O341" s="237"/>
      <c r="P341" s="237"/>
      <c r="Q341" s="237"/>
      <c r="R341" s="237"/>
      <c r="S341" s="237"/>
      <c r="T341" s="237"/>
      <c r="U341" s="237"/>
      <c r="V341" s="237"/>
      <c r="W341" s="237"/>
      <c r="X341" s="237"/>
      <c r="Y341" s="237"/>
      <c r="Z341" s="237"/>
      <c r="AA341" s="237"/>
      <c r="AB341" s="237"/>
      <c r="AC341" s="237"/>
      <c r="AD341" s="237"/>
      <c r="AE341" s="237"/>
      <c r="AF341" s="237"/>
      <c r="AG341" s="237"/>
      <c r="AH341" s="237"/>
      <c r="AI341" s="237"/>
      <c r="AJ341" s="237"/>
      <c r="AK341" s="237"/>
      <c r="AL341" s="237"/>
      <c r="AM341" s="237"/>
      <c r="AN341" s="237"/>
    </row>
    <row r="342" spans="1:40" ht="11.65" customHeight="1">
      <c r="A342" s="261"/>
      <c r="B342" s="261"/>
      <c r="C342" s="237"/>
      <c r="D342" s="262"/>
      <c r="E342" s="263"/>
      <c r="F342" s="263"/>
      <c r="G342" s="263"/>
      <c r="H342" s="263"/>
      <c r="I342" s="253"/>
      <c r="J342" s="253"/>
      <c r="K342" s="237"/>
      <c r="L342" s="237"/>
      <c r="M342" s="237"/>
      <c r="N342" s="237"/>
      <c r="O342" s="237"/>
      <c r="P342" s="237"/>
      <c r="Q342" s="237"/>
      <c r="R342" s="237"/>
      <c r="S342" s="237"/>
      <c r="T342" s="237"/>
      <c r="U342" s="237"/>
      <c r="V342" s="237"/>
      <c r="W342" s="237"/>
      <c r="X342" s="237"/>
      <c r="Y342" s="237"/>
      <c r="Z342" s="237"/>
      <c r="AA342" s="237"/>
      <c r="AB342" s="237"/>
      <c r="AC342" s="237"/>
      <c r="AD342" s="237"/>
      <c r="AE342" s="237"/>
      <c r="AF342" s="237"/>
      <c r="AG342" s="237"/>
      <c r="AH342" s="237"/>
      <c r="AI342" s="237"/>
      <c r="AJ342" s="237"/>
      <c r="AK342" s="237"/>
      <c r="AL342" s="237"/>
      <c r="AM342" s="237"/>
      <c r="AN342" s="237"/>
    </row>
    <row r="343" spans="1:40" ht="11.65" customHeight="1">
      <c r="A343" s="261"/>
      <c r="B343" s="261"/>
      <c r="C343" s="237"/>
      <c r="D343" s="262"/>
      <c r="E343" s="263"/>
      <c r="F343" s="263"/>
      <c r="G343" s="263"/>
      <c r="H343" s="263"/>
      <c r="I343" s="253"/>
      <c r="J343" s="253"/>
      <c r="K343" s="237"/>
      <c r="L343" s="237"/>
      <c r="M343" s="237"/>
      <c r="N343" s="237"/>
      <c r="O343" s="237"/>
      <c r="P343" s="237"/>
      <c r="Q343" s="237"/>
      <c r="R343" s="237"/>
      <c r="S343" s="237"/>
      <c r="T343" s="237"/>
      <c r="U343" s="237"/>
      <c r="V343" s="237"/>
      <c r="W343" s="237"/>
      <c r="X343" s="237"/>
      <c r="Y343" s="237"/>
      <c r="Z343" s="237"/>
      <c r="AA343" s="237"/>
      <c r="AB343" s="237"/>
      <c r="AC343" s="237"/>
      <c r="AD343" s="237"/>
      <c r="AE343" s="237"/>
      <c r="AF343" s="237"/>
      <c r="AG343" s="237"/>
      <c r="AH343" s="237"/>
      <c r="AI343" s="237"/>
      <c r="AJ343" s="237"/>
      <c r="AK343" s="237"/>
      <c r="AL343" s="237"/>
      <c r="AM343" s="237"/>
      <c r="AN343" s="237"/>
    </row>
    <row r="344" spans="1:40" ht="11.65" customHeight="1">
      <c r="A344" s="261"/>
      <c r="B344" s="261"/>
      <c r="C344" s="237"/>
      <c r="D344" s="262"/>
      <c r="E344" s="263"/>
      <c r="F344" s="263"/>
      <c r="G344" s="263"/>
      <c r="H344" s="263"/>
      <c r="I344" s="253"/>
      <c r="J344" s="253"/>
      <c r="K344" s="237"/>
      <c r="L344" s="237"/>
      <c r="M344" s="237"/>
      <c r="N344" s="237"/>
      <c r="O344" s="237"/>
      <c r="P344" s="237"/>
      <c r="Q344" s="237"/>
      <c r="R344" s="237"/>
      <c r="S344" s="237"/>
      <c r="T344" s="237"/>
      <c r="U344" s="237"/>
      <c r="V344" s="237"/>
      <c r="W344" s="237"/>
      <c r="X344" s="237"/>
      <c r="Y344" s="237"/>
      <c r="Z344" s="237"/>
      <c r="AA344" s="237"/>
      <c r="AB344" s="237"/>
      <c r="AC344" s="237"/>
      <c r="AD344" s="237"/>
      <c r="AE344" s="237"/>
      <c r="AF344" s="237"/>
      <c r="AG344" s="237"/>
      <c r="AH344" s="237"/>
      <c r="AI344" s="237"/>
      <c r="AJ344" s="237"/>
      <c r="AK344" s="237"/>
      <c r="AL344" s="237"/>
      <c r="AM344" s="237"/>
      <c r="AN344" s="237"/>
    </row>
    <row r="345" spans="1:40" ht="11.65" customHeight="1">
      <c r="A345" s="261"/>
      <c r="B345" s="261"/>
      <c r="C345" s="237"/>
      <c r="D345" s="262"/>
      <c r="E345" s="263"/>
      <c r="F345" s="263"/>
      <c r="G345" s="263"/>
      <c r="H345" s="263"/>
      <c r="I345" s="253"/>
      <c r="J345" s="253"/>
      <c r="K345" s="237"/>
      <c r="L345" s="237"/>
      <c r="M345" s="237"/>
      <c r="N345" s="237"/>
      <c r="O345" s="237"/>
      <c r="P345" s="237"/>
      <c r="Q345" s="237"/>
      <c r="R345" s="237"/>
      <c r="S345" s="237"/>
      <c r="T345" s="237"/>
      <c r="U345" s="237"/>
      <c r="V345" s="237"/>
      <c r="W345" s="237"/>
      <c r="X345" s="237"/>
      <c r="Y345" s="237"/>
      <c r="Z345" s="237"/>
      <c r="AA345" s="237"/>
      <c r="AB345" s="237"/>
      <c r="AC345" s="237"/>
      <c r="AD345" s="237"/>
      <c r="AE345" s="237"/>
      <c r="AF345" s="237"/>
      <c r="AG345" s="237"/>
      <c r="AH345" s="237"/>
      <c r="AI345" s="237"/>
      <c r="AJ345" s="237"/>
      <c r="AK345" s="237"/>
      <c r="AL345" s="237"/>
      <c r="AM345" s="237"/>
      <c r="AN345" s="237"/>
    </row>
    <row r="346" spans="1:40" ht="14.25" customHeight="1">
      <c r="A346" s="472"/>
      <c r="B346" s="472"/>
      <c r="C346" s="472"/>
      <c r="D346" s="472"/>
      <c r="E346" s="472"/>
      <c r="F346" s="472"/>
      <c r="G346" s="472"/>
      <c r="H346" s="472"/>
      <c r="I346" s="472"/>
      <c r="J346" s="472"/>
      <c r="K346" s="237"/>
      <c r="L346" s="237"/>
      <c r="M346" s="237"/>
      <c r="N346" s="237"/>
      <c r="O346" s="237"/>
      <c r="P346" s="237"/>
      <c r="Q346" s="237"/>
      <c r="R346" s="237"/>
      <c r="S346" s="237"/>
      <c r="T346" s="237"/>
      <c r="U346" s="237"/>
      <c r="V346" s="237"/>
      <c r="W346" s="237"/>
      <c r="X346" s="237"/>
      <c r="Y346" s="237"/>
      <c r="Z346" s="237"/>
      <c r="AA346" s="237"/>
      <c r="AB346" s="237"/>
      <c r="AC346" s="237"/>
      <c r="AD346" s="237"/>
      <c r="AE346" s="237"/>
      <c r="AF346" s="237"/>
      <c r="AG346" s="237"/>
      <c r="AH346" s="237"/>
      <c r="AI346" s="237"/>
      <c r="AJ346" s="237"/>
      <c r="AK346" s="237"/>
      <c r="AL346" s="237"/>
      <c r="AM346" s="237"/>
      <c r="AN346" s="237"/>
    </row>
    <row r="347" spans="1:40" ht="14.25" customHeight="1">
      <c r="A347" s="473"/>
      <c r="B347" s="473"/>
      <c r="C347" s="473"/>
      <c r="D347" s="473"/>
      <c r="E347" s="473"/>
      <c r="F347" s="473"/>
      <c r="G347" s="473"/>
      <c r="H347" s="473"/>
      <c r="I347" s="473"/>
      <c r="J347" s="473"/>
      <c r="K347" s="237"/>
    </row>
    <row r="348" spans="1:40" ht="14.25" customHeight="1">
      <c r="A348" s="252"/>
      <c r="B348" s="252"/>
      <c r="C348" s="252"/>
      <c r="D348" s="252"/>
      <c r="E348" s="252"/>
      <c r="F348" s="252"/>
      <c r="G348" s="252"/>
      <c r="H348" s="252"/>
      <c r="I348" s="252"/>
      <c r="J348" s="252"/>
      <c r="K348" s="237"/>
    </row>
    <row r="349" spans="1:40" ht="12.75" customHeight="1">
      <c r="A349" s="468"/>
      <c r="B349" s="468"/>
      <c r="C349" s="468"/>
      <c r="D349" s="468"/>
      <c r="E349" s="468"/>
      <c r="F349" s="468"/>
      <c r="G349" s="468"/>
      <c r="H349" s="468"/>
      <c r="I349" s="468"/>
      <c r="J349" s="468"/>
      <c r="K349" s="468"/>
    </row>
    <row r="350" spans="1:40">
      <c r="A350" s="471"/>
      <c r="B350" s="471"/>
      <c r="C350" s="471"/>
      <c r="D350" s="471"/>
      <c r="E350" s="471"/>
      <c r="F350" s="471"/>
      <c r="G350" s="471"/>
      <c r="H350" s="471"/>
      <c r="I350" s="471"/>
      <c r="J350" s="471"/>
    </row>
  </sheetData>
  <mergeCells count="45">
    <mergeCell ref="A1:C1"/>
    <mergeCell ref="A2:K2"/>
    <mergeCell ref="A3:F3"/>
    <mergeCell ref="G3:K3"/>
    <mergeCell ref="L3:N3"/>
    <mergeCell ref="A350:J350"/>
    <mergeCell ref="A317:J317"/>
    <mergeCell ref="A319:K319"/>
    <mergeCell ref="A320:J320"/>
    <mergeCell ref="A346:J346"/>
    <mergeCell ref="A347:J347"/>
    <mergeCell ref="A349:K349"/>
    <mergeCell ref="A316:K316"/>
    <mergeCell ref="A166:C166"/>
    <mergeCell ref="A191:C191"/>
    <mergeCell ref="A213:C213"/>
    <mergeCell ref="A224:C224"/>
    <mergeCell ref="A234:C234"/>
    <mergeCell ref="A238:C238"/>
    <mergeCell ref="A248:C248"/>
    <mergeCell ref="A263:C263"/>
    <mergeCell ref="A277:C277"/>
    <mergeCell ref="A287:C287"/>
    <mergeCell ref="A301:C301"/>
    <mergeCell ref="A144:C144"/>
    <mergeCell ref="D10:D11"/>
    <mergeCell ref="E10:E11"/>
    <mergeCell ref="F10:F11"/>
    <mergeCell ref="A14:C14"/>
    <mergeCell ref="A30:C30"/>
    <mergeCell ref="A39:C39"/>
    <mergeCell ref="A53:C53"/>
    <mergeCell ref="A64:C64"/>
    <mergeCell ref="A77:C77"/>
    <mergeCell ref="A116:C116"/>
    <mergeCell ref="A134:C134"/>
    <mergeCell ref="L6:O6"/>
    <mergeCell ref="L7:O7"/>
    <mergeCell ref="A9:A11"/>
    <mergeCell ref="B9:C11"/>
    <mergeCell ref="D9:E9"/>
    <mergeCell ref="G9:G11"/>
    <mergeCell ref="H9:H11"/>
    <mergeCell ref="I9:I11"/>
    <mergeCell ref="J9:K10"/>
  </mergeCells>
  <printOptions horizontalCentered="1"/>
  <pageMargins left="0.39370078740157483" right="0.59055118110236227" top="0.59055118110236227" bottom="0.59055118110236227" header="0.19685039370078741" footer="0.19685039370078741"/>
  <pageSetup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4"/>
  <sheetViews>
    <sheetView showGridLines="0" zoomScale="80" zoomScaleNormal="80" zoomScaleSheetLayoutView="80" workbookViewId="0">
      <selection activeCell="C34" sqref="C34"/>
    </sheetView>
  </sheetViews>
  <sheetFormatPr baseColWidth="10" defaultColWidth="11.42578125" defaultRowHeight="12.75"/>
  <cols>
    <col min="1" max="2" width="5" style="68" customWidth="1"/>
    <col min="3" max="3" width="51.7109375" style="68" bestFit="1" customWidth="1"/>
    <col min="4" max="4" width="18.7109375" style="115" customWidth="1"/>
    <col min="5" max="6" width="18.7109375" style="68" customWidth="1"/>
    <col min="7" max="9" width="13.7109375" style="68" customWidth="1"/>
    <col min="10" max="10" width="9.7109375" style="116" customWidth="1"/>
    <col min="11" max="11" width="9.7109375" style="103" customWidth="1"/>
    <col min="12" max="12" width="11.28515625" style="101" bestFit="1" customWidth="1"/>
    <col min="13" max="13" width="12" style="101" bestFit="1" customWidth="1"/>
    <col min="14" max="14" width="11.42578125" style="101"/>
    <col min="15" max="16" width="9.140625" style="101" customWidth="1"/>
    <col min="17" max="17" width="9" style="101" customWidth="1"/>
    <col min="18" max="18" width="9.140625" style="101" customWidth="1"/>
    <col min="19" max="19" width="9.28515625" style="101" customWidth="1"/>
    <col min="20" max="22" width="9.140625" style="101" customWidth="1"/>
    <col min="23" max="25" width="11.42578125" style="101"/>
    <col min="26" max="16384" width="11.42578125" style="68"/>
  </cols>
  <sheetData>
    <row r="1" spans="1:25" s="171" customFormat="1" ht="43.5" customHeight="1">
      <c r="A1" s="423" t="s">
        <v>892</v>
      </c>
      <c r="B1" s="423"/>
      <c r="C1" s="423"/>
      <c r="D1" s="117" t="s">
        <v>894</v>
      </c>
      <c r="E1" s="117"/>
      <c r="F1" s="238"/>
      <c r="G1" s="238"/>
      <c r="H1" s="238"/>
      <c r="I1" s="238"/>
      <c r="J1" s="238"/>
      <c r="K1" s="238"/>
      <c r="L1" s="238"/>
      <c r="M1" s="239"/>
    </row>
    <row r="2" spans="1:25" s="1" customFormat="1" ht="36" customHeight="1" thickBot="1">
      <c r="A2" s="436" t="s">
        <v>893</v>
      </c>
      <c r="B2" s="436"/>
      <c r="C2" s="436"/>
      <c r="D2" s="436"/>
      <c r="E2" s="436"/>
      <c r="F2" s="436"/>
      <c r="G2" s="436"/>
      <c r="H2" s="436"/>
      <c r="I2" s="436"/>
      <c r="J2" s="436"/>
      <c r="K2" s="436"/>
      <c r="L2" s="10"/>
      <c r="M2" s="241"/>
      <c r="N2" s="241"/>
    </row>
    <row r="3" spans="1:25" customFormat="1" ht="6" customHeight="1">
      <c r="A3" s="421"/>
      <c r="B3" s="421"/>
      <c r="C3" s="421"/>
      <c r="D3" s="421"/>
      <c r="E3" s="421"/>
      <c r="F3" s="421"/>
      <c r="G3" s="421"/>
      <c r="H3" s="421"/>
      <c r="I3" s="421"/>
      <c r="J3" s="421"/>
      <c r="K3" s="421"/>
      <c r="L3" s="422"/>
      <c r="M3" s="422"/>
      <c r="N3" s="422"/>
    </row>
    <row r="4" spans="1:25" s="54" customFormat="1" ht="17.100000000000001" customHeight="1">
      <c r="A4" s="417" t="s">
        <v>919</v>
      </c>
      <c r="B4" s="417"/>
      <c r="C4" s="417"/>
      <c r="D4" s="417"/>
      <c r="E4" s="417"/>
      <c r="F4" s="417"/>
      <c r="G4" s="417"/>
      <c r="H4" s="417"/>
      <c r="I4" s="417"/>
      <c r="J4" s="417"/>
      <c r="K4" s="417"/>
      <c r="L4" s="107"/>
      <c r="M4" s="107"/>
      <c r="N4" s="107"/>
      <c r="O4" s="107"/>
      <c r="P4" s="107"/>
      <c r="Q4" s="107"/>
      <c r="R4" s="107"/>
      <c r="S4" s="107"/>
      <c r="T4" s="107"/>
      <c r="U4" s="107"/>
      <c r="V4" s="107"/>
      <c r="W4" s="107"/>
      <c r="X4" s="107"/>
      <c r="Y4" s="107"/>
    </row>
    <row r="5" spans="1:25" s="54" customFormat="1" ht="17.100000000000001" customHeight="1">
      <c r="A5" s="417" t="s">
        <v>918</v>
      </c>
      <c r="B5" s="417"/>
      <c r="C5" s="417"/>
      <c r="D5" s="417"/>
      <c r="E5" s="417"/>
      <c r="F5" s="417"/>
      <c r="G5" s="417"/>
      <c r="H5" s="417"/>
      <c r="I5" s="417"/>
      <c r="J5" s="417"/>
      <c r="K5" s="417"/>
      <c r="L5" s="108">
        <v>22.971499999999999</v>
      </c>
      <c r="M5" s="107"/>
      <c r="N5" s="107"/>
      <c r="O5" s="107"/>
      <c r="P5" s="107"/>
      <c r="Q5" s="107"/>
      <c r="R5" s="107"/>
      <c r="S5" s="107"/>
      <c r="T5" s="107"/>
      <c r="U5" s="107"/>
      <c r="V5" s="107"/>
      <c r="W5" s="107"/>
      <c r="X5" s="107"/>
      <c r="Y5" s="107"/>
    </row>
    <row r="6" spans="1:25" s="54" customFormat="1" ht="17.100000000000001" customHeight="1">
      <c r="A6" s="206" t="s">
        <v>1</v>
      </c>
      <c r="B6" s="206"/>
      <c r="C6" s="206"/>
      <c r="D6" s="206"/>
      <c r="E6" s="206"/>
      <c r="F6" s="206"/>
      <c r="G6" s="206"/>
      <c r="H6" s="206"/>
      <c r="I6" s="206"/>
      <c r="J6" s="206"/>
      <c r="K6" s="206"/>
      <c r="L6" s="107"/>
      <c r="M6" s="107"/>
      <c r="N6" s="107"/>
      <c r="O6" s="107"/>
      <c r="P6" s="107"/>
      <c r="Q6" s="107"/>
      <c r="R6" s="107"/>
      <c r="S6" s="107"/>
      <c r="T6" s="107"/>
      <c r="U6" s="107"/>
      <c r="V6" s="107"/>
      <c r="W6" s="107"/>
      <c r="X6" s="107"/>
      <c r="Y6" s="107"/>
    </row>
    <row r="7" spans="1:25" s="54" customFormat="1" ht="17.100000000000001" customHeight="1">
      <c r="A7" s="206" t="s">
        <v>2</v>
      </c>
      <c r="B7" s="206"/>
      <c r="C7" s="206"/>
      <c r="D7" s="206"/>
      <c r="E7" s="206"/>
      <c r="F7" s="206"/>
      <c r="G7" s="206"/>
      <c r="H7" s="206"/>
      <c r="I7" s="206"/>
      <c r="J7" s="206"/>
      <c r="K7" s="206"/>
      <c r="L7" s="107"/>
      <c r="M7" s="107"/>
      <c r="N7" s="107"/>
      <c r="O7" s="107"/>
      <c r="P7" s="107"/>
      <c r="Q7" s="107"/>
      <c r="R7" s="107"/>
      <c r="S7" s="107"/>
      <c r="T7" s="107"/>
      <c r="U7" s="107"/>
      <c r="V7" s="107"/>
      <c r="W7" s="107"/>
      <c r="X7" s="107"/>
      <c r="Y7" s="107"/>
    </row>
    <row r="8" spans="1:25" s="54" customFormat="1" ht="17.100000000000001" customHeight="1">
      <c r="A8" s="417" t="s">
        <v>920</v>
      </c>
      <c r="B8" s="417"/>
      <c r="C8" s="417"/>
      <c r="D8" s="417"/>
      <c r="E8" s="417"/>
      <c r="F8" s="417"/>
      <c r="G8" s="417"/>
      <c r="H8" s="417"/>
      <c r="I8" s="417"/>
      <c r="J8" s="417"/>
      <c r="K8" s="417"/>
      <c r="L8" s="107"/>
      <c r="M8" s="107"/>
      <c r="N8" s="107"/>
      <c r="O8" s="107"/>
      <c r="P8" s="107"/>
      <c r="Q8" s="107"/>
      <c r="R8" s="107"/>
      <c r="S8" s="107"/>
      <c r="T8" s="107"/>
      <c r="U8" s="107"/>
      <c r="V8" s="107"/>
      <c r="W8" s="107"/>
      <c r="X8" s="107"/>
      <c r="Y8" s="107"/>
    </row>
    <row r="9" spans="1:25" ht="24" customHeight="1">
      <c r="A9" s="466" t="s">
        <v>791</v>
      </c>
      <c r="B9" s="432" t="s">
        <v>901</v>
      </c>
      <c r="C9" s="432"/>
      <c r="D9" s="467" t="s">
        <v>792</v>
      </c>
      <c r="E9" s="467"/>
      <c r="F9" s="251" t="s">
        <v>793</v>
      </c>
      <c r="G9" s="466" t="s">
        <v>902</v>
      </c>
      <c r="H9" s="466" t="s">
        <v>794</v>
      </c>
      <c r="I9" s="466" t="s">
        <v>903</v>
      </c>
      <c r="J9" s="466" t="s">
        <v>795</v>
      </c>
      <c r="K9" s="466"/>
      <c r="L9" s="109"/>
      <c r="M9" s="109"/>
      <c r="N9" s="109"/>
      <c r="O9" s="109"/>
      <c r="P9" s="109"/>
      <c r="Q9" s="109"/>
      <c r="R9" s="109"/>
      <c r="S9" s="109"/>
      <c r="T9" s="109"/>
      <c r="U9" s="109"/>
      <c r="V9" s="109"/>
    </row>
    <row r="10" spans="1:25" s="59" customFormat="1" ht="4.9000000000000004" customHeight="1">
      <c r="A10" s="466"/>
      <c r="B10" s="432"/>
      <c r="C10" s="432"/>
      <c r="D10" s="466" t="s">
        <v>796</v>
      </c>
      <c r="E10" s="466" t="s">
        <v>797</v>
      </c>
      <c r="F10" s="466" t="s">
        <v>797</v>
      </c>
      <c r="G10" s="466"/>
      <c r="H10" s="466"/>
      <c r="I10" s="466"/>
      <c r="J10" s="467"/>
      <c r="K10" s="467"/>
      <c r="L10" s="64"/>
      <c r="M10" s="64"/>
      <c r="N10" s="64"/>
      <c r="O10" s="64"/>
      <c r="P10" s="64"/>
      <c r="Q10" s="64"/>
      <c r="R10" s="64"/>
      <c r="S10" s="64"/>
      <c r="T10" s="64"/>
      <c r="U10" s="64"/>
      <c r="V10" s="64"/>
      <c r="W10" s="64"/>
      <c r="X10" s="64"/>
      <c r="Y10" s="64"/>
    </row>
    <row r="11" spans="1:25" s="59" customFormat="1" ht="52.5" customHeight="1" thickBot="1">
      <c r="A11" s="467"/>
      <c r="B11" s="463"/>
      <c r="C11" s="463"/>
      <c r="D11" s="467"/>
      <c r="E11" s="467"/>
      <c r="F11" s="467"/>
      <c r="G11" s="467"/>
      <c r="H11" s="467"/>
      <c r="I11" s="467"/>
      <c r="J11" s="244" t="s">
        <v>798</v>
      </c>
      <c r="K11" s="244" t="s">
        <v>799</v>
      </c>
      <c r="L11" s="64"/>
      <c r="M11" s="64"/>
      <c r="N11" s="64"/>
      <c r="O11" s="64"/>
      <c r="P11" s="64"/>
      <c r="Q11" s="64"/>
      <c r="R11" s="64"/>
      <c r="S11" s="64"/>
      <c r="T11" s="64"/>
      <c r="U11" s="64"/>
      <c r="V11" s="64"/>
      <c r="W11" s="64"/>
      <c r="X11" s="64"/>
      <c r="Y11" s="64"/>
    </row>
    <row r="12" spans="1:25" ht="4.5" customHeight="1" thickBot="1">
      <c r="A12" s="264"/>
      <c r="B12" s="265"/>
      <c r="C12" s="265"/>
      <c r="D12" s="264"/>
      <c r="E12" s="264"/>
      <c r="F12" s="264"/>
      <c r="G12" s="264"/>
      <c r="H12" s="264"/>
      <c r="I12" s="264"/>
      <c r="J12" s="265"/>
      <c r="K12" s="265"/>
      <c r="L12" s="68"/>
      <c r="M12" s="68"/>
      <c r="N12" s="68"/>
      <c r="O12" s="68"/>
      <c r="P12" s="68"/>
      <c r="Q12" s="68"/>
      <c r="R12" s="68"/>
      <c r="S12" s="68"/>
      <c r="T12" s="68"/>
      <c r="U12" s="68"/>
      <c r="V12" s="68"/>
      <c r="W12" s="68"/>
      <c r="X12" s="68"/>
      <c r="Y12" s="68"/>
    </row>
    <row r="13" spans="1:25" s="64" customFormat="1" ht="17.100000000000001" customHeight="1">
      <c r="A13" s="387"/>
      <c r="B13" s="387"/>
      <c r="C13" s="382" t="s">
        <v>868</v>
      </c>
      <c r="D13" s="393">
        <f>D14+D16+D29+D35+D38+D41+D43+D46+D48+D50+D53+D56+D59+D62</f>
        <v>682472.974549031</v>
      </c>
      <c r="E13" s="393">
        <f>E14+E16+E29+E35+E38+E41+E43+E46+E48+E50+E53+E56+E59+E62</f>
        <v>682472.974549031</v>
      </c>
      <c r="F13" s="393">
        <f>F14+F16+F29+F35+F38+F41+F43+F46+F48+F50+F53+F56+F59+F62</f>
        <v>682472.974549031</v>
      </c>
      <c r="G13" s="399"/>
      <c r="H13" s="274"/>
      <c r="I13" s="274"/>
      <c r="J13" s="274"/>
      <c r="K13" s="274"/>
      <c r="M13" s="110"/>
    </row>
    <row r="14" spans="1:25" s="64" customFormat="1" ht="17.100000000000001" customHeight="1">
      <c r="A14" s="395" t="s">
        <v>904</v>
      </c>
      <c r="B14" s="390"/>
      <c r="C14" s="387"/>
      <c r="D14" s="393">
        <f>SUM(D15)</f>
        <v>2952.0602289774997</v>
      </c>
      <c r="E14" s="393">
        <f>SUM(E15)</f>
        <v>2952.0602289774997</v>
      </c>
      <c r="F14" s="393">
        <f>SUM(F15)</f>
        <v>2952.0602289774997</v>
      </c>
      <c r="G14" s="274"/>
      <c r="H14" s="274"/>
      <c r="I14" s="274"/>
      <c r="J14" s="274"/>
      <c r="K14" s="274"/>
    </row>
    <row r="15" spans="1:25" s="64" customFormat="1" ht="17.100000000000001" customHeight="1">
      <c r="A15" s="400">
        <v>1</v>
      </c>
      <c r="B15" s="274" t="s">
        <v>756</v>
      </c>
      <c r="C15" s="387" t="s">
        <v>757</v>
      </c>
      <c r="D15" s="391">
        <v>2952.0602289774997</v>
      </c>
      <c r="E15" s="391">
        <v>2952.0602289774997</v>
      </c>
      <c r="F15" s="391">
        <v>2952.0602289774997</v>
      </c>
      <c r="G15" s="392">
        <v>36274</v>
      </c>
      <c r="H15" s="392">
        <v>36274</v>
      </c>
      <c r="I15" s="392">
        <v>47446</v>
      </c>
      <c r="J15" s="401">
        <v>30</v>
      </c>
      <c r="K15" s="401">
        <v>6</v>
      </c>
    </row>
    <row r="16" spans="1:25" s="64" customFormat="1" ht="17.100000000000001" customHeight="1">
      <c r="A16" s="395" t="s">
        <v>802</v>
      </c>
      <c r="B16" s="390"/>
      <c r="C16" s="387"/>
      <c r="D16" s="393">
        <f>SUM(D17:D28)</f>
        <v>172423.96218992249</v>
      </c>
      <c r="E16" s="393">
        <f>SUM(E17:E28)</f>
        <v>172423.96218992249</v>
      </c>
      <c r="F16" s="393">
        <f>SUM(F17:F28)</f>
        <v>172423.96218992249</v>
      </c>
      <c r="G16" s="274"/>
      <c r="H16" s="274"/>
      <c r="I16" s="274"/>
      <c r="J16" s="274"/>
      <c r="K16" s="274"/>
    </row>
    <row r="17" spans="1:12" s="64" customFormat="1" ht="17.100000000000001" customHeight="1">
      <c r="A17" s="400">
        <v>2</v>
      </c>
      <c r="B17" s="274" t="s">
        <v>126</v>
      </c>
      <c r="C17" s="390" t="s">
        <v>758</v>
      </c>
      <c r="D17" s="391">
        <v>20813.198153568999</v>
      </c>
      <c r="E17" s="391">
        <v>20813.198153568999</v>
      </c>
      <c r="F17" s="391">
        <v>20813.198153568999</v>
      </c>
      <c r="G17" s="392">
        <v>37390</v>
      </c>
      <c r="H17" s="392">
        <v>37390</v>
      </c>
      <c r="I17" s="392">
        <v>46552</v>
      </c>
      <c r="J17" s="401">
        <v>25</v>
      </c>
      <c r="K17" s="401">
        <v>0</v>
      </c>
    </row>
    <row r="18" spans="1:12" s="64" customFormat="1" ht="17.100000000000001" customHeight="1">
      <c r="A18" s="400">
        <v>3</v>
      </c>
      <c r="B18" s="274" t="s">
        <v>126</v>
      </c>
      <c r="C18" s="390" t="s">
        <v>759</v>
      </c>
      <c r="D18" s="391">
        <v>24992.2441628175</v>
      </c>
      <c r="E18" s="391">
        <v>24992.2441628175</v>
      </c>
      <c r="F18" s="391">
        <v>24992.2441628175</v>
      </c>
      <c r="G18" s="392">
        <v>37324</v>
      </c>
      <c r="H18" s="392">
        <v>37324</v>
      </c>
      <c r="I18" s="392">
        <v>46486</v>
      </c>
      <c r="J18" s="401">
        <v>25</v>
      </c>
      <c r="K18" s="401">
        <v>0</v>
      </c>
    </row>
    <row r="19" spans="1:12" s="64" customFormat="1" ht="17.100000000000001" customHeight="1">
      <c r="A19" s="400">
        <v>4</v>
      </c>
      <c r="B19" s="274" t="s">
        <v>126</v>
      </c>
      <c r="C19" s="390" t="s">
        <v>760</v>
      </c>
      <c r="D19" s="391">
        <v>7656.6405886879993</v>
      </c>
      <c r="E19" s="391">
        <v>7656.6405886879993</v>
      </c>
      <c r="F19" s="391">
        <v>7656.6405886879993</v>
      </c>
      <c r="G19" s="392">
        <v>37799</v>
      </c>
      <c r="H19" s="392">
        <v>37769</v>
      </c>
      <c r="I19" s="392">
        <v>46932</v>
      </c>
      <c r="J19" s="401">
        <v>25</v>
      </c>
      <c r="K19" s="401">
        <v>0</v>
      </c>
    </row>
    <row r="20" spans="1:12" s="64" customFormat="1" ht="17.100000000000001" customHeight="1">
      <c r="A20" s="400">
        <v>5</v>
      </c>
      <c r="B20" s="274" t="s">
        <v>126</v>
      </c>
      <c r="C20" s="390" t="s">
        <v>869</v>
      </c>
      <c r="D20" s="391">
        <v>8954.1776802199984</v>
      </c>
      <c r="E20" s="391">
        <v>8954.1776802199984</v>
      </c>
      <c r="F20" s="391">
        <v>8954.1776802199984</v>
      </c>
      <c r="G20" s="392">
        <v>37165</v>
      </c>
      <c r="H20" s="392">
        <v>37165</v>
      </c>
      <c r="I20" s="392">
        <v>46328</v>
      </c>
      <c r="J20" s="401">
        <v>25</v>
      </c>
      <c r="K20" s="401">
        <v>0</v>
      </c>
      <c r="L20" s="110"/>
    </row>
    <row r="21" spans="1:12" s="64" customFormat="1" ht="17.100000000000001" customHeight="1">
      <c r="A21" s="400">
        <v>6</v>
      </c>
      <c r="B21" s="274" t="s">
        <v>133</v>
      </c>
      <c r="C21" s="390" t="s">
        <v>762</v>
      </c>
      <c r="D21" s="391">
        <v>13042.389232852498</v>
      </c>
      <c r="E21" s="391">
        <v>13042.389232852498</v>
      </c>
      <c r="F21" s="391">
        <v>13042.389232852498</v>
      </c>
      <c r="G21" s="392">
        <v>36686</v>
      </c>
      <c r="H21" s="392">
        <v>36686</v>
      </c>
      <c r="I21" s="392">
        <v>45992</v>
      </c>
      <c r="J21" s="401">
        <v>25</v>
      </c>
      <c r="K21" s="401">
        <v>0</v>
      </c>
    </row>
    <row r="22" spans="1:12" s="64" customFormat="1" ht="17.100000000000001" customHeight="1">
      <c r="A22" s="400">
        <v>7</v>
      </c>
      <c r="B22" s="274" t="s">
        <v>126</v>
      </c>
      <c r="C22" s="390" t="s">
        <v>870</v>
      </c>
      <c r="D22" s="391">
        <v>21891.592119916499</v>
      </c>
      <c r="E22" s="391">
        <v>21891.592119916499</v>
      </c>
      <c r="F22" s="391">
        <v>21891.592119916499</v>
      </c>
      <c r="G22" s="392">
        <v>37342</v>
      </c>
      <c r="H22" s="392">
        <v>37342</v>
      </c>
      <c r="I22" s="392">
        <v>46504</v>
      </c>
      <c r="J22" s="401">
        <v>25</v>
      </c>
      <c r="K22" s="401">
        <v>0</v>
      </c>
    </row>
    <row r="23" spans="1:12" s="64" customFormat="1" ht="17.100000000000001" customHeight="1">
      <c r="A23" s="400">
        <v>8</v>
      </c>
      <c r="B23" s="274" t="s">
        <v>126</v>
      </c>
      <c r="C23" s="390" t="s">
        <v>871</v>
      </c>
      <c r="D23" s="391">
        <v>12692.6724032565</v>
      </c>
      <c r="E23" s="391">
        <v>12692.6724032565</v>
      </c>
      <c r="F23" s="391">
        <v>12692.6724032565</v>
      </c>
      <c r="G23" s="392">
        <v>37898</v>
      </c>
      <c r="H23" s="392">
        <v>37898</v>
      </c>
      <c r="I23" s="392">
        <v>47063</v>
      </c>
      <c r="J23" s="401">
        <v>25</v>
      </c>
      <c r="K23" s="401">
        <v>0</v>
      </c>
    </row>
    <row r="24" spans="1:12" s="64" customFormat="1" ht="17.100000000000001" customHeight="1">
      <c r="A24" s="400">
        <v>9</v>
      </c>
      <c r="B24" s="274" t="s">
        <v>126</v>
      </c>
      <c r="C24" s="390" t="s">
        <v>872</v>
      </c>
      <c r="D24" s="391">
        <v>16500.870168973499</v>
      </c>
      <c r="E24" s="391">
        <v>16500.870168973499</v>
      </c>
      <c r="F24" s="391">
        <v>16500.870168973499</v>
      </c>
      <c r="G24" s="392">
        <v>37274</v>
      </c>
      <c r="H24" s="392">
        <v>37274</v>
      </c>
      <c r="I24" s="392">
        <v>46405</v>
      </c>
      <c r="J24" s="401">
        <v>24</v>
      </c>
      <c r="K24" s="401">
        <v>11</v>
      </c>
    </row>
    <row r="25" spans="1:12" s="64" customFormat="1" ht="17.100000000000001" customHeight="1">
      <c r="A25" s="400">
        <v>10</v>
      </c>
      <c r="B25" s="274" t="s">
        <v>126</v>
      </c>
      <c r="C25" s="390" t="s">
        <v>873</v>
      </c>
      <c r="D25" s="391">
        <v>9218.0180379880003</v>
      </c>
      <c r="E25" s="391">
        <v>9218.0180379880003</v>
      </c>
      <c r="F25" s="391">
        <v>9218.0180379880003</v>
      </c>
      <c r="G25" s="392">
        <v>37822</v>
      </c>
      <c r="H25" s="392">
        <v>37822</v>
      </c>
      <c r="I25" s="392">
        <v>46954</v>
      </c>
      <c r="J25" s="401">
        <v>24</v>
      </c>
      <c r="K25" s="401">
        <v>11</v>
      </c>
    </row>
    <row r="26" spans="1:12" s="64" customFormat="1" ht="17.100000000000001" customHeight="1">
      <c r="A26" s="400">
        <v>11</v>
      </c>
      <c r="B26" s="274" t="s">
        <v>126</v>
      </c>
      <c r="C26" s="390" t="s">
        <v>767</v>
      </c>
      <c r="D26" s="391">
        <v>9458.4812190659995</v>
      </c>
      <c r="E26" s="391">
        <v>9458.4812190659995</v>
      </c>
      <c r="F26" s="391">
        <v>9458.4812190659995</v>
      </c>
      <c r="G26" s="392">
        <v>37214</v>
      </c>
      <c r="H26" s="392">
        <v>37214</v>
      </c>
      <c r="I26" s="392">
        <v>46345</v>
      </c>
      <c r="J26" s="401">
        <v>24</v>
      </c>
      <c r="K26" s="401">
        <v>11</v>
      </c>
    </row>
    <row r="27" spans="1:12" s="64" customFormat="1" ht="17.100000000000001" customHeight="1">
      <c r="A27" s="400">
        <v>12</v>
      </c>
      <c r="B27" s="274" t="s">
        <v>126</v>
      </c>
      <c r="C27" s="390" t="s">
        <v>768</v>
      </c>
      <c r="D27" s="391">
        <v>24686.545780951499</v>
      </c>
      <c r="E27" s="391">
        <v>24686.545780951499</v>
      </c>
      <c r="F27" s="391">
        <v>24686.545780951499</v>
      </c>
      <c r="G27" s="392">
        <v>37240</v>
      </c>
      <c r="H27" s="392">
        <v>37240</v>
      </c>
      <c r="I27" s="392">
        <v>46371</v>
      </c>
      <c r="J27" s="401">
        <v>25</v>
      </c>
      <c r="K27" s="401">
        <v>0</v>
      </c>
    </row>
    <row r="28" spans="1:12" s="64" customFormat="1" ht="17.100000000000001" customHeight="1">
      <c r="A28" s="400">
        <v>13</v>
      </c>
      <c r="B28" s="274" t="s">
        <v>756</v>
      </c>
      <c r="C28" s="390" t="s">
        <v>874</v>
      </c>
      <c r="D28" s="391">
        <v>2517.1326416234997</v>
      </c>
      <c r="E28" s="391">
        <v>2517.1326416234997</v>
      </c>
      <c r="F28" s="391">
        <v>2517.1326416234997</v>
      </c>
      <c r="G28" s="392">
        <v>36433</v>
      </c>
      <c r="H28" s="392">
        <v>36433</v>
      </c>
      <c r="I28" s="392">
        <v>45756</v>
      </c>
      <c r="J28" s="401">
        <v>25</v>
      </c>
      <c r="K28" s="401">
        <v>7</v>
      </c>
    </row>
    <row r="29" spans="1:12" s="64" customFormat="1" ht="17.100000000000001" customHeight="1">
      <c r="A29" s="395" t="s">
        <v>803</v>
      </c>
      <c r="B29" s="390"/>
      <c r="C29" s="387"/>
      <c r="D29" s="393">
        <f>SUM(D30:D34)</f>
        <v>129283.50643856</v>
      </c>
      <c r="E29" s="393">
        <f>SUM(E30:E34)</f>
        <v>129283.50643856</v>
      </c>
      <c r="F29" s="393">
        <f>SUM(F30:F34)</f>
        <v>129283.50643856</v>
      </c>
      <c r="G29" s="274"/>
      <c r="H29" s="274"/>
      <c r="I29" s="274"/>
      <c r="J29" s="274"/>
      <c r="K29" s="274"/>
    </row>
    <row r="30" spans="1:12" s="64" customFormat="1" ht="17.100000000000001" customHeight="1">
      <c r="A30" s="400">
        <v>15</v>
      </c>
      <c r="B30" s="274" t="s">
        <v>126</v>
      </c>
      <c r="C30" s="387" t="s">
        <v>770</v>
      </c>
      <c r="D30" s="391">
        <v>44140.404457217497</v>
      </c>
      <c r="E30" s="391">
        <v>44140.404457217497</v>
      </c>
      <c r="F30" s="391">
        <v>44140.404457217497</v>
      </c>
      <c r="G30" s="392">
        <v>37979</v>
      </c>
      <c r="H30" s="392">
        <v>37979</v>
      </c>
      <c r="I30" s="392">
        <v>47116</v>
      </c>
      <c r="J30" s="401">
        <v>24</v>
      </c>
      <c r="K30" s="401">
        <v>11</v>
      </c>
    </row>
    <row r="31" spans="1:12" s="64" customFormat="1" ht="17.100000000000001" customHeight="1">
      <c r="A31" s="400">
        <v>16</v>
      </c>
      <c r="B31" s="274" t="s">
        <v>126</v>
      </c>
      <c r="C31" s="387" t="s">
        <v>875</v>
      </c>
      <c r="D31" s="391">
        <v>10119.194944831999</v>
      </c>
      <c r="E31" s="391">
        <v>10119.194944831999</v>
      </c>
      <c r="F31" s="391">
        <v>10119.194944831999</v>
      </c>
      <c r="G31" s="392">
        <v>37873</v>
      </c>
      <c r="H31" s="392">
        <v>37873</v>
      </c>
      <c r="I31" s="392">
        <v>47035</v>
      </c>
      <c r="J31" s="401">
        <v>25</v>
      </c>
      <c r="K31" s="401">
        <v>0</v>
      </c>
    </row>
    <row r="32" spans="1:12" s="64" customFormat="1" ht="17.100000000000001" customHeight="1">
      <c r="A32" s="400">
        <v>17</v>
      </c>
      <c r="B32" s="274" t="s">
        <v>126</v>
      </c>
      <c r="C32" s="387" t="s">
        <v>772</v>
      </c>
      <c r="D32" s="391">
        <v>20966.094252305</v>
      </c>
      <c r="E32" s="391">
        <v>20966.094252305</v>
      </c>
      <c r="F32" s="391">
        <v>20966.094252305</v>
      </c>
      <c r="G32" s="392">
        <v>38464</v>
      </c>
      <c r="H32" s="392">
        <v>38464</v>
      </c>
      <c r="I32" s="392">
        <v>47625</v>
      </c>
      <c r="J32" s="401">
        <v>25</v>
      </c>
      <c r="K32" s="401">
        <v>0</v>
      </c>
    </row>
    <row r="33" spans="1:15" s="64" customFormat="1" ht="17.100000000000001" customHeight="1">
      <c r="A33" s="400">
        <v>18</v>
      </c>
      <c r="B33" s="274" t="s">
        <v>126</v>
      </c>
      <c r="C33" s="387" t="s">
        <v>773</v>
      </c>
      <c r="D33" s="391">
        <v>15929.096784791</v>
      </c>
      <c r="E33" s="391">
        <v>15929.096784791</v>
      </c>
      <c r="F33" s="391">
        <v>15929.096784791</v>
      </c>
      <c r="G33" s="392">
        <v>38078</v>
      </c>
      <c r="H33" s="392">
        <v>38078</v>
      </c>
      <c r="I33" s="392">
        <v>47239</v>
      </c>
      <c r="J33" s="401">
        <v>25</v>
      </c>
      <c r="K33" s="401">
        <v>0</v>
      </c>
      <c r="L33" s="101"/>
      <c r="M33" s="101"/>
      <c r="N33" s="101"/>
      <c r="O33" s="101"/>
    </row>
    <row r="34" spans="1:15" s="64" customFormat="1" ht="17.100000000000001" customHeight="1">
      <c r="A34" s="400">
        <v>19</v>
      </c>
      <c r="B34" s="274" t="s">
        <v>126</v>
      </c>
      <c r="C34" s="387" t="s">
        <v>876</v>
      </c>
      <c r="D34" s="391">
        <v>38128.715999414504</v>
      </c>
      <c r="E34" s="391">
        <v>38128.715999414504</v>
      </c>
      <c r="F34" s="391">
        <v>38128.715999414504</v>
      </c>
      <c r="G34" s="392">
        <v>37764</v>
      </c>
      <c r="H34" s="392">
        <v>37764</v>
      </c>
      <c r="I34" s="392">
        <v>46927</v>
      </c>
      <c r="J34" s="401">
        <v>25</v>
      </c>
      <c r="K34" s="401">
        <v>0</v>
      </c>
    </row>
    <row r="35" spans="1:15" s="64" customFormat="1" ht="17.100000000000001" customHeight="1">
      <c r="A35" s="395" t="s">
        <v>804</v>
      </c>
      <c r="B35" s="390"/>
      <c r="C35" s="387"/>
      <c r="D35" s="393">
        <f>SUM(D36:D37)</f>
        <v>97483.618073588994</v>
      </c>
      <c r="E35" s="393">
        <f>SUM(E36:E37)</f>
        <v>97483.618073588994</v>
      </c>
      <c r="F35" s="393">
        <f>SUM(F36:F37)</f>
        <v>97483.618073588994</v>
      </c>
      <c r="G35" s="274"/>
      <c r="H35" s="274"/>
      <c r="I35" s="274"/>
      <c r="J35" s="274"/>
      <c r="K35" s="274"/>
      <c r="L35" s="101"/>
      <c r="M35" s="101"/>
      <c r="N35" s="101"/>
      <c r="O35" s="101"/>
    </row>
    <row r="36" spans="1:15" s="64" customFormat="1" ht="17.100000000000001" customHeight="1">
      <c r="A36" s="400">
        <v>20</v>
      </c>
      <c r="B36" s="274" t="s">
        <v>126</v>
      </c>
      <c r="C36" s="387" t="s">
        <v>775</v>
      </c>
      <c r="D36" s="391">
        <v>36807.898510121995</v>
      </c>
      <c r="E36" s="391">
        <v>36807.898510121995</v>
      </c>
      <c r="F36" s="391">
        <v>36807.898510121995</v>
      </c>
      <c r="G36" s="392">
        <v>39022</v>
      </c>
      <c r="H36" s="392">
        <v>39022</v>
      </c>
      <c r="I36" s="392">
        <v>48182</v>
      </c>
      <c r="J36" s="401">
        <v>25</v>
      </c>
      <c r="K36" s="401">
        <v>0</v>
      </c>
    </row>
    <row r="37" spans="1:15" s="64" customFormat="1" ht="17.100000000000001" customHeight="1">
      <c r="A37" s="400">
        <v>21</v>
      </c>
      <c r="B37" s="274" t="s">
        <v>126</v>
      </c>
      <c r="C37" s="387" t="s">
        <v>776</v>
      </c>
      <c r="D37" s="391">
        <v>60675.719563466999</v>
      </c>
      <c r="E37" s="391">
        <v>60675.719563466999</v>
      </c>
      <c r="F37" s="391">
        <v>60675.719563466999</v>
      </c>
      <c r="G37" s="392">
        <v>39234</v>
      </c>
      <c r="H37" s="392">
        <v>39234</v>
      </c>
      <c r="I37" s="392">
        <v>48396</v>
      </c>
      <c r="J37" s="401">
        <v>25</v>
      </c>
      <c r="K37" s="401">
        <v>0</v>
      </c>
    </row>
    <row r="38" spans="1:15" s="64" customFormat="1" ht="17.100000000000001" customHeight="1">
      <c r="A38" s="395" t="s">
        <v>805</v>
      </c>
      <c r="B38" s="390"/>
      <c r="C38" s="387"/>
      <c r="D38" s="393">
        <f>SUM(D39:D40)</f>
        <v>46617.915465125494</v>
      </c>
      <c r="E38" s="393">
        <f>SUM(E39:E40)</f>
        <v>46617.915465125494</v>
      </c>
      <c r="F38" s="393">
        <f>SUM(F39:F40)</f>
        <v>46617.915465125494</v>
      </c>
      <c r="G38" s="274"/>
      <c r="H38" s="274"/>
      <c r="I38" s="274"/>
      <c r="J38" s="274"/>
      <c r="K38" s="274"/>
    </row>
    <row r="39" spans="1:15" s="64" customFormat="1" ht="17.100000000000001" customHeight="1">
      <c r="A39" s="400">
        <v>24</v>
      </c>
      <c r="B39" s="274" t="s">
        <v>126</v>
      </c>
      <c r="C39" s="387" t="s">
        <v>777</v>
      </c>
      <c r="D39" s="391">
        <v>18628.187619746001</v>
      </c>
      <c r="E39" s="391">
        <v>18628.187619746001</v>
      </c>
      <c r="F39" s="391">
        <v>18628.187619746001</v>
      </c>
      <c r="G39" s="392">
        <v>38443</v>
      </c>
      <c r="H39" s="392">
        <v>38443</v>
      </c>
      <c r="I39" s="392">
        <v>47604</v>
      </c>
      <c r="J39" s="401">
        <v>25</v>
      </c>
      <c r="K39" s="401">
        <v>0</v>
      </c>
      <c r="L39" s="101"/>
      <c r="M39" s="101"/>
      <c r="N39" s="101"/>
      <c r="O39" s="101"/>
    </row>
    <row r="40" spans="1:15" s="64" customFormat="1" ht="17.100000000000001" customHeight="1">
      <c r="A40" s="400">
        <v>25</v>
      </c>
      <c r="B40" s="274" t="s">
        <v>126</v>
      </c>
      <c r="C40" s="387" t="s">
        <v>877</v>
      </c>
      <c r="D40" s="391">
        <v>27989.727845379497</v>
      </c>
      <c r="E40" s="391">
        <v>27989.727845379497</v>
      </c>
      <c r="F40" s="391">
        <v>27989.727845379497</v>
      </c>
      <c r="G40" s="392">
        <v>38961</v>
      </c>
      <c r="H40" s="392">
        <v>38961</v>
      </c>
      <c r="I40" s="392">
        <v>48122</v>
      </c>
      <c r="J40" s="401">
        <v>25</v>
      </c>
      <c r="K40" s="401">
        <v>0</v>
      </c>
    </row>
    <row r="41" spans="1:15" s="64" customFormat="1" ht="17.100000000000001" customHeight="1">
      <c r="A41" s="395" t="s">
        <v>807</v>
      </c>
      <c r="B41" s="390"/>
      <c r="C41" s="387"/>
      <c r="D41" s="393">
        <f>SUM(D42)</f>
        <v>25298.306068670998</v>
      </c>
      <c r="E41" s="393">
        <f>SUM(E42)</f>
        <v>25298.306068670998</v>
      </c>
      <c r="F41" s="393">
        <f>SUM(F42)</f>
        <v>25298.306068670998</v>
      </c>
      <c r="G41" s="274"/>
      <c r="H41" s="274"/>
      <c r="I41" s="274"/>
      <c r="J41" s="274"/>
      <c r="K41" s="274"/>
      <c r="L41" s="101"/>
      <c r="M41" s="101"/>
      <c r="N41" s="101"/>
      <c r="O41" s="101"/>
    </row>
    <row r="42" spans="1:15" s="64" customFormat="1" ht="17.100000000000001" customHeight="1">
      <c r="A42" s="400">
        <v>26</v>
      </c>
      <c r="B42" s="274" t="s">
        <v>126</v>
      </c>
      <c r="C42" s="387" t="s">
        <v>878</v>
      </c>
      <c r="D42" s="391">
        <v>25298.306068670998</v>
      </c>
      <c r="E42" s="391">
        <v>25298.306068670998</v>
      </c>
      <c r="F42" s="391">
        <v>25298.306068670998</v>
      </c>
      <c r="G42" s="392">
        <v>38869</v>
      </c>
      <c r="H42" s="392">
        <v>38869</v>
      </c>
      <c r="I42" s="392">
        <v>48030</v>
      </c>
      <c r="J42" s="401">
        <v>25</v>
      </c>
      <c r="K42" s="401">
        <v>0</v>
      </c>
    </row>
    <row r="43" spans="1:15" s="64" customFormat="1" ht="17.100000000000001" customHeight="1">
      <c r="A43" s="395" t="s">
        <v>812</v>
      </c>
      <c r="B43" s="387"/>
      <c r="C43" s="387"/>
      <c r="D43" s="388">
        <f>SUM(D44:D45)</f>
        <v>41051.478928607998</v>
      </c>
      <c r="E43" s="388">
        <f>SUM(E44:E45)</f>
        <v>41051.478928607998</v>
      </c>
      <c r="F43" s="388">
        <f>SUM(F44:F45)</f>
        <v>41051.478928607998</v>
      </c>
      <c r="G43" s="274"/>
      <c r="H43" s="274"/>
      <c r="I43" s="274"/>
      <c r="J43" s="274"/>
      <c r="K43" s="274"/>
    </row>
    <row r="44" spans="1:15" s="64" customFormat="1" ht="17.100000000000001" customHeight="1">
      <c r="A44" s="400">
        <v>28</v>
      </c>
      <c r="B44" s="274" t="s">
        <v>191</v>
      </c>
      <c r="C44" s="387" t="s">
        <v>879</v>
      </c>
      <c r="D44" s="391">
        <v>12005.560036433999</v>
      </c>
      <c r="E44" s="391">
        <v>12005.560036433999</v>
      </c>
      <c r="F44" s="391">
        <v>12005.560036433999</v>
      </c>
      <c r="G44" s="392">
        <v>41487</v>
      </c>
      <c r="H44" s="392">
        <v>41486</v>
      </c>
      <c r="I44" s="392">
        <v>50587</v>
      </c>
      <c r="J44" s="401">
        <v>24</v>
      </c>
      <c r="K44" s="401">
        <v>11</v>
      </c>
      <c r="L44" s="101"/>
      <c r="M44" s="101"/>
      <c r="N44" s="101"/>
      <c r="O44" s="101"/>
    </row>
    <row r="45" spans="1:15" s="64" customFormat="1" ht="17.100000000000001" customHeight="1">
      <c r="A45" s="400">
        <v>29</v>
      </c>
      <c r="B45" s="274" t="s">
        <v>191</v>
      </c>
      <c r="C45" s="387" t="s">
        <v>224</v>
      </c>
      <c r="D45" s="391">
        <v>29045.918892173999</v>
      </c>
      <c r="E45" s="391">
        <v>29045.918892173999</v>
      </c>
      <c r="F45" s="391">
        <v>29045.918892173999</v>
      </c>
      <c r="G45" s="392">
        <v>40392</v>
      </c>
      <c r="H45" s="392">
        <v>40389</v>
      </c>
      <c r="I45" s="392">
        <v>49151</v>
      </c>
      <c r="J45" s="401">
        <v>23</v>
      </c>
      <c r="K45" s="401">
        <v>10</v>
      </c>
    </row>
    <row r="46" spans="1:15" s="64" customFormat="1" ht="17.100000000000001" customHeight="1">
      <c r="A46" s="395" t="s">
        <v>818</v>
      </c>
      <c r="B46" s="387"/>
      <c r="C46" s="387"/>
      <c r="D46" s="402">
        <f>SUM(D47)</f>
        <v>838.03723520049994</v>
      </c>
      <c r="E46" s="402">
        <f>SUM(E47)</f>
        <v>838.03723520049994</v>
      </c>
      <c r="F46" s="402">
        <f>SUM(F47)</f>
        <v>838.03723520049994</v>
      </c>
      <c r="G46" s="274"/>
      <c r="H46" s="274"/>
      <c r="I46" s="274"/>
      <c r="J46" s="274"/>
      <c r="K46" s="274"/>
    </row>
    <row r="47" spans="1:15" s="64" customFormat="1" ht="17.100000000000001" customHeight="1">
      <c r="A47" s="400">
        <v>31</v>
      </c>
      <c r="B47" s="274" t="s">
        <v>781</v>
      </c>
      <c r="C47" s="387" t="s">
        <v>880</v>
      </c>
      <c r="D47" s="391">
        <v>838.03723520049994</v>
      </c>
      <c r="E47" s="391">
        <v>838.03723520049994</v>
      </c>
      <c r="F47" s="391">
        <v>838.03723520049994</v>
      </c>
      <c r="G47" s="392">
        <v>41186</v>
      </c>
      <c r="H47" s="392">
        <v>41185</v>
      </c>
      <c r="I47" s="392">
        <v>50041</v>
      </c>
      <c r="J47" s="401">
        <v>24</v>
      </c>
      <c r="K47" s="401">
        <v>2</v>
      </c>
    </row>
    <row r="48" spans="1:15" s="64" customFormat="1" ht="17.100000000000001" customHeight="1">
      <c r="A48" s="395" t="s">
        <v>819</v>
      </c>
      <c r="B48" s="387"/>
      <c r="C48" s="387"/>
      <c r="D48" s="402">
        <f>SUM(D49)</f>
        <v>1806.2898653554998</v>
      </c>
      <c r="E48" s="402">
        <f>SUM(E49)</f>
        <v>1806.2898653554998</v>
      </c>
      <c r="F48" s="402">
        <f>SUM(F49)</f>
        <v>1806.2898653554998</v>
      </c>
      <c r="G48" s="274"/>
      <c r="H48" s="274"/>
      <c r="I48" s="274"/>
      <c r="J48" s="274"/>
      <c r="K48" s="274"/>
    </row>
    <row r="49" spans="1:11" s="64" customFormat="1" ht="17.100000000000001" customHeight="1">
      <c r="A49" s="400">
        <v>33</v>
      </c>
      <c r="B49" s="274" t="s">
        <v>781</v>
      </c>
      <c r="C49" s="390" t="s">
        <v>881</v>
      </c>
      <c r="D49" s="391">
        <v>1806.2898653554998</v>
      </c>
      <c r="E49" s="391">
        <v>1806.2898653554998</v>
      </c>
      <c r="F49" s="391">
        <v>1806.2898653554998</v>
      </c>
      <c r="G49" s="392">
        <v>41179</v>
      </c>
      <c r="H49" s="392">
        <v>41178</v>
      </c>
      <c r="I49" s="392">
        <v>47774</v>
      </c>
      <c r="J49" s="401">
        <v>18</v>
      </c>
      <c r="K49" s="401">
        <v>0</v>
      </c>
    </row>
    <row r="50" spans="1:11" s="64" customFormat="1" ht="17.100000000000001" customHeight="1">
      <c r="A50" s="395" t="s">
        <v>822</v>
      </c>
      <c r="B50" s="387"/>
      <c r="C50" s="387"/>
      <c r="D50" s="388">
        <f>SUM(D51:D52)</f>
        <v>8796.8146584514998</v>
      </c>
      <c r="E50" s="388">
        <f>SUM(E51:E52)</f>
        <v>8796.8146584514998</v>
      </c>
      <c r="F50" s="388">
        <f>SUM(F51:F52)</f>
        <v>8796.8146584514998</v>
      </c>
      <c r="G50" s="274"/>
      <c r="H50" s="274"/>
      <c r="I50" s="274"/>
      <c r="J50" s="274"/>
      <c r="K50" s="274"/>
    </row>
    <row r="51" spans="1:11" s="64" customFormat="1" ht="17.100000000000001" customHeight="1">
      <c r="A51" s="400">
        <v>34</v>
      </c>
      <c r="B51" s="274" t="s">
        <v>781</v>
      </c>
      <c r="C51" s="387" t="s">
        <v>882</v>
      </c>
      <c r="D51" s="391">
        <v>4756.7684606149996</v>
      </c>
      <c r="E51" s="391">
        <v>4756.7684606149996</v>
      </c>
      <c r="F51" s="391">
        <v>4756.7684606149996</v>
      </c>
      <c r="G51" s="392">
        <v>40939</v>
      </c>
      <c r="H51" s="392">
        <v>40938</v>
      </c>
      <c r="I51" s="392">
        <v>48579</v>
      </c>
      <c r="J51" s="401">
        <v>20</v>
      </c>
      <c r="K51" s="401">
        <v>10</v>
      </c>
    </row>
    <row r="52" spans="1:11" s="64" customFormat="1" ht="17.100000000000001" customHeight="1">
      <c r="A52" s="400">
        <v>36</v>
      </c>
      <c r="B52" s="274" t="s">
        <v>126</v>
      </c>
      <c r="C52" s="387" t="s">
        <v>883</v>
      </c>
      <c r="D52" s="391">
        <v>4040.0461978364997</v>
      </c>
      <c r="E52" s="391">
        <v>4040.0461978364997</v>
      </c>
      <c r="F52" s="391">
        <v>4040.0461978364997</v>
      </c>
      <c r="G52" s="392">
        <v>42751</v>
      </c>
      <c r="H52" s="392">
        <v>42749</v>
      </c>
      <c r="I52" s="392">
        <v>51517</v>
      </c>
      <c r="J52" s="401">
        <v>24</v>
      </c>
      <c r="K52" s="401">
        <v>0</v>
      </c>
    </row>
    <row r="53" spans="1:11" s="64" customFormat="1" ht="17.100000000000001" customHeight="1">
      <c r="A53" s="395" t="s">
        <v>834</v>
      </c>
      <c r="B53" s="387"/>
      <c r="C53" s="387"/>
      <c r="D53" s="388">
        <f>SUM(D54:D55)</f>
        <v>21708.414966909</v>
      </c>
      <c r="E53" s="388">
        <f>SUM(E54:E55)</f>
        <v>21708.414966909</v>
      </c>
      <c r="F53" s="388">
        <f>SUM(F54:F55)</f>
        <v>21708.414966909</v>
      </c>
      <c r="G53" s="274"/>
      <c r="H53" s="274"/>
      <c r="I53" s="274"/>
      <c r="J53" s="274"/>
      <c r="K53" s="274"/>
    </row>
    <row r="54" spans="1:11" s="64" customFormat="1" ht="17.100000000000001" customHeight="1">
      <c r="A54" s="400">
        <v>38</v>
      </c>
      <c r="B54" s="274" t="s">
        <v>126</v>
      </c>
      <c r="C54" s="387" t="s">
        <v>884</v>
      </c>
      <c r="D54" s="391">
        <v>19824.774318178501</v>
      </c>
      <c r="E54" s="391">
        <v>19824.774318178501</v>
      </c>
      <c r="F54" s="391">
        <v>19824.774318178501</v>
      </c>
      <c r="G54" s="392">
        <v>44166</v>
      </c>
      <c r="H54" s="392">
        <v>44165</v>
      </c>
      <c r="I54" s="392">
        <v>54056</v>
      </c>
      <c r="J54" s="401">
        <v>27</v>
      </c>
      <c r="K54" s="401">
        <v>0</v>
      </c>
    </row>
    <row r="55" spans="1:11" s="64" customFormat="1" ht="17.100000000000001" customHeight="1">
      <c r="A55" s="400">
        <v>40</v>
      </c>
      <c r="B55" s="274" t="s">
        <v>781</v>
      </c>
      <c r="C55" s="387" t="s">
        <v>885</v>
      </c>
      <c r="D55" s="391">
        <v>1883.6406487304998</v>
      </c>
      <c r="E55" s="391">
        <v>1883.6406487304998</v>
      </c>
      <c r="F55" s="391">
        <v>1883.6406487304998</v>
      </c>
      <c r="G55" s="392">
        <v>43099</v>
      </c>
      <c r="H55" s="392">
        <v>43069</v>
      </c>
      <c r="I55" s="392">
        <v>50769</v>
      </c>
      <c r="J55" s="401">
        <v>21</v>
      </c>
      <c r="K55" s="401">
        <v>0</v>
      </c>
    </row>
    <row r="56" spans="1:11" s="64" customFormat="1" ht="17.100000000000001" customHeight="1">
      <c r="A56" s="395" t="s">
        <v>835</v>
      </c>
      <c r="B56" s="387"/>
      <c r="C56" s="387"/>
      <c r="D56" s="388">
        <f>SUM(D57:D58)</f>
        <v>38742.038992335998</v>
      </c>
      <c r="E56" s="388">
        <f>SUM(E57:E58)</f>
        <v>38742.038992335998</v>
      </c>
      <c r="F56" s="388">
        <f>SUM(F57:F58)</f>
        <v>38742.038992335998</v>
      </c>
      <c r="G56" s="274"/>
      <c r="H56" s="274"/>
      <c r="I56" s="274"/>
      <c r="J56" s="274"/>
      <c r="K56" s="274"/>
    </row>
    <row r="57" spans="1:11" s="64" customFormat="1" ht="17.100000000000001" customHeight="1">
      <c r="A57" s="400">
        <v>42</v>
      </c>
      <c r="B57" s="274" t="s">
        <v>126</v>
      </c>
      <c r="C57" s="387" t="s">
        <v>788</v>
      </c>
      <c r="D57" s="391">
        <v>23617.111503606498</v>
      </c>
      <c r="E57" s="391">
        <v>23617.111503606498</v>
      </c>
      <c r="F57" s="391">
        <v>23617.111503606498</v>
      </c>
      <c r="G57" s="392">
        <v>43861</v>
      </c>
      <c r="H57" s="392">
        <v>43832</v>
      </c>
      <c r="I57" s="392">
        <v>53695</v>
      </c>
      <c r="J57" s="401">
        <v>27</v>
      </c>
      <c r="K57" s="401">
        <v>0</v>
      </c>
    </row>
    <row r="58" spans="1:11" s="64" customFormat="1" ht="17.100000000000001" customHeight="1">
      <c r="A58" s="400">
        <v>43</v>
      </c>
      <c r="B58" s="274" t="s">
        <v>126</v>
      </c>
      <c r="C58" s="387" t="s">
        <v>789</v>
      </c>
      <c r="D58" s="391">
        <v>15124.9274887295</v>
      </c>
      <c r="E58" s="391">
        <v>15124.9274887295</v>
      </c>
      <c r="F58" s="391">
        <v>15124.9274887295</v>
      </c>
      <c r="G58" s="392">
        <v>43922</v>
      </c>
      <c r="H58" s="392">
        <v>43920</v>
      </c>
      <c r="I58" s="392">
        <v>53812</v>
      </c>
      <c r="J58" s="401">
        <v>27</v>
      </c>
      <c r="K58" s="401">
        <v>0</v>
      </c>
    </row>
    <row r="59" spans="1:11" s="64" customFormat="1" ht="17.100000000000001" customHeight="1">
      <c r="A59" s="395" t="s">
        <v>836</v>
      </c>
      <c r="B59" s="390"/>
      <c r="C59" s="387"/>
      <c r="D59" s="393">
        <f>SUM(D60:D61)</f>
        <v>90664.557242679002</v>
      </c>
      <c r="E59" s="393">
        <f t="shared" ref="E59:F59" si="0">SUM(E60:E61)</f>
        <v>90664.557242679002</v>
      </c>
      <c r="F59" s="393">
        <f t="shared" si="0"/>
        <v>90664.557242679002</v>
      </c>
      <c r="G59" s="274"/>
      <c r="H59" s="274"/>
      <c r="I59" s="274"/>
      <c r="J59" s="274"/>
      <c r="K59" s="274"/>
    </row>
    <row r="60" spans="1:11" s="64" customFormat="1" ht="17.100000000000001" customHeight="1">
      <c r="A60" s="400">
        <v>45</v>
      </c>
      <c r="B60" s="274" t="s">
        <v>126</v>
      </c>
      <c r="C60" s="390" t="s">
        <v>790</v>
      </c>
      <c r="D60" s="391">
        <v>14252.602762913999</v>
      </c>
      <c r="E60" s="391">
        <v>14252.602762913999</v>
      </c>
      <c r="F60" s="391">
        <v>14252.602762913999</v>
      </c>
      <c r="G60" s="392">
        <v>43860</v>
      </c>
      <c r="H60" s="392">
        <v>43831</v>
      </c>
      <c r="I60" s="392">
        <v>53509</v>
      </c>
      <c r="J60" s="401">
        <v>26</v>
      </c>
      <c r="K60" s="401">
        <v>6</v>
      </c>
    </row>
    <row r="61" spans="1:11" s="64" customFormat="1" ht="17.100000000000001" customHeight="1">
      <c r="A61" s="274">
        <v>303</v>
      </c>
      <c r="B61" s="274" t="s">
        <v>839</v>
      </c>
      <c r="C61" s="403" t="s">
        <v>886</v>
      </c>
      <c r="D61" s="391">
        <v>76411.954479765001</v>
      </c>
      <c r="E61" s="391">
        <v>76411.954479765001</v>
      </c>
      <c r="F61" s="391">
        <v>76411.954479765001</v>
      </c>
      <c r="G61" s="392">
        <v>44710</v>
      </c>
      <c r="H61" s="392">
        <v>44709</v>
      </c>
      <c r="I61" s="392">
        <v>53841</v>
      </c>
      <c r="J61" s="401">
        <v>25</v>
      </c>
      <c r="K61" s="401">
        <v>0</v>
      </c>
    </row>
    <row r="62" spans="1:11" s="64" customFormat="1" ht="17.100000000000001" customHeight="1">
      <c r="A62" s="395" t="s">
        <v>848</v>
      </c>
      <c r="B62" s="390"/>
      <c r="C62" s="387"/>
      <c r="D62" s="393">
        <f>SUM(D63:D63)</f>
        <v>4805.9741946459999</v>
      </c>
      <c r="E62" s="393">
        <f>SUM(E63:E63)</f>
        <v>4805.9741946459999</v>
      </c>
      <c r="F62" s="393">
        <f>SUM(F63:F63)</f>
        <v>4805.9741946459999</v>
      </c>
      <c r="G62" s="274"/>
      <c r="H62" s="274"/>
      <c r="I62" s="274"/>
      <c r="J62" s="274"/>
      <c r="K62" s="274"/>
    </row>
    <row r="63" spans="1:11" s="64" customFormat="1" ht="17.100000000000001" customHeight="1" thickBot="1">
      <c r="A63" s="404">
        <v>49</v>
      </c>
      <c r="B63" s="404" t="s">
        <v>781</v>
      </c>
      <c r="C63" s="405" t="s">
        <v>887</v>
      </c>
      <c r="D63" s="397">
        <v>4805.9741946459999</v>
      </c>
      <c r="E63" s="397">
        <v>4805.9741946459999</v>
      </c>
      <c r="F63" s="397">
        <v>4805.9741946459999</v>
      </c>
      <c r="G63" s="398">
        <v>44287</v>
      </c>
      <c r="H63" s="398">
        <v>44285</v>
      </c>
      <c r="I63" s="398">
        <v>51622</v>
      </c>
      <c r="J63" s="406">
        <v>20</v>
      </c>
      <c r="K63" s="406">
        <v>0</v>
      </c>
    </row>
    <row r="64" spans="1:11" s="64" customFormat="1" ht="13.5" customHeight="1">
      <c r="A64" s="258" t="s">
        <v>928</v>
      </c>
      <c r="B64" s="252"/>
      <c r="C64" s="252"/>
      <c r="D64" s="259"/>
      <c r="E64" s="259"/>
      <c r="F64" s="259"/>
      <c r="G64" s="254"/>
      <c r="H64" s="254"/>
      <c r="I64" s="270"/>
      <c r="J64" s="271"/>
      <c r="K64" s="271"/>
    </row>
    <row r="65" spans="1:25" s="57" customFormat="1" ht="12.95" customHeight="1">
      <c r="A65" s="468" t="s">
        <v>888</v>
      </c>
      <c r="B65" s="468"/>
      <c r="C65" s="468"/>
      <c r="D65" s="468"/>
      <c r="E65" s="468"/>
      <c r="F65" s="468"/>
      <c r="G65" s="468"/>
      <c r="H65" s="468"/>
      <c r="I65" s="468"/>
      <c r="J65" s="468"/>
      <c r="K65" s="468"/>
      <c r="L65" s="62"/>
      <c r="M65" s="62"/>
      <c r="N65" s="62"/>
      <c r="O65" s="62"/>
      <c r="P65" s="62"/>
      <c r="Q65" s="62"/>
      <c r="R65" s="62"/>
      <c r="S65" s="62"/>
      <c r="T65" s="62"/>
      <c r="U65" s="62"/>
      <c r="V65" s="62"/>
      <c r="W65" s="62"/>
      <c r="X65" s="62"/>
      <c r="Y65" s="62"/>
    </row>
    <row r="66" spans="1:25" s="57" customFormat="1" ht="12.95" customHeight="1">
      <c r="A66" s="472" t="s">
        <v>866</v>
      </c>
      <c r="B66" s="472"/>
      <c r="C66" s="472"/>
      <c r="D66" s="472"/>
      <c r="E66" s="472"/>
      <c r="F66" s="472"/>
      <c r="G66" s="472"/>
      <c r="H66" s="472"/>
      <c r="I66" s="472"/>
      <c r="J66" s="472"/>
      <c r="K66" s="268"/>
      <c r="L66" s="62"/>
      <c r="M66" s="62"/>
      <c r="N66" s="62"/>
      <c r="O66" s="62"/>
      <c r="P66" s="62"/>
      <c r="Q66" s="62"/>
      <c r="R66" s="62"/>
      <c r="S66" s="62"/>
      <c r="T66" s="62"/>
      <c r="U66" s="62"/>
      <c r="V66" s="62"/>
      <c r="W66" s="62"/>
      <c r="X66" s="62"/>
      <c r="Y66" s="62"/>
    </row>
    <row r="67" spans="1:25" s="57" customFormat="1" ht="12.95" customHeight="1">
      <c r="A67" s="252" t="s">
        <v>889</v>
      </c>
      <c r="B67" s="252"/>
      <c r="C67" s="252"/>
      <c r="D67" s="252"/>
      <c r="E67" s="252"/>
      <c r="F67" s="252"/>
      <c r="G67" s="252"/>
      <c r="H67" s="252"/>
      <c r="I67" s="252"/>
      <c r="J67" s="253"/>
      <c r="K67" s="268"/>
      <c r="L67" s="62"/>
      <c r="M67" s="62"/>
      <c r="N67" s="62"/>
      <c r="O67" s="62"/>
      <c r="P67" s="62"/>
      <c r="Q67" s="62"/>
      <c r="R67" s="62"/>
      <c r="S67" s="62"/>
      <c r="T67" s="62"/>
      <c r="U67" s="62"/>
      <c r="V67" s="62"/>
      <c r="W67" s="62"/>
      <c r="X67" s="62"/>
      <c r="Y67" s="62"/>
    </row>
    <row r="68" spans="1:25" s="57" customFormat="1" ht="12.95" customHeight="1">
      <c r="A68" s="468" t="s">
        <v>890</v>
      </c>
      <c r="B68" s="468"/>
      <c r="C68" s="468"/>
      <c r="D68" s="468"/>
      <c r="E68" s="468"/>
      <c r="F68" s="468"/>
      <c r="G68" s="468"/>
      <c r="H68" s="468"/>
      <c r="I68" s="468"/>
      <c r="J68" s="468"/>
      <c r="K68" s="468"/>
      <c r="L68" s="62"/>
      <c r="M68" s="62"/>
      <c r="N68" s="62"/>
      <c r="O68" s="62"/>
      <c r="P68" s="62"/>
      <c r="Q68" s="62"/>
      <c r="R68" s="62"/>
      <c r="S68" s="62"/>
      <c r="T68" s="62"/>
      <c r="U68" s="62"/>
      <c r="V68" s="62"/>
      <c r="W68" s="62"/>
      <c r="X68" s="62"/>
      <c r="Y68" s="62"/>
    </row>
    <row r="69" spans="1:25" s="57" customFormat="1" ht="12.95" customHeight="1">
      <c r="A69" s="473" t="s">
        <v>406</v>
      </c>
      <c r="B69" s="473"/>
      <c r="C69" s="473"/>
      <c r="D69" s="473"/>
      <c r="E69" s="473"/>
      <c r="F69" s="473"/>
      <c r="G69" s="473"/>
      <c r="H69" s="473"/>
      <c r="I69" s="473"/>
      <c r="J69" s="473"/>
      <c r="K69" s="138"/>
      <c r="L69" s="62"/>
      <c r="M69" s="62"/>
      <c r="N69" s="62"/>
      <c r="O69" s="62"/>
      <c r="P69" s="62"/>
      <c r="Q69" s="62"/>
      <c r="R69" s="62"/>
      <c r="S69" s="62"/>
      <c r="T69" s="62"/>
      <c r="U69" s="62"/>
      <c r="V69" s="62"/>
      <c r="W69" s="62"/>
      <c r="X69" s="62"/>
      <c r="Y69" s="62"/>
    </row>
    <row r="70" spans="1:25" s="59" customFormat="1" ht="12.75" customHeight="1">
      <c r="A70" s="233"/>
      <c r="B70" s="218"/>
      <c r="C70" s="218"/>
      <c r="D70" s="272"/>
      <c r="E70" s="254"/>
      <c r="F70" s="254"/>
      <c r="G70" s="254"/>
      <c r="H70" s="254"/>
      <c r="I70" s="229"/>
      <c r="J70" s="229"/>
      <c r="K70" s="138"/>
      <c r="L70" s="64"/>
      <c r="M70" s="64"/>
      <c r="N70" s="64"/>
      <c r="O70" s="64"/>
      <c r="P70" s="64"/>
      <c r="Q70" s="64"/>
      <c r="R70" s="64"/>
      <c r="S70" s="64"/>
      <c r="T70" s="64"/>
      <c r="U70" s="64"/>
      <c r="V70" s="64"/>
      <c r="W70" s="64"/>
      <c r="X70" s="64"/>
      <c r="Y70" s="64"/>
    </row>
    <row r="71" spans="1:25" s="59" customFormat="1" ht="12.75" customHeight="1">
      <c r="A71" s="269"/>
      <c r="B71" s="218"/>
      <c r="C71" s="218"/>
      <c r="D71" s="272"/>
      <c r="E71" s="254"/>
      <c r="F71" s="254"/>
      <c r="G71" s="254"/>
      <c r="H71" s="254"/>
      <c r="I71" s="229"/>
      <c r="J71" s="229"/>
      <c r="K71" s="138"/>
      <c r="L71" s="64"/>
      <c r="M71" s="64"/>
      <c r="N71" s="64"/>
      <c r="O71" s="64"/>
      <c r="P71" s="64"/>
      <c r="Q71" s="64"/>
      <c r="R71" s="64"/>
      <c r="S71" s="64"/>
      <c r="T71" s="64"/>
      <c r="U71" s="64"/>
      <c r="V71" s="64"/>
      <c r="W71" s="64"/>
      <c r="X71" s="64"/>
      <c r="Y71" s="64"/>
    </row>
    <row r="72" spans="1:25" s="59" customFormat="1" ht="12.75" customHeight="1">
      <c r="A72" s="269"/>
      <c r="B72" s="218"/>
      <c r="C72" s="218"/>
      <c r="D72" s="272"/>
      <c r="E72" s="254"/>
      <c r="F72" s="254"/>
      <c r="G72" s="254"/>
      <c r="H72" s="254"/>
      <c r="I72" s="229"/>
      <c r="J72" s="229"/>
      <c r="K72" s="138"/>
      <c r="L72" s="64"/>
      <c r="M72" s="64"/>
      <c r="N72" s="64"/>
      <c r="O72" s="64"/>
      <c r="P72" s="64"/>
      <c r="Q72" s="64"/>
      <c r="R72" s="64"/>
      <c r="S72" s="64"/>
      <c r="T72" s="64"/>
      <c r="U72" s="64"/>
      <c r="V72" s="64"/>
      <c r="W72" s="64"/>
      <c r="X72" s="64"/>
      <c r="Y72" s="64"/>
    </row>
    <row r="73" spans="1:25" s="59" customFormat="1" ht="12.75" customHeight="1">
      <c r="A73" s="269"/>
      <c r="B73" s="218"/>
      <c r="C73" s="218"/>
      <c r="D73" s="272"/>
      <c r="E73" s="254"/>
      <c r="F73" s="254"/>
      <c r="G73" s="254"/>
      <c r="H73" s="254"/>
      <c r="I73" s="229"/>
      <c r="J73" s="229"/>
      <c r="K73" s="138"/>
      <c r="L73" s="64"/>
      <c r="M73" s="64"/>
      <c r="N73" s="64"/>
      <c r="O73" s="64"/>
      <c r="P73" s="64"/>
      <c r="Q73" s="64"/>
      <c r="R73" s="64"/>
      <c r="S73" s="64"/>
      <c r="T73" s="64"/>
      <c r="U73" s="64"/>
      <c r="V73" s="64"/>
      <c r="W73" s="64"/>
      <c r="X73" s="64"/>
      <c r="Y73" s="64"/>
    </row>
    <row r="74" spans="1:25" s="59" customFormat="1" ht="12.75" customHeight="1">
      <c r="A74" s="269"/>
      <c r="B74" s="218"/>
      <c r="C74" s="218"/>
      <c r="D74" s="272"/>
      <c r="E74" s="254"/>
      <c r="F74" s="254"/>
      <c r="G74" s="254"/>
      <c r="H74" s="254"/>
      <c r="I74" s="229"/>
      <c r="J74" s="229"/>
      <c r="K74" s="138"/>
      <c r="L74" s="64"/>
      <c r="M74" s="64"/>
      <c r="N74" s="64"/>
      <c r="O74" s="64"/>
      <c r="P74" s="64"/>
      <c r="Q74" s="64"/>
      <c r="R74" s="64"/>
      <c r="S74" s="64"/>
      <c r="T74" s="64"/>
      <c r="U74" s="64"/>
      <c r="V74" s="64"/>
      <c r="W74" s="64"/>
      <c r="X74" s="64"/>
      <c r="Y74" s="64"/>
    </row>
    <row r="75" spans="1:25" s="59" customFormat="1" ht="12.75" customHeight="1">
      <c r="A75" s="269"/>
      <c r="B75" s="218"/>
      <c r="C75" s="218"/>
      <c r="D75" s="272"/>
      <c r="E75" s="254"/>
      <c r="F75" s="254"/>
      <c r="G75" s="254"/>
      <c r="H75" s="254"/>
      <c r="I75" s="229"/>
      <c r="J75" s="229"/>
      <c r="K75" s="138"/>
      <c r="L75" s="64"/>
      <c r="M75" s="64"/>
      <c r="N75" s="64"/>
      <c r="O75" s="64"/>
      <c r="P75" s="64"/>
      <c r="Q75" s="64"/>
      <c r="R75" s="64"/>
      <c r="S75" s="64"/>
      <c r="T75" s="64"/>
      <c r="U75" s="64"/>
      <c r="V75" s="64"/>
      <c r="W75" s="64"/>
      <c r="X75" s="64"/>
      <c r="Y75" s="64"/>
    </row>
    <row r="76" spans="1:25" s="59" customFormat="1" ht="13.5">
      <c r="A76" s="269"/>
      <c r="B76" s="218"/>
      <c r="C76" s="218"/>
      <c r="D76" s="272"/>
      <c r="E76" s="254"/>
      <c r="F76" s="254"/>
      <c r="G76" s="254"/>
      <c r="H76" s="254"/>
      <c r="I76" s="229"/>
      <c r="J76" s="229"/>
      <c r="K76" s="138"/>
      <c r="L76" s="64"/>
      <c r="M76" s="64"/>
      <c r="N76" s="64"/>
      <c r="O76" s="64"/>
      <c r="P76" s="64"/>
      <c r="Q76" s="64"/>
      <c r="R76" s="64"/>
      <c r="S76" s="64"/>
      <c r="T76" s="64"/>
      <c r="U76" s="64"/>
      <c r="V76" s="64"/>
      <c r="W76" s="64"/>
      <c r="X76" s="64"/>
      <c r="Y76" s="64"/>
    </row>
    <row r="77" spans="1:25" s="59" customFormat="1" ht="13.5">
      <c r="A77" s="269"/>
      <c r="B77" s="269"/>
      <c r="C77" s="218"/>
      <c r="D77" s="272"/>
      <c r="E77" s="257"/>
      <c r="F77" s="257"/>
      <c r="G77" s="257"/>
      <c r="H77" s="257"/>
      <c r="I77" s="257"/>
      <c r="J77" s="255"/>
      <c r="K77" s="138"/>
      <c r="L77" s="64"/>
      <c r="M77" s="64"/>
      <c r="N77" s="64"/>
      <c r="O77" s="64"/>
      <c r="P77" s="64"/>
      <c r="Q77" s="64"/>
      <c r="R77" s="64"/>
      <c r="S77" s="64"/>
      <c r="T77" s="64"/>
      <c r="U77" s="64"/>
      <c r="V77" s="64"/>
      <c r="W77" s="64"/>
      <c r="X77" s="64"/>
      <c r="Y77" s="64"/>
    </row>
    <row r="78" spans="1:25" s="59" customFormat="1" ht="13.5">
      <c r="A78" s="474"/>
      <c r="B78" s="474"/>
      <c r="C78" s="475"/>
      <c r="D78" s="475"/>
      <c r="E78" s="475"/>
      <c r="F78" s="475"/>
      <c r="G78" s="475"/>
      <c r="H78" s="475"/>
      <c r="I78" s="475"/>
      <c r="J78" s="475"/>
      <c r="K78" s="138"/>
      <c r="L78" s="64"/>
      <c r="M78" s="64"/>
      <c r="N78" s="64"/>
      <c r="O78" s="64"/>
      <c r="P78" s="64"/>
      <c r="Q78" s="64"/>
      <c r="R78" s="64"/>
      <c r="S78" s="64"/>
      <c r="T78" s="64"/>
      <c r="U78" s="64"/>
      <c r="V78" s="64"/>
      <c r="W78" s="64"/>
      <c r="X78" s="64"/>
      <c r="Y78" s="64"/>
    </row>
    <row r="79" spans="1:25" s="59" customFormat="1" ht="13.5">
      <c r="A79" s="233"/>
      <c r="B79" s="233"/>
      <c r="C79" s="218"/>
      <c r="D79" s="272"/>
      <c r="E79" s="218"/>
      <c r="F79" s="218"/>
      <c r="G79" s="218"/>
      <c r="H79" s="218"/>
      <c r="I79" s="218"/>
      <c r="J79" s="138"/>
      <c r="K79" s="138"/>
      <c r="L79" s="64"/>
      <c r="M79" s="64"/>
      <c r="N79" s="64"/>
      <c r="O79" s="64"/>
      <c r="P79" s="64"/>
      <c r="Q79" s="64"/>
      <c r="R79" s="64"/>
      <c r="S79" s="64"/>
      <c r="T79" s="64"/>
      <c r="U79" s="64"/>
      <c r="V79" s="64"/>
      <c r="W79" s="64"/>
      <c r="X79" s="64"/>
      <c r="Y79" s="64"/>
    </row>
    <row r="80" spans="1:25" s="59" customFormat="1" ht="13.5">
      <c r="A80" s="233"/>
      <c r="B80" s="233"/>
      <c r="C80" s="233"/>
      <c r="D80" s="266"/>
      <c r="E80" s="233"/>
      <c r="F80" s="233"/>
      <c r="G80" s="233"/>
      <c r="H80" s="233"/>
      <c r="I80" s="233"/>
      <c r="J80" s="245"/>
      <c r="K80" s="138"/>
      <c r="L80" s="64"/>
      <c r="M80" s="64"/>
      <c r="N80" s="64"/>
      <c r="O80" s="64"/>
      <c r="P80" s="64"/>
      <c r="Q80" s="64"/>
      <c r="R80" s="64"/>
      <c r="S80" s="64"/>
      <c r="T80" s="64"/>
      <c r="U80" s="64"/>
      <c r="V80" s="64"/>
      <c r="W80" s="64"/>
      <c r="X80" s="64"/>
      <c r="Y80" s="64"/>
    </row>
    <row r="81" spans="1:25" s="59" customFormat="1" ht="13.5">
      <c r="A81" s="233"/>
      <c r="B81" s="233"/>
      <c r="C81" s="233"/>
      <c r="D81" s="266"/>
      <c r="E81" s="233"/>
      <c r="F81" s="233"/>
      <c r="G81" s="233"/>
      <c r="H81" s="233"/>
      <c r="I81" s="233"/>
      <c r="J81" s="245"/>
      <c r="K81" s="138"/>
      <c r="L81" s="64"/>
      <c r="M81" s="64"/>
      <c r="N81" s="64"/>
      <c r="O81" s="64"/>
      <c r="P81" s="64"/>
      <c r="Q81" s="64"/>
      <c r="R81" s="64"/>
      <c r="S81" s="64"/>
      <c r="T81" s="64"/>
      <c r="U81" s="64"/>
      <c r="V81" s="64"/>
      <c r="W81" s="64"/>
      <c r="X81" s="64"/>
      <c r="Y81" s="64"/>
    </row>
    <row r="82" spans="1:25" s="59" customFormat="1" ht="13.5">
      <c r="A82" s="233"/>
      <c r="B82" s="233"/>
      <c r="C82" s="233"/>
      <c r="D82" s="266"/>
      <c r="E82" s="233"/>
      <c r="F82" s="233"/>
      <c r="G82" s="233"/>
      <c r="H82" s="233"/>
      <c r="I82" s="233"/>
      <c r="J82" s="245"/>
      <c r="K82" s="138"/>
      <c r="L82" s="64"/>
      <c r="M82" s="64"/>
      <c r="N82" s="64"/>
      <c r="O82" s="64"/>
      <c r="P82" s="64"/>
      <c r="Q82" s="64"/>
      <c r="R82" s="64"/>
      <c r="S82" s="64"/>
      <c r="T82" s="64"/>
      <c r="U82" s="64"/>
      <c r="V82" s="64"/>
      <c r="W82" s="64"/>
      <c r="X82" s="64"/>
      <c r="Y82" s="64"/>
    </row>
    <row r="83" spans="1:25" s="59" customFormat="1" ht="13.5">
      <c r="A83" s="233"/>
      <c r="B83" s="233"/>
      <c r="C83" s="233"/>
      <c r="D83" s="266"/>
      <c r="E83" s="233"/>
      <c r="F83" s="233"/>
      <c r="G83" s="233"/>
      <c r="H83" s="233"/>
      <c r="I83" s="233"/>
      <c r="J83" s="245"/>
      <c r="K83" s="138"/>
      <c r="L83" s="64"/>
      <c r="M83" s="64"/>
      <c r="N83" s="64"/>
      <c r="O83" s="64"/>
      <c r="P83" s="64"/>
      <c r="Q83" s="64"/>
      <c r="R83" s="64"/>
      <c r="S83" s="64"/>
      <c r="T83" s="64"/>
      <c r="U83" s="64"/>
      <c r="V83" s="64"/>
      <c r="W83" s="64"/>
      <c r="X83" s="64"/>
      <c r="Y83" s="64"/>
    </row>
    <row r="84" spans="1:25" s="59" customFormat="1" ht="13.5">
      <c r="A84" s="233"/>
      <c r="B84" s="233"/>
      <c r="C84" s="233"/>
      <c r="D84" s="266"/>
      <c r="E84" s="233"/>
      <c r="F84" s="233"/>
      <c r="G84" s="233"/>
      <c r="H84" s="233"/>
      <c r="I84" s="233"/>
      <c r="J84" s="245"/>
      <c r="K84" s="138"/>
      <c r="L84" s="64"/>
      <c r="M84" s="64"/>
      <c r="N84" s="64"/>
      <c r="O84" s="64"/>
      <c r="P84" s="64"/>
      <c r="Q84" s="64"/>
      <c r="R84" s="64"/>
      <c r="S84" s="64"/>
      <c r="T84" s="64"/>
      <c r="U84" s="64"/>
      <c r="V84" s="64"/>
      <c r="W84" s="64"/>
      <c r="X84" s="64"/>
      <c r="Y84" s="64"/>
    </row>
    <row r="85" spans="1:25" s="59" customFormat="1" ht="13.5">
      <c r="A85" s="233"/>
      <c r="B85" s="233"/>
      <c r="C85" s="233"/>
      <c r="D85" s="266"/>
      <c r="E85" s="233"/>
      <c r="F85" s="233"/>
      <c r="G85" s="233"/>
      <c r="H85" s="233"/>
      <c r="I85" s="233"/>
      <c r="J85" s="245"/>
      <c r="K85" s="138"/>
      <c r="L85" s="64"/>
      <c r="M85" s="64"/>
      <c r="N85" s="64"/>
      <c r="O85" s="64"/>
      <c r="P85" s="64"/>
      <c r="Q85" s="64"/>
      <c r="R85" s="64"/>
      <c r="S85" s="64"/>
      <c r="T85" s="64"/>
      <c r="U85" s="64"/>
      <c r="V85" s="64"/>
      <c r="W85" s="64"/>
      <c r="X85" s="64"/>
      <c r="Y85" s="64"/>
    </row>
    <row r="86" spans="1:25" s="59" customFormat="1" ht="12.75" customHeight="1">
      <c r="A86" s="233"/>
      <c r="B86" s="233"/>
      <c r="C86" s="233"/>
      <c r="D86" s="266"/>
      <c r="E86" s="233"/>
      <c r="F86" s="233"/>
      <c r="G86" s="233"/>
      <c r="H86" s="233"/>
      <c r="I86" s="233"/>
      <c r="J86" s="245"/>
      <c r="K86" s="138"/>
      <c r="L86" s="64"/>
      <c r="M86" s="64"/>
      <c r="N86" s="64"/>
      <c r="O86" s="64"/>
      <c r="P86" s="64"/>
      <c r="Q86" s="64"/>
      <c r="R86" s="64"/>
      <c r="S86" s="64"/>
      <c r="T86" s="64"/>
      <c r="U86" s="64"/>
      <c r="V86" s="64"/>
      <c r="W86" s="64"/>
      <c r="X86" s="64"/>
      <c r="Y86" s="64"/>
    </row>
    <row r="87" spans="1:25" s="59" customFormat="1" ht="12.75" customHeight="1">
      <c r="A87" s="233"/>
      <c r="B87" s="233"/>
      <c r="C87" s="233"/>
      <c r="D87" s="266"/>
      <c r="E87" s="233"/>
      <c r="F87" s="233"/>
      <c r="G87" s="233"/>
      <c r="H87" s="233"/>
      <c r="I87" s="233"/>
      <c r="J87" s="245"/>
      <c r="K87" s="138"/>
      <c r="L87" s="64"/>
      <c r="M87" s="64"/>
      <c r="N87" s="64"/>
      <c r="O87" s="64"/>
      <c r="P87" s="64"/>
      <c r="Q87" s="64"/>
      <c r="R87" s="64"/>
      <c r="S87" s="64"/>
      <c r="T87" s="64"/>
      <c r="U87" s="64"/>
      <c r="V87" s="64"/>
      <c r="W87" s="64"/>
      <c r="X87" s="64"/>
      <c r="Y87" s="64"/>
    </row>
    <row r="88" spans="1:25" s="59" customFormat="1" ht="12.75" customHeight="1">
      <c r="A88" s="233"/>
      <c r="B88" s="233"/>
      <c r="C88" s="233"/>
      <c r="D88" s="266"/>
      <c r="E88" s="233"/>
      <c r="F88" s="233"/>
      <c r="G88" s="233"/>
      <c r="H88" s="233"/>
      <c r="I88" s="233"/>
      <c r="J88" s="245"/>
      <c r="K88" s="138"/>
      <c r="L88" s="64"/>
      <c r="M88" s="64"/>
      <c r="N88" s="64"/>
      <c r="O88" s="64"/>
      <c r="P88" s="64"/>
      <c r="Q88" s="64"/>
      <c r="R88" s="64"/>
      <c r="S88" s="64"/>
      <c r="T88" s="64"/>
      <c r="U88" s="64"/>
      <c r="V88" s="64"/>
      <c r="W88" s="64"/>
      <c r="X88" s="64"/>
      <c r="Y88" s="64"/>
    </row>
    <row r="89" spans="1:25" s="59" customFormat="1" ht="12.75" customHeight="1">
      <c r="A89" s="233"/>
      <c r="B89" s="233"/>
      <c r="C89" s="233"/>
      <c r="D89" s="266"/>
      <c r="E89" s="233"/>
      <c r="F89" s="233"/>
      <c r="G89" s="233"/>
      <c r="H89" s="233"/>
      <c r="I89" s="233"/>
      <c r="J89" s="245"/>
      <c r="K89" s="138"/>
      <c r="L89" s="64"/>
      <c r="M89" s="64"/>
      <c r="N89" s="64"/>
      <c r="O89" s="64"/>
      <c r="P89" s="64"/>
      <c r="Q89" s="64"/>
      <c r="R89" s="64"/>
      <c r="S89" s="64"/>
      <c r="T89" s="64"/>
      <c r="U89" s="64"/>
      <c r="V89" s="64"/>
      <c r="W89" s="64"/>
      <c r="X89" s="64"/>
      <c r="Y89" s="64"/>
    </row>
    <row r="90" spans="1:25" s="59" customFormat="1" ht="12.75" customHeight="1">
      <c r="A90" s="233"/>
      <c r="B90" s="233"/>
      <c r="C90" s="233"/>
      <c r="D90" s="266"/>
      <c r="E90" s="233"/>
      <c r="F90" s="233"/>
      <c r="G90" s="233"/>
      <c r="H90" s="233"/>
      <c r="I90" s="233"/>
      <c r="J90" s="245"/>
      <c r="K90" s="138"/>
      <c r="L90" s="64"/>
      <c r="M90" s="64"/>
      <c r="N90" s="64"/>
      <c r="O90" s="64"/>
      <c r="P90" s="64"/>
      <c r="Q90" s="64"/>
      <c r="R90" s="64"/>
      <c r="S90" s="64"/>
      <c r="T90" s="64"/>
      <c r="U90" s="64"/>
      <c r="V90" s="64"/>
      <c r="W90" s="64"/>
      <c r="X90" s="64"/>
      <c r="Y90" s="64"/>
    </row>
    <row r="91" spans="1:25" s="59" customFormat="1" ht="12.75" customHeight="1">
      <c r="A91" s="233"/>
      <c r="B91" s="233"/>
      <c r="C91" s="233"/>
      <c r="D91" s="266"/>
      <c r="E91" s="233"/>
      <c r="F91" s="233"/>
      <c r="G91" s="233"/>
      <c r="H91" s="233"/>
      <c r="I91" s="233"/>
      <c r="J91" s="245"/>
      <c r="K91" s="138"/>
      <c r="L91" s="64"/>
      <c r="M91" s="64"/>
      <c r="N91" s="64"/>
      <c r="O91" s="64"/>
      <c r="P91" s="64"/>
      <c r="Q91" s="64"/>
      <c r="R91" s="64"/>
      <c r="S91" s="64"/>
      <c r="T91" s="64"/>
      <c r="U91" s="64"/>
      <c r="V91" s="64"/>
      <c r="W91" s="64"/>
      <c r="X91" s="64"/>
      <c r="Y91" s="64"/>
    </row>
    <row r="92" spans="1:25" s="59" customFormat="1" ht="12.75" customHeight="1">
      <c r="A92" s="233"/>
      <c r="B92" s="233"/>
      <c r="C92" s="233"/>
      <c r="D92" s="266"/>
      <c r="E92" s="233"/>
      <c r="F92" s="233"/>
      <c r="G92" s="233"/>
      <c r="H92" s="233"/>
      <c r="I92" s="233"/>
      <c r="J92" s="245"/>
      <c r="K92" s="138"/>
      <c r="L92" s="64"/>
      <c r="M92" s="64"/>
      <c r="N92" s="64"/>
      <c r="O92" s="64"/>
      <c r="P92" s="64"/>
      <c r="Q92" s="64"/>
      <c r="R92" s="64"/>
      <c r="S92" s="64"/>
      <c r="T92" s="64"/>
      <c r="U92" s="64"/>
      <c r="V92" s="64"/>
      <c r="W92" s="64"/>
      <c r="X92" s="64"/>
      <c r="Y92" s="64"/>
    </row>
    <row r="93" spans="1:25" s="59" customFormat="1" ht="12.75" customHeight="1">
      <c r="A93" s="233"/>
      <c r="B93" s="233"/>
      <c r="C93" s="233"/>
      <c r="D93" s="266"/>
      <c r="E93" s="233"/>
      <c r="F93" s="233"/>
      <c r="G93" s="233"/>
      <c r="H93" s="233"/>
      <c r="I93" s="233"/>
      <c r="J93" s="245"/>
      <c r="K93" s="138"/>
      <c r="L93" s="64"/>
      <c r="M93" s="64"/>
      <c r="N93" s="64"/>
      <c r="O93" s="64"/>
      <c r="P93" s="64"/>
      <c r="Q93" s="64"/>
      <c r="R93" s="64"/>
      <c r="S93" s="64"/>
      <c r="T93" s="64"/>
      <c r="U93" s="64"/>
      <c r="V93" s="64"/>
      <c r="W93" s="64"/>
      <c r="X93" s="64"/>
      <c r="Y93" s="64"/>
    </row>
    <row r="94" spans="1:25" s="59" customFormat="1" ht="12.75" customHeight="1">
      <c r="A94" s="233"/>
      <c r="B94" s="233"/>
      <c r="C94" s="233"/>
      <c r="D94" s="266"/>
      <c r="E94" s="233"/>
      <c r="F94" s="233"/>
      <c r="G94" s="233"/>
      <c r="H94" s="233"/>
      <c r="I94" s="233"/>
      <c r="J94" s="245"/>
      <c r="K94" s="138"/>
      <c r="L94" s="64"/>
      <c r="M94" s="64"/>
      <c r="N94" s="64"/>
      <c r="O94" s="64"/>
      <c r="P94" s="64"/>
      <c r="Q94" s="64"/>
      <c r="R94" s="64"/>
      <c r="S94" s="64"/>
      <c r="T94" s="64"/>
      <c r="U94" s="64"/>
      <c r="V94" s="64"/>
      <c r="W94" s="64"/>
      <c r="X94" s="64"/>
      <c r="Y94" s="64"/>
    </row>
    <row r="95" spans="1:25" s="59" customFormat="1" ht="12.75" customHeight="1">
      <c r="A95" s="233"/>
      <c r="B95" s="233"/>
      <c r="C95" s="233"/>
      <c r="D95" s="266"/>
      <c r="E95" s="233"/>
      <c r="F95" s="233"/>
      <c r="G95" s="233"/>
      <c r="H95" s="233"/>
      <c r="I95" s="233"/>
      <c r="J95" s="245"/>
      <c r="K95" s="138"/>
      <c r="L95" s="64"/>
      <c r="M95" s="64"/>
      <c r="N95" s="64"/>
      <c r="O95" s="64"/>
      <c r="P95" s="64"/>
      <c r="Q95" s="64"/>
      <c r="R95" s="64"/>
      <c r="S95" s="64"/>
      <c r="T95" s="64"/>
      <c r="U95" s="64"/>
      <c r="V95" s="64"/>
      <c r="W95" s="64"/>
      <c r="X95" s="64"/>
      <c r="Y95" s="64"/>
    </row>
    <row r="96" spans="1:25" s="59" customFormat="1" ht="12.75" customHeight="1">
      <c r="A96" s="233"/>
      <c r="B96" s="233"/>
      <c r="C96" s="233"/>
      <c r="D96" s="266"/>
      <c r="E96" s="233"/>
      <c r="F96" s="233"/>
      <c r="G96" s="233"/>
      <c r="H96" s="233"/>
      <c r="I96" s="233"/>
      <c r="J96" s="245"/>
      <c r="K96" s="138"/>
      <c r="L96" s="64"/>
      <c r="M96" s="64"/>
      <c r="N96" s="64"/>
      <c r="O96" s="64"/>
      <c r="P96" s="64"/>
      <c r="Q96" s="64"/>
      <c r="R96" s="64"/>
      <c r="S96" s="64"/>
      <c r="T96" s="64"/>
      <c r="U96" s="64"/>
      <c r="V96" s="64"/>
      <c r="W96" s="64"/>
      <c r="X96" s="64"/>
      <c r="Y96" s="64"/>
    </row>
    <row r="97" spans="1:11" ht="12.75" customHeight="1">
      <c r="A97" s="233"/>
      <c r="B97" s="233"/>
      <c r="C97" s="233"/>
      <c r="D97" s="266"/>
      <c r="E97" s="233"/>
      <c r="F97" s="233"/>
      <c r="G97" s="233"/>
      <c r="H97" s="233"/>
      <c r="I97" s="233"/>
      <c r="J97" s="245"/>
      <c r="K97" s="138"/>
    </row>
    <row r="98" spans="1:11" ht="12.75" customHeight="1">
      <c r="A98" s="233"/>
      <c r="B98" s="233"/>
      <c r="C98" s="233"/>
      <c r="D98" s="266"/>
      <c r="E98" s="233"/>
      <c r="F98" s="233"/>
      <c r="G98" s="233"/>
      <c r="H98" s="233"/>
      <c r="I98" s="233"/>
      <c r="J98" s="245"/>
      <c r="K98" s="138"/>
    </row>
    <row r="99" spans="1:11" ht="12.75" customHeight="1">
      <c r="A99" s="233"/>
      <c r="B99" s="233"/>
      <c r="C99" s="233"/>
      <c r="D99" s="266"/>
      <c r="E99" s="233"/>
      <c r="F99" s="233"/>
      <c r="G99" s="233"/>
      <c r="H99" s="233"/>
      <c r="I99" s="233"/>
      <c r="J99" s="245"/>
      <c r="K99" s="138"/>
    </row>
    <row r="100" spans="1:11" ht="12.75" customHeight="1">
      <c r="A100" s="233"/>
      <c r="B100" s="233"/>
      <c r="C100" s="233"/>
      <c r="D100" s="266"/>
      <c r="E100" s="233"/>
      <c r="F100" s="233"/>
      <c r="G100" s="233"/>
      <c r="H100" s="233"/>
      <c r="I100" s="233"/>
      <c r="J100" s="245"/>
      <c r="K100" s="138"/>
    </row>
    <row r="101" spans="1:11" ht="12.75" customHeight="1">
      <c r="A101" s="233"/>
      <c r="B101" s="233"/>
      <c r="C101" s="233"/>
      <c r="D101" s="266"/>
      <c r="E101" s="233"/>
      <c r="F101" s="233"/>
      <c r="G101" s="233"/>
      <c r="H101" s="233"/>
      <c r="I101" s="233"/>
      <c r="J101" s="245"/>
      <c r="K101" s="138"/>
    </row>
    <row r="102" spans="1:11" ht="12.75" customHeight="1">
      <c r="A102" s="233"/>
      <c r="B102" s="233"/>
      <c r="C102" s="233"/>
      <c r="D102" s="266"/>
      <c r="E102" s="233"/>
      <c r="F102" s="233"/>
      <c r="G102" s="233"/>
      <c r="H102" s="233"/>
      <c r="I102" s="233"/>
      <c r="J102" s="245"/>
      <c r="K102" s="138"/>
    </row>
    <row r="103" spans="1:11" ht="12.75" customHeight="1">
      <c r="A103" s="237"/>
      <c r="B103" s="237"/>
      <c r="C103" s="237"/>
      <c r="D103" s="267"/>
      <c r="E103" s="237"/>
      <c r="F103" s="237"/>
      <c r="G103" s="237"/>
      <c r="H103" s="237"/>
      <c r="I103" s="237"/>
      <c r="J103" s="268"/>
      <c r="K103" s="253"/>
    </row>
    <row r="104" spans="1:11" ht="12.75" customHeight="1">
      <c r="A104" s="237"/>
      <c r="B104" s="237"/>
      <c r="C104" s="237"/>
      <c r="D104" s="267"/>
      <c r="E104" s="237"/>
      <c r="F104" s="237"/>
      <c r="G104" s="237"/>
      <c r="H104" s="237"/>
      <c r="I104" s="237"/>
      <c r="J104" s="268"/>
      <c r="K104" s="253"/>
    </row>
    <row r="105" spans="1:11" ht="12.75" customHeight="1">
      <c r="A105" s="237"/>
      <c r="B105" s="237"/>
      <c r="C105" s="237"/>
      <c r="D105" s="267"/>
      <c r="E105" s="237"/>
      <c r="F105" s="237"/>
      <c r="G105" s="237"/>
      <c r="H105" s="237"/>
      <c r="I105" s="237"/>
      <c r="J105" s="268"/>
      <c r="K105" s="253"/>
    </row>
    <row r="106" spans="1:11" ht="12.75" customHeight="1">
      <c r="A106" s="237"/>
      <c r="B106" s="237"/>
      <c r="C106" s="237"/>
      <c r="D106" s="267"/>
      <c r="E106" s="237"/>
      <c r="F106" s="237"/>
      <c r="G106" s="237"/>
      <c r="H106" s="237"/>
      <c r="I106" s="237"/>
      <c r="J106" s="268"/>
      <c r="K106" s="253"/>
    </row>
    <row r="107" spans="1:11" ht="12.75" customHeight="1">
      <c r="A107" s="237"/>
      <c r="B107" s="237"/>
      <c r="C107" s="237"/>
      <c r="D107" s="267"/>
      <c r="E107" s="237"/>
      <c r="F107" s="237"/>
      <c r="G107" s="237"/>
      <c r="H107" s="237"/>
      <c r="I107" s="237"/>
      <c r="J107" s="268"/>
      <c r="K107" s="253"/>
    </row>
    <row r="108" spans="1:11" ht="12.75" customHeight="1">
      <c r="A108" s="237"/>
      <c r="B108" s="237"/>
      <c r="C108" s="237"/>
      <c r="D108" s="267"/>
      <c r="E108" s="237"/>
      <c r="F108" s="237"/>
      <c r="G108" s="237"/>
      <c r="H108" s="237"/>
      <c r="I108" s="237"/>
      <c r="J108" s="268"/>
      <c r="K108" s="253"/>
    </row>
    <row r="109" spans="1:11" ht="12.75" customHeight="1">
      <c r="A109" s="237"/>
      <c r="B109" s="237"/>
      <c r="C109" s="237"/>
      <c r="D109" s="267"/>
      <c r="E109" s="237"/>
      <c r="F109" s="237"/>
      <c r="G109" s="237"/>
      <c r="H109" s="237"/>
      <c r="I109" s="237"/>
      <c r="J109" s="268"/>
      <c r="K109" s="253"/>
    </row>
    <row r="110" spans="1:11" ht="12.75" customHeight="1">
      <c r="A110" s="237"/>
      <c r="B110" s="237"/>
      <c r="C110" s="237"/>
      <c r="D110" s="267"/>
      <c r="E110" s="237"/>
      <c r="F110" s="237"/>
      <c r="G110" s="237"/>
      <c r="H110" s="237"/>
      <c r="I110" s="237"/>
      <c r="J110" s="268"/>
      <c r="K110" s="253"/>
    </row>
    <row r="111" spans="1:11" ht="12.75" customHeight="1">
      <c r="A111" s="237"/>
      <c r="B111" s="237"/>
      <c r="C111" s="237"/>
      <c r="D111" s="267"/>
      <c r="E111" s="237"/>
      <c r="F111" s="237"/>
      <c r="G111" s="237"/>
      <c r="H111" s="237"/>
      <c r="I111" s="237"/>
      <c r="J111" s="268"/>
      <c r="K111" s="253"/>
    </row>
    <row r="112" spans="1:11" ht="12.75" customHeight="1">
      <c r="A112" s="237"/>
      <c r="B112" s="237"/>
      <c r="C112" s="237"/>
      <c r="D112" s="267"/>
      <c r="E112" s="237"/>
      <c r="F112" s="237"/>
      <c r="G112" s="237"/>
      <c r="H112" s="237"/>
      <c r="I112" s="237"/>
      <c r="J112" s="268"/>
      <c r="K112" s="253"/>
    </row>
    <row r="113" spans="1:11" ht="12.75" customHeight="1">
      <c r="A113" s="237"/>
      <c r="B113" s="237"/>
      <c r="C113" s="237"/>
      <c r="D113" s="267"/>
      <c r="E113" s="237"/>
      <c r="F113" s="237"/>
      <c r="G113" s="237"/>
      <c r="H113" s="237"/>
      <c r="I113" s="237"/>
      <c r="J113" s="268"/>
      <c r="K113" s="253"/>
    </row>
    <row r="114" spans="1:11" ht="12.75" customHeight="1">
      <c r="A114" s="237"/>
      <c r="B114" s="237"/>
      <c r="C114" s="237"/>
      <c r="D114" s="267"/>
      <c r="E114" s="237"/>
      <c r="F114" s="237"/>
      <c r="G114" s="237"/>
      <c r="H114" s="237"/>
      <c r="I114" s="237"/>
      <c r="J114" s="268"/>
      <c r="K114" s="253"/>
    </row>
    <row r="115" spans="1:11" ht="12.75" customHeight="1">
      <c r="A115" s="237"/>
      <c r="B115" s="237"/>
      <c r="C115" s="237"/>
      <c r="D115" s="267"/>
      <c r="E115" s="237"/>
      <c r="F115" s="237"/>
      <c r="G115" s="237"/>
      <c r="H115" s="237"/>
      <c r="I115" s="237"/>
      <c r="J115" s="268"/>
      <c r="K115" s="253"/>
    </row>
    <row r="116" spans="1:11" ht="12.75" customHeight="1">
      <c r="A116" s="237"/>
      <c r="B116" s="237"/>
      <c r="C116" s="237"/>
      <c r="D116" s="267"/>
      <c r="E116" s="237"/>
      <c r="F116" s="237"/>
      <c r="G116" s="237"/>
      <c r="H116" s="237"/>
      <c r="I116" s="237"/>
      <c r="J116" s="268"/>
      <c r="K116" s="253"/>
    </row>
    <row r="117" spans="1:11" ht="12.75" customHeight="1">
      <c r="A117" s="237"/>
      <c r="B117" s="237"/>
      <c r="C117" s="237"/>
      <c r="D117" s="267"/>
      <c r="E117" s="237"/>
      <c r="F117" s="237"/>
      <c r="G117" s="237"/>
      <c r="H117" s="237"/>
      <c r="I117" s="237"/>
      <c r="J117" s="268"/>
      <c r="K117" s="253"/>
    </row>
    <row r="118" spans="1:11" ht="12.75" customHeight="1">
      <c r="A118" s="237"/>
      <c r="B118" s="237"/>
      <c r="C118" s="237"/>
      <c r="D118" s="267"/>
      <c r="E118" s="237"/>
      <c r="F118" s="237"/>
      <c r="G118" s="237"/>
      <c r="H118" s="237"/>
      <c r="I118" s="237"/>
      <c r="J118" s="268"/>
      <c r="K118" s="253"/>
    </row>
    <row r="119" spans="1:11" ht="12.75" customHeight="1">
      <c r="A119" s="237"/>
      <c r="B119" s="237"/>
      <c r="C119" s="237"/>
      <c r="D119" s="267"/>
      <c r="E119" s="237"/>
      <c r="F119" s="237"/>
      <c r="G119" s="237"/>
      <c r="H119" s="237"/>
      <c r="I119" s="237"/>
      <c r="J119" s="268"/>
      <c r="K119" s="253"/>
    </row>
    <row r="120" spans="1:11" ht="12.75" customHeight="1">
      <c r="A120" s="237"/>
      <c r="B120" s="237"/>
      <c r="C120" s="237"/>
      <c r="D120" s="267"/>
      <c r="E120" s="237"/>
      <c r="F120" s="237"/>
      <c r="G120" s="237"/>
      <c r="H120" s="237"/>
      <c r="I120" s="237"/>
      <c r="J120" s="268"/>
      <c r="K120" s="253"/>
    </row>
    <row r="121" spans="1:11" ht="12.75" customHeight="1">
      <c r="A121" s="237"/>
      <c r="B121" s="237"/>
      <c r="C121" s="237"/>
      <c r="D121" s="267"/>
      <c r="E121" s="237"/>
      <c r="F121" s="237"/>
      <c r="G121" s="237"/>
      <c r="H121" s="237"/>
      <c r="I121" s="237"/>
      <c r="J121" s="268"/>
      <c r="K121" s="253"/>
    </row>
    <row r="122" spans="1:11" ht="12.75" customHeight="1">
      <c r="A122" s="237"/>
      <c r="B122" s="237"/>
      <c r="C122" s="237"/>
      <c r="D122" s="267"/>
      <c r="E122" s="237"/>
      <c r="F122" s="237"/>
      <c r="G122" s="237"/>
      <c r="H122" s="237"/>
      <c r="I122" s="237"/>
      <c r="J122" s="268"/>
      <c r="K122" s="253"/>
    </row>
    <row r="123" spans="1:11" ht="12.75" customHeight="1">
      <c r="A123" s="237"/>
      <c r="B123" s="237"/>
      <c r="C123" s="237"/>
      <c r="D123" s="267"/>
      <c r="E123" s="237"/>
      <c r="F123" s="237"/>
      <c r="G123" s="237"/>
      <c r="H123" s="237"/>
      <c r="I123" s="237"/>
      <c r="J123" s="268"/>
      <c r="K123" s="253"/>
    </row>
    <row r="124" spans="1:11" ht="13.5">
      <c r="A124" s="237"/>
      <c r="B124" s="237"/>
      <c r="C124" s="237"/>
      <c r="D124" s="267"/>
      <c r="E124" s="237"/>
      <c r="F124" s="237"/>
      <c r="G124" s="237"/>
      <c r="H124" s="237"/>
      <c r="I124" s="237"/>
      <c r="J124" s="268"/>
      <c r="K124" s="253"/>
    </row>
    <row r="125" spans="1:11" ht="13.5">
      <c r="A125" s="237"/>
      <c r="B125" s="237"/>
      <c r="C125" s="237"/>
      <c r="D125" s="267"/>
      <c r="E125" s="237"/>
      <c r="F125" s="237"/>
      <c r="G125" s="237"/>
      <c r="H125" s="237"/>
      <c r="I125" s="237"/>
      <c r="J125" s="268"/>
      <c r="K125" s="253"/>
    </row>
    <row r="126" spans="1:11" ht="12.75" customHeight="1">
      <c r="A126" s="237"/>
      <c r="B126" s="237"/>
      <c r="C126" s="237"/>
      <c r="D126" s="267"/>
      <c r="E126" s="237"/>
      <c r="F126" s="237"/>
      <c r="G126" s="237"/>
      <c r="H126" s="237"/>
      <c r="I126" s="237"/>
      <c r="J126" s="268"/>
      <c r="K126" s="253"/>
    </row>
    <row r="127" spans="1:11" ht="12.75" customHeight="1">
      <c r="A127" s="237"/>
      <c r="B127" s="237"/>
      <c r="C127" s="237"/>
      <c r="D127" s="267"/>
      <c r="E127" s="237"/>
      <c r="F127" s="237"/>
      <c r="G127" s="237"/>
      <c r="H127" s="237"/>
      <c r="I127" s="237"/>
      <c r="J127" s="268"/>
      <c r="K127" s="253"/>
    </row>
    <row r="128" spans="1:11" ht="12.75" customHeight="1">
      <c r="A128" s="237"/>
      <c r="B128" s="237"/>
      <c r="C128" s="237"/>
      <c r="D128" s="267"/>
      <c r="E128" s="237"/>
      <c r="F128" s="237"/>
      <c r="G128" s="237"/>
      <c r="H128" s="237"/>
      <c r="I128" s="237"/>
      <c r="J128" s="268"/>
      <c r="K128" s="253"/>
    </row>
    <row r="129" spans="1:11" ht="12.75" customHeight="1">
      <c r="A129" s="237"/>
      <c r="B129" s="237"/>
      <c r="C129" s="237"/>
      <c r="D129" s="267"/>
      <c r="E129" s="237"/>
      <c r="F129" s="237"/>
      <c r="G129" s="237"/>
      <c r="H129" s="237"/>
      <c r="I129" s="237"/>
      <c r="J129" s="268"/>
      <c r="K129" s="253"/>
    </row>
    <row r="130" spans="1:11" ht="12.75" customHeight="1">
      <c r="A130" s="237"/>
      <c r="B130" s="237"/>
      <c r="C130" s="237"/>
      <c r="D130" s="267"/>
      <c r="E130" s="237"/>
      <c r="F130" s="237"/>
      <c r="G130" s="237"/>
      <c r="H130" s="237"/>
      <c r="I130" s="237"/>
      <c r="J130" s="268"/>
      <c r="K130" s="253"/>
    </row>
    <row r="131" spans="1:11" ht="12.75" customHeight="1">
      <c r="A131" s="237"/>
      <c r="B131" s="237"/>
      <c r="C131" s="237"/>
      <c r="D131" s="267"/>
      <c r="E131" s="237"/>
      <c r="F131" s="237"/>
      <c r="G131" s="237"/>
      <c r="H131" s="237"/>
      <c r="I131" s="237"/>
      <c r="J131" s="268"/>
      <c r="K131" s="253"/>
    </row>
    <row r="132" spans="1:11" ht="12.75" customHeight="1">
      <c r="A132" s="237"/>
      <c r="B132" s="237"/>
      <c r="C132" s="237"/>
      <c r="D132" s="267"/>
      <c r="E132" s="237"/>
      <c r="F132" s="237"/>
      <c r="G132" s="237"/>
      <c r="H132" s="237"/>
      <c r="I132" s="237"/>
      <c r="J132" s="268"/>
      <c r="K132" s="253"/>
    </row>
    <row r="133" spans="1:11" ht="12.75" customHeight="1">
      <c r="A133" s="237"/>
      <c r="B133" s="237"/>
      <c r="C133" s="237"/>
      <c r="D133" s="267"/>
      <c r="E133" s="237"/>
      <c r="F133" s="237"/>
      <c r="G133" s="237"/>
      <c r="H133" s="237"/>
      <c r="I133" s="237"/>
      <c r="J133" s="268"/>
      <c r="K133" s="253"/>
    </row>
    <row r="134" spans="1:11" ht="12.75" customHeight="1">
      <c r="A134" s="237"/>
      <c r="B134" s="237"/>
      <c r="C134" s="237"/>
      <c r="D134" s="267"/>
      <c r="E134" s="237"/>
      <c r="F134" s="237"/>
      <c r="G134" s="237"/>
      <c r="H134" s="237"/>
      <c r="I134" s="237"/>
      <c r="J134" s="268"/>
      <c r="K134" s="253"/>
    </row>
    <row r="135" spans="1:11" ht="12.75" customHeight="1">
      <c r="A135" s="237"/>
      <c r="B135" s="237"/>
      <c r="C135" s="237"/>
      <c r="D135" s="267"/>
      <c r="E135" s="237"/>
      <c r="F135" s="237"/>
      <c r="G135" s="237"/>
      <c r="H135" s="237"/>
      <c r="I135" s="237"/>
      <c r="J135" s="268"/>
      <c r="K135" s="253"/>
    </row>
    <row r="136" spans="1:11" ht="12.75" customHeight="1">
      <c r="A136" s="237"/>
      <c r="B136" s="237"/>
      <c r="C136" s="237"/>
      <c r="D136" s="267"/>
      <c r="E136" s="237"/>
      <c r="F136" s="237"/>
      <c r="G136" s="237"/>
      <c r="H136" s="237"/>
      <c r="I136" s="237"/>
      <c r="J136" s="268"/>
      <c r="K136" s="253"/>
    </row>
    <row r="137" spans="1:11" ht="12.75" customHeight="1">
      <c r="A137" s="237"/>
      <c r="B137" s="237"/>
      <c r="C137" s="237"/>
      <c r="D137" s="267"/>
      <c r="E137" s="237"/>
      <c r="F137" s="237"/>
      <c r="G137" s="237"/>
      <c r="H137" s="237"/>
      <c r="I137" s="237"/>
      <c r="J137" s="268"/>
      <c r="K137" s="253"/>
    </row>
    <row r="138" spans="1:11" ht="12.75" customHeight="1">
      <c r="A138" s="237"/>
      <c r="B138" s="237"/>
      <c r="C138" s="237"/>
      <c r="D138" s="267"/>
      <c r="E138" s="237"/>
      <c r="F138" s="237"/>
      <c r="G138" s="237"/>
      <c r="H138" s="237"/>
      <c r="I138" s="237"/>
      <c r="J138" s="268"/>
      <c r="K138" s="253"/>
    </row>
    <row r="139" spans="1:11" ht="12.75" customHeight="1">
      <c r="A139" s="237"/>
      <c r="B139" s="237"/>
      <c r="C139" s="237"/>
      <c r="D139" s="267"/>
      <c r="E139" s="237"/>
      <c r="F139" s="237"/>
      <c r="G139" s="237"/>
      <c r="H139" s="237"/>
      <c r="I139" s="237"/>
      <c r="J139" s="268"/>
      <c r="K139" s="253"/>
    </row>
    <row r="140" spans="1:11" ht="12.75" customHeight="1">
      <c r="A140" s="237"/>
      <c r="B140" s="237"/>
      <c r="C140" s="237"/>
      <c r="D140" s="267"/>
      <c r="E140" s="237"/>
      <c r="F140" s="237"/>
      <c r="G140" s="237"/>
      <c r="H140" s="237"/>
      <c r="I140" s="237"/>
      <c r="J140" s="268"/>
      <c r="K140" s="253"/>
    </row>
    <row r="141" spans="1:11" ht="12.75" customHeight="1">
      <c r="A141" s="237"/>
      <c r="B141" s="237"/>
      <c r="C141" s="237"/>
      <c r="D141" s="267"/>
      <c r="E141" s="237"/>
      <c r="F141" s="237"/>
      <c r="G141" s="237"/>
      <c r="H141" s="237"/>
      <c r="I141" s="237"/>
      <c r="J141" s="268"/>
      <c r="K141" s="253"/>
    </row>
    <row r="142" spans="1:11" ht="12.75" customHeight="1">
      <c r="A142" s="237"/>
      <c r="B142" s="237"/>
      <c r="C142" s="237"/>
      <c r="D142" s="267"/>
      <c r="E142" s="237"/>
      <c r="F142" s="237"/>
      <c r="G142" s="237"/>
      <c r="H142" s="237"/>
      <c r="I142" s="237"/>
      <c r="J142" s="268"/>
      <c r="K142" s="253"/>
    </row>
    <row r="143" spans="1:11" ht="12.75" customHeight="1">
      <c r="A143" s="237"/>
      <c r="B143" s="237"/>
      <c r="C143" s="237"/>
      <c r="D143" s="267"/>
      <c r="E143" s="237"/>
      <c r="F143" s="237"/>
      <c r="G143" s="237"/>
      <c r="H143" s="237"/>
      <c r="I143" s="237"/>
      <c r="J143" s="268"/>
      <c r="K143" s="253"/>
    </row>
    <row r="144" spans="1:11" ht="12.75" customHeight="1">
      <c r="A144" s="237"/>
      <c r="B144" s="237"/>
      <c r="C144" s="237"/>
      <c r="D144" s="267"/>
      <c r="E144" s="237"/>
      <c r="F144" s="237"/>
      <c r="G144" s="237"/>
      <c r="H144" s="237"/>
      <c r="I144" s="237"/>
      <c r="J144" s="268"/>
      <c r="K144" s="253"/>
    </row>
    <row r="145" spans="1:11" ht="12.75" customHeight="1">
      <c r="A145" s="237"/>
      <c r="B145" s="237"/>
      <c r="C145" s="237"/>
      <c r="D145" s="267"/>
      <c r="E145" s="237"/>
      <c r="F145" s="237"/>
      <c r="G145" s="237"/>
      <c r="H145" s="237"/>
      <c r="I145" s="237"/>
      <c r="J145" s="268"/>
      <c r="K145" s="253"/>
    </row>
    <row r="146" spans="1:11" ht="12.75" customHeight="1">
      <c r="A146" s="237"/>
      <c r="B146" s="237"/>
      <c r="C146" s="237"/>
      <c r="D146" s="267"/>
      <c r="E146" s="237"/>
      <c r="F146" s="237"/>
      <c r="G146" s="237"/>
      <c r="H146" s="237"/>
      <c r="I146" s="237"/>
      <c r="J146" s="268"/>
      <c r="K146" s="253"/>
    </row>
    <row r="147" spans="1:11" ht="12.75" customHeight="1">
      <c r="A147" s="237"/>
      <c r="B147" s="237"/>
      <c r="C147" s="237"/>
      <c r="D147" s="267"/>
      <c r="E147" s="237"/>
      <c r="F147" s="237"/>
      <c r="G147" s="237"/>
      <c r="H147" s="237"/>
      <c r="I147" s="237"/>
      <c r="J147" s="268"/>
      <c r="K147" s="253"/>
    </row>
    <row r="148" spans="1:11" ht="13.5">
      <c r="A148" s="237"/>
      <c r="B148" s="237"/>
      <c r="C148" s="237"/>
      <c r="D148" s="267"/>
      <c r="E148" s="237"/>
      <c r="F148" s="237"/>
      <c r="G148" s="237"/>
      <c r="H148" s="237"/>
      <c r="I148" s="237"/>
      <c r="J148" s="268"/>
      <c r="K148" s="253"/>
    </row>
    <row r="149" spans="1:11" ht="13.5">
      <c r="A149" s="237"/>
      <c r="B149" s="237"/>
      <c r="C149" s="237"/>
      <c r="D149" s="267"/>
      <c r="E149" s="237"/>
      <c r="F149" s="237"/>
      <c r="G149" s="237"/>
      <c r="H149" s="237"/>
      <c r="I149" s="237"/>
      <c r="J149" s="268"/>
      <c r="K149" s="253"/>
    </row>
    <row r="150" spans="1:11" ht="13.5">
      <c r="A150" s="237"/>
      <c r="B150" s="237"/>
      <c r="C150" s="237"/>
      <c r="D150" s="267"/>
      <c r="E150" s="237"/>
      <c r="F150" s="237"/>
      <c r="G150" s="237"/>
      <c r="H150" s="237"/>
      <c r="I150" s="237"/>
      <c r="J150" s="268"/>
      <c r="K150" s="253"/>
    </row>
    <row r="151" spans="1:11" ht="13.5">
      <c r="A151" s="237" t="s">
        <v>891</v>
      </c>
      <c r="B151" s="237"/>
      <c r="C151" s="237"/>
      <c r="D151" s="267"/>
      <c r="E151" s="237"/>
      <c r="F151" s="237"/>
      <c r="G151" s="237"/>
      <c r="H151" s="237"/>
      <c r="I151" s="237"/>
      <c r="J151" s="268"/>
      <c r="K151" s="253"/>
    </row>
    <row r="152" spans="1:11" ht="13.5">
      <c r="A152" s="237"/>
      <c r="B152" s="237"/>
      <c r="C152" s="237"/>
      <c r="D152" s="267"/>
      <c r="E152" s="237"/>
      <c r="F152" s="237"/>
      <c r="G152" s="237"/>
      <c r="H152" s="237"/>
      <c r="I152" s="237"/>
      <c r="J152" s="268"/>
      <c r="K152" s="253"/>
    </row>
    <row r="153" spans="1:11" ht="13.5">
      <c r="A153" s="237"/>
      <c r="B153" s="237"/>
      <c r="C153" s="237"/>
      <c r="D153" s="267"/>
      <c r="E153" s="237"/>
      <c r="F153" s="237"/>
      <c r="G153" s="237"/>
      <c r="H153" s="237"/>
      <c r="I153" s="237"/>
      <c r="J153" s="268"/>
      <c r="K153" s="253"/>
    </row>
    <row r="154" spans="1:11" ht="13.5">
      <c r="A154" s="237"/>
      <c r="B154" s="237"/>
      <c r="C154" s="237"/>
      <c r="D154" s="267"/>
      <c r="E154" s="237"/>
      <c r="F154" s="237"/>
      <c r="G154" s="237"/>
      <c r="H154" s="237"/>
      <c r="I154" s="237"/>
      <c r="J154" s="268"/>
      <c r="K154" s="253"/>
    </row>
    <row r="155" spans="1:11" ht="13.5">
      <c r="A155" s="237"/>
      <c r="B155" s="237"/>
      <c r="C155" s="237"/>
      <c r="D155" s="267"/>
      <c r="E155" s="237"/>
      <c r="F155" s="237"/>
      <c r="G155" s="237"/>
      <c r="H155" s="237"/>
      <c r="I155" s="237"/>
      <c r="J155" s="268"/>
      <c r="K155" s="253"/>
    </row>
    <row r="156" spans="1:11" ht="13.5">
      <c r="A156" s="237"/>
      <c r="B156" s="237"/>
      <c r="C156" s="237"/>
      <c r="D156" s="267"/>
      <c r="E156" s="237"/>
      <c r="F156" s="237"/>
      <c r="G156" s="237"/>
      <c r="H156" s="237"/>
      <c r="I156" s="237"/>
      <c r="J156" s="268"/>
      <c r="K156" s="253"/>
    </row>
    <row r="157" spans="1:11" ht="13.5">
      <c r="A157" s="237"/>
      <c r="B157" s="237"/>
      <c r="C157" s="237"/>
      <c r="D157" s="267"/>
      <c r="E157" s="237"/>
      <c r="F157" s="237"/>
      <c r="G157" s="237"/>
      <c r="H157" s="237"/>
      <c r="I157" s="237"/>
      <c r="J157" s="268"/>
      <c r="K157" s="253"/>
    </row>
    <row r="158" spans="1:11" ht="12.75" customHeight="1">
      <c r="A158" s="237"/>
      <c r="B158" s="237"/>
      <c r="C158" s="237"/>
      <c r="D158" s="267"/>
      <c r="E158" s="237"/>
      <c r="F158" s="237"/>
      <c r="G158" s="237"/>
      <c r="H158" s="237"/>
      <c r="I158" s="237"/>
      <c r="J158" s="268"/>
      <c r="K158" s="253"/>
    </row>
    <row r="159" spans="1:11" ht="12.75" customHeight="1">
      <c r="A159" s="237"/>
      <c r="B159" s="237"/>
      <c r="C159" s="237"/>
      <c r="D159" s="267"/>
      <c r="E159" s="237"/>
      <c r="F159" s="237"/>
      <c r="G159" s="237"/>
      <c r="H159" s="237"/>
      <c r="I159" s="237"/>
      <c r="J159" s="268"/>
      <c r="K159" s="253"/>
    </row>
    <row r="160" spans="1:11" ht="12.75" customHeight="1">
      <c r="A160" s="237"/>
      <c r="B160" s="237"/>
      <c r="C160" s="237"/>
      <c r="D160" s="267"/>
      <c r="E160" s="237"/>
      <c r="F160" s="237"/>
      <c r="G160" s="237"/>
      <c r="H160" s="237"/>
      <c r="I160" s="237"/>
      <c r="J160" s="268"/>
      <c r="K160" s="253"/>
    </row>
    <row r="161" spans="1:11" ht="12.75" customHeight="1">
      <c r="A161" s="237"/>
      <c r="B161" s="237"/>
      <c r="C161" s="237"/>
      <c r="D161" s="267"/>
      <c r="E161" s="237"/>
      <c r="F161" s="237"/>
      <c r="G161" s="237"/>
      <c r="H161" s="237"/>
      <c r="I161" s="237"/>
      <c r="J161" s="268"/>
      <c r="K161" s="253"/>
    </row>
    <row r="162" spans="1:11" ht="12.75" customHeight="1">
      <c r="A162" s="237"/>
      <c r="B162" s="237"/>
      <c r="C162" s="237"/>
      <c r="D162" s="267"/>
      <c r="E162" s="237"/>
      <c r="F162" s="237"/>
      <c r="G162" s="237"/>
      <c r="H162" s="237"/>
      <c r="I162" s="237"/>
      <c r="J162" s="268"/>
      <c r="K162" s="253"/>
    </row>
    <row r="163" spans="1:11" ht="12.75" customHeight="1">
      <c r="A163" s="237"/>
      <c r="B163" s="237"/>
      <c r="C163" s="237"/>
      <c r="D163" s="267"/>
      <c r="E163" s="237"/>
      <c r="F163" s="237"/>
      <c r="G163" s="237"/>
      <c r="H163" s="237"/>
      <c r="I163" s="237"/>
      <c r="J163" s="268"/>
      <c r="K163" s="253"/>
    </row>
    <row r="164" spans="1:11" ht="12.75" customHeight="1">
      <c r="A164" s="237"/>
      <c r="B164" s="237"/>
      <c r="C164" s="237"/>
      <c r="D164" s="267"/>
      <c r="E164" s="237"/>
      <c r="F164" s="237"/>
      <c r="G164" s="237"/>
      <c r="H164" s="237"/>
      <c r="I164" s="237"/>
      <c r="J164" s="268"/>
      <c r="K164" s="253"/>
    </row>
    <row r="165" spans="1:11" ht="12.75" customHeight="1">
      <c r="A165" s="237"/>
      <c r="B165" s="237"/>
      <c r="C165" s="237"/>
      <c r="D165" s="267"/>
      <c r="E165" s="237"/>
      <c r="F165" s="237"/>
      <c r="G165" s="237"/>
      <c r="H165" s="237"/>
      <c r="I165" s="237"/>
      <c r="J165" s="268"/>
      <c r="K165" s="253"/>
    </row>
    <row r="166" spans="1:11" ht="12.75" customHeight="1">
      <c r="A166" s="237"/>
      <c r="B166" s="237"/>
      <c r="C166" s="237"/>
      <c r="D166" s="267"/>
      <c r="E166" s="237"/>
      <c r="F166" s="237"/>
      <c r="G166" s="237"/>
      <c r="H166" s="237"/>
      <c r="I166" s="237"/>
      <c r="J166" s="268"/>
      <c r="K166" s="253"/>
    </row>
    <row r="167" spans="1:11" ht="12.75" customHeight="1">
      <c r="A167" s="237"/>
      <c r="B167" s="237"/>
      <c r="C167" s="237"/>
      <c r="D167" s="267"/>
      <c r="E167" s="237"/>
      <c r="F167" s="237"/>
      <c r="G167" s="237"/>
      <c r="H167" s="237"/>
      <c r="I167" s="237"/>
      <c r="J167" s="268"/>
      <c r="K167" s="253"/>
    </row>
    <row r="168" spans="1:11" ht="12.75" customHeight="1">
      <c r="A168" s="237"/>
      <c r="B168" s="237"/>
      <c r="C168" s="237"/>
      <c r="D168" s="267"/>
      <c r="E168" s="237"/>
      <c r="F168" s="237"/>
      <c r="G168" s="237"/>
      <c r="H168" s="237"/>
      <c r="I168" s="237"/>
      <c r="J168" s="268"/>
      <c r="K168" s="253"/>
    </row>
    <row r="169" spans="1:11" ht="12.75" customHeight="1">
      <c r="A169" s="237"/>
      <c r="B169" s="237"/>
      <c r="C169" s="237"/>
      <c r="D169" s="267"/>
      <c r="E169" s="237"/>
      <c r="F169" s="237"/>
      <c r="G169" s="237"/>
      <c r="H169" s="237"/>
      <c r="I169" s="237"/>
      <c r="J169" s="268"/>
      <c r="K169" s="253"/>
    </row>
    <row r="170" spans="1:11" ht="12.75" customHeight="1">
      <c r="A170" s="237"/>
      <c r="B170" s="237"/>
      <c r="C170" s="237"/>
      <c r="D170" s="267"/>
      <c r="E170" s="237"/>
      <c r="F170" s="237"/>
      <c r="G170" s="237"/>
      <c r="H170" s="237"/>
      <c r="I170" s="237"/>
      <c r="J170" s="268"/>
      <c r="K170" s="253"/>
    </row>
    <row r="171" spans="1:11" ht="12.75" customHeight="1">
      <c r="A171" s="237"/>
      <c r="B171" s="237"/>
      <c r="C171" s="237"/>
      <c r="D171" s="267"/>
      <c r="E171" s="237"/>
      <c r="F171" s="237"/>
      <c r="G171" s="237"/>
      <c r="H171" s="237"/>
      <c r="I171" s="237"/>
      <c r="J171" s="268"/>
      <c r="K171" s="253"/>
    </row>
    <row r="172" spans="1:11" ht="13.5">
      <c r="A172" s="237"/>
      <c r="B172" s="237"/>
      <c r="C172" s="237"/>
      <c r="D172" s="267"/>
      <c r="E172" s="237"/>
      <c r="F172" s="237"/>
      <c r="G172" s="237"/>
      <c r="H172" s="237"/>
      <c r="I172" s="237"/>
      <c r="J172" s="268"/>
      <c r="K172" s="253"/>
    </row>
    <row r="173" spans="1:11" ht="13.5">
      <c r="A173" s="237"/>
      <c r="B173" s="237"/>
      <c r="C173" s="237"/>
      <c r="D173" s="267"/>
      <c r="E173" s="237"/>
      <c r="F173" s="237"/>
      <c r="G173" s="237"/>
      <c r="H173" s="237"/>
      <c r="I173" s="237"/>
      <c r="J173" s="268"/>
      <c r="K173" s="253"/>
    </row>
    <row r="174" spans="1:11" ht="12.75" customHeight="1">
      <c r="A174" s="237"/>
      <c r="B174" s="237"/>
      <c r="C174" s="237"/>
      <c r="D174" s="267"/>
      <c r="E174" s="237"/>
      <c r="F174" s="237"/>
      <c r="G174" s="237"/>
      <c r="H174" s="237"/>
      <c r="I174" s="237"/>
      <c r="J174" s="268"/>
      <c r="K174" s="253"/>
    </row>
    <row r="175" spans="1:11" ht="12.75" customHeight="1">
      <c r="A175" s="237"/>
      <c r="B175" s="237"/>
      <c r="C175" s="237"/>
      <c r="D175" s="267"/>
      <c r="E175" s="237"/>
      <c r="F175" s="237"/>
      <c r="G175" s="237"/>
      <c r="H175" s="237"/>
      <c r="I175" s="237"/>
      <c r="J175" s="268"/>
      <c r="K175" s="253"/>
    </row>
    <row r="176" spans="1:11" ht="12.75" customHeight="1">
      <c r="A176" s="237"/>
      <c r="B176" s="237"/>
      <c r="C176" s="237"/>
      <c r="D176" s="267"/>
      <c r="E176" s="237"/>
      <c r="F176" s="237"/>
      <c r="G176" s="237"/>
      <c r="H176" s="237"/>
      <c r="I176" s="237"/>
      <c r="J176" s="268"/>
      <c r="K176" s="253"/>
    </row>
    <row r="177" spans="1:11" ht="12.75" customHeight="1">
      <c r="A177" s="237"/>
      <c r="B177" s="237"/>
      <c r="C177" s="237"/>
      <c r="D177" s="267"/>
      <c r="E177" s="237"/>
      <c r="F177" s="237"/>
      <c r="G177" s="237"/>
      <c r="H177" s="237"/>
      <c r="I177" s="237"/>
      <c r="J177" s="268"/>
      <c r="K177" s="253"/>
    </row>
    <row r="178" spans="1:11" ht="12.75" customHeight="1">
      <c r="A178" s="237"/>
      <c r="B178" s="237"/>
      <c r="C178" s="237"/>
      <c r="D178" s="267"/>
      <c r="E178" s="237"/>
      <c r="F178" s="237"/>
      <c r="G178" s="237"/>
      <c r="H178" s="237"/>
      <c r="I178" s="237"/>
      <c r="J178" s="268"/>
      <c r="K178" s="253"/>
    </row>
    <row r="179" spans="1:11" ht="12.75" customHeight="1">
      <c r="A179" s="237"/>
      <c r="B179" s="237"/>
      <c r="C179" s="237"/>
      <c r="D179" s="267"/>
      <c r="E179" s="237"/>
      <c r="F179" s="237"/>
      <c r="G179" s="237"/>
      <c r="H179" s="237"/>
      <c r="I179" s="237"/>
      <c r="J179" s="268"/>
      <c r="K179" s="253"/>
    </row>
    <row r="180" spans="1:11" ht="12.75" customHeight="1">
      <c r="A180" s="237"/>
      <c r="B180" s="237"/>
      <c r="C180" s="237"/>
      <c r="D180" s="267"/>
      <c r="E180" s="237"/>
      <c r="F180" s="237"/>
      <c r="G180" s="237"/>
      <c r="H180" s="237"/>
      <c r="I180" s="237"/>
      <c r="J180" s="268"/>
      <c r="K180" s="253"/>
    </row>
    <row r="181" spans="1:11" ht="12.75" customHeight="1">
      <c r="A181" s="237"/>
      <c r="B181" s="237"/>
      <c r="C181" s="237"/>
      <c r="D181" s="267"/>
      <c r="E181" s="237"/>
      <c r="F181" s="237"/>
      <c r="G181" s="237"/>
      <c r="H181" s="237"/>
      <c r="I181" s="237"/>
      <c r="J181" s="268"/>
      <c r="K181" s="253"/>
    </row>
    <row r="182" spans="1:11" ht="12.75" customHeight="1">
      <c r="A182" s="237"/>
      <c r="B182" s="237"/>
      <c r="C182" s="237"/>
      <c r="D182" s="267"/>
      <c r="E182" s="237"/>
      <c r="F182" s="237"/>
      <c r="G182" s="237"/>
      <c r="H182" s="237"/>
      <c r="I182" s="237"/>
      <c r="J182" s="268"/>
      <c r="K182" s="253"/>
    </row>
    <row r="183" spans="1:11" ht="12.75" customHeight="1">
      <c r="A183" s="237"/>
      <c r="B183" s="237"/>
      <c r="C183" s="237"/>
      <c r="D183" s="267"/>
      <c r="E183" s="237"/>
      <c r="F183" s="237"/>
      <c r="G183" s="237"/>
      <c r="H183" s="237"/>
      <c r="I183" s="237"/>
      <c r="J183" s="268"/>
      <c r="K183" s="253"/>
    </row>
    <row r="184" spans="1:11" ht="12.75" customHeight="1">
      <c r="A184" s="237"/>
      <c r="B184" s="237"/>
      <c r="C184" s="237"/>
      <c r="D184" s="267"/>
      <c r="E184" s="237"/>
      <c r="F184" s="237"/>
      <c r="G184" s="237"/>
      <c r="H184" s="237"/>
      <c r="I184" s="237"/>
      <c r="J184" s="268"/>
      <c r="K184" s="253"/>
    </row>
    <row r="185" spans="1:11" ht="12.75" customHeight="1">
      <c r="A185" s="237"/>
      <c r="B185" s="237"/>
      <c r="C185" s="237"/>
      <c r="D185" s="267"/>
      <c r="E185" s="237"/>
      <c r="F185" s="237"/>
      <c r="G185" s="237"/>
      <c r="H185" s="237"/>
      <c r="I185" s="237"/>
      <c r="J185" s="268"/>
      <c r="K185" s="253"/>
    </row>
    <row r="186" spans="1:11" ht="12.75" customHeight="1">
      <c r="A186" s="237"/>
      <c r="B186" s="237"/>
      <c r="C186" s="237"/>
      <c r="D186" s="267"/>
      <c r="E186" s="237"/>
      <c r="F186" s="237"/>
      <c r="G186" s="237"/>
      <c r="H186" s="237"/>
      <c r="I186" s="237"/>
      <c r="J186" s="268"/>
      <c r="K186" s="253"/>
    </row>
    <row r="187" spans="1:11" ht="12.75" customHeight="1">
      <c r="A187" s="237"/>
      <c r="B187" s="237"/>
      <c r="C187" s="237"/>
      <c r="D187" s="267"/>
      <c r="E187" s="237"/>
      <c r="F187" s="237"/>
      <c r="G187" s="237"/>
      <c r="H187" s="237"/>
      <c r="I187" s="237"/>
      <c r="J187" s="268"/>
      <c r="K187" s="253"/>
    </row>
    <row r="188" spans="1:11" ht="12.75" customHeight="1">
      <c r="A188" s="237"/>
      <c r="B188" s="237"/>
      <c r="C188" s="237"/>
      <c r="D188" s="267"/>
      <c r="E188" s="237"/>
      <c r="F188" s="237"/>
      <c r="G188" s="237"/>
      <c r="H188" s="237"/>
      <c r="I188" s="237"/>
      <c r="J188" s="268"/>
      <c r="K188" s="253"/>
    </row>
    <row r="189" spans="1:11" ht="12.75" customHeight="1">
      <c r="A189" s="237"/>
      <c r="B189" s="237"/>
      <c r="C189" s="237"/>
      <c r="D189" s="267"/>
      <c r="E189" s="237"/>
      <c r="F189" s="237"/>
      <c r="G189" s="237"/>
      <c r="H189" s="237"/>
      <c r="I189" s="237"/>
      <c r="J189" s="268"/>
      <c r="K189" s="253"/>
    </row>
    <row r="190" spans="1:11" ht="12.75" customHeight="1">
      <c r="A190" s="237"/>
      <c r="B190" s="237"/>
      <c r="C190" s="237"/>
      <c r="D190" s="267"/>
      <c r="E190" s="237"/>
      <c r="F190" s="237"/>
      <c r="G190" s="237"/>
      <c r="H190" s="237"/>
      <c r="I190" s="237"/>
      <c r="J190" s="268"/>
      <c r="K190" s="253"/>
    </row>
    <row r="191" spans="1:11" ht="12.75" customHeight="1">
      <c r="A191" s="237"/>
      <c r="B191" s="237"/>
      <c r="C191" s="237"/>
      <c r="D191" s="267"/>
      <c r="E191" s="237"/>
      <c r="F191" s="237"/>
      <c r="G191" s="237"/>
      <c r="H191" s="237"/>
      <c r="I191" s="237"/>
      <c r="J191" s="268"/>
      <c r="K191" s="253"/>
    </row>
    <row r="192" spans="1:11" ht="12.75" customHeight="1">
      <c r="A192" s="237"/>
      <c r="B192" s="237"/>
      <c r="C192" s="237"/>
      <c r="D192" s="267"/>
      <c r="E192" s="237"/>
      <c r="F192" s="237"/>
      <c r="G192" s="237"/>
      <c r="H192" s="237"/>
      <c r="I192" s="237"/>
      <c r="J192" s="268"/>
      <c r="K192" s="253"/>
    </row>
    <row r="193" spans="1:11" ht="12.75" customHeight="1">
      <c r="A193" s="237"/>
      <c r="B193" s="237"/>
      <c r="C193" s="237"/>
      <c r="D193" s="267"/>
      <c r="E193" s="237"/>
      <c r="F193" s="237"/>
      <c r="G193" s="237"/>
      <c r="H193" s="237"/>
      <c r="I193" s="237"/>
      <c r="J193" s="268"/>
      <c r="K193" s="253"/>
    </row>
    <row r="194" spans="1:11" ht="12.75" customHeight="1">
      <c r="A194" s="237"/>
      <c r="B194" s="237"/>
      <c r="C194" s="237"/>
      <c r="D194" s="267"/>
      <c r="E194" s="237"/>
      <c r="F194" s="237"/>
      <c r="G194" s="237"/>
      <c r="H194" s="237"/>
      <c r="I194" s="237"/>
      <c r="J194" s="268"/>
      <c r="K194" s="253"/>
    </row>
    <row r="195" spans="1:11" ht="12.75" customHeight="1">
      <c r="A195" s="237"/>
      <c r="B195" s="237"/>
      <c r="C195" s="237"/>
      <c r="D195" s="267"/>
      <c r="E195" s="237"/>
      <c r="F195" s="237"/>
      <c r="G195" s="237"/>
      <c r="H195" s="237"/>
      <c r="I195" s="237"/>
      <c r="J195" s="268"/>
      <c r="K195" s="253"/>
    </row>
    <row r="196" spans="1:11" ht="12.75" customHeight="1">
      <c r="A196" s="237"/>
      <c r="B196" s="237"/>
      <c r="C196" s="237"/>
      <c r="D196" s="267"/>
      <c r="E196" s="237"/>
      <c r="F196" s="237"/>
      <c r="G196" s="237"/>
      <c r="H196" s="237"/>
      <c r="I196" s="237"/>
      <c r="J196" s="268"/>
      <c r="K196" s="253"/>
    </row>
    <row r="197" spans="1:11" ht="12.75" customHeight="1">
      <c r="A197" s="237"/>
      <c r="B197" s="237"/>
      <c r="C197" s="237"/>
      <c r="D197" s="267"/>
      <c r="E197" s="237"/>
      <c r="F197" s="237"/>
      <c r="G197" s="237"/>
      <c r="H197" s="237"/>
      <c r="I197" s="237"/>
      <c r="J197" s="268"/>
      <c r="K197" s="253"/>
    </row>
    <row r="198" spans="1:11" ht="13.5">
      <c r="A198" s="237"/>
      <c r="B198" s="237"/>
      <c r="C198" s="237"/>
      <c r="D198" s="267"/>
      <c r="E198" s="237"/>
      <c r="F198" s="237"/>
      <c r="G198" s="237"/>
      <c r="H198" s="237"/>
      <c r="I198" s="237"/>
      <c r="J198" s="268"/>
      <c r="K198" s="253"/>
    </row>
    <row r="199" spans="1:11" ht="13.5">
      <c r="A199" s="237"/>
      <c r="B199" s="237"/>
      <c r="C199" s="237"/>
      <c r="D199" s="267"/>
      <c r="E199" s="237"/>
      <c r="F199" s="237"/>
      <c r="G199" s="237"/>
      <c r="H199" s="237"/>
      <c r="I199" s="237"/>
      <c r="J199" s="268"/>
      <c r="K199" s="253"/>
    </row>
    <row r="200" spans="1:11" ht="12.75" customHeight="1">
      <c r="A200" s="237"/>
      <c r="B200" s="237"/>
      <c r="C200" s="237"/>
      <c r="D200" s="267"/>
      <c r="E200" s="237"/>
      <c r="F200" s="237"/>
      <c r="G200" s="237"/>
      <c r="H200" s="237"/>
      <c r="I200" s="237"/>
      <c r="J200" s="268"/>
      <c r="K200" s="253"/>
    </row>
    <row r="201" spans="1:11" ht="12.75" customHeight="1">
      <c r="A201" s="237"/>
      <c r="B201" s="237"/>
      <c r="C201" s="237"/>
      <c r="D201" s="267"/>
      <c r="E201" s="237"/>
      <c r="F201" s="237"/>
      <c r="G201" s="237"/>
      <c r="H201" s="237"/>
      <c r="I201" s="237"/>
      <c r="J201" s="268"/>
      <c r="K201" s="253"/>
    </row>
    <row r="202" spans="1:11" ht="12.75" customHeight="1">
      <c r="A202" s="237"/>
      <c r="B202" s="237"/>
      <c r="C202" s="237"/>
      <c r="D202" s="267"/>
      <c r="E202" s="237"/>
      <c r="F202" s="237"/>
      <c r="G202" s="237"/>
      <c r="H202" s="237"/>
      <c r="I202" s="237"/>
      <c r="J202" s="268"/>
      <c r="K202" s="253"/>
    </row>
    <row r="203" spans="1:11" ht="12.75" customHeight="1">
      <c r="A203" s="237"/>
      <c r="B203" s="237"/>
      <c r="C203" s="237"/>
      <c r="D203" s="267"/>
      <c r="E203" s="237"/>
      <c r="F203" s="237"/>
      <c r="G203" s="237"/>
      <c r="H203" s="237"/>
      <c r="I203" s="237"/>
      <c r="J203" s="268"/>
      <c r="K203" s="253"/>
    </row>
    <row r="204" spans="1:11" ht="12.75" customHeight="1">
      <c r="A204" s="237"/>
      <c r="B204" s="237"/>
      <c r="C204" s="237"/>
      <c r="D204" s="267"/>
      <c r="E204" s="237"/>
      <c r="F204" s="237"/>
      <c r="G204" s="237"/>
      <c r="H204" s="237"/>
      <c r="I204" s="237"/>
      <c r="J204" s="268"/>
      <c r="K204" s="253"/>
    </row>
    <row r="205" spans="1:11" ht="12.75" customHeight="1">
      <c r="A205" s="237"/>
      <c r="B205" s="237"/>
      <c r="C205" s="237"/>
      <c r="D205" s="267"/>
      <c r="E205" s="237"/>
      <c r="F205" s="237"/>
      <c r="G205" s="237"/>
      <c r="H205" s="237"/>
      <c r="I205" s="237"/>
      <c r="J205" s="268"/>
      <c r="K205" s="253"/>
    </row>
    <row r="206" spans="1:11" ht="12.75" customHeight="1">
      <c r="A206" s="237"/>
      <c r="B206" s="237"/>
      <c r="C206" s="237"/>
      <c r="D206" s="267"/>
      <c r="E206" s="237"/>
      <c r="F206" s="237"/>
      <c r="G206" s="237"/>
      <c r="H206" s="237"/>
      <c r="I206" s="237"/>
      <c r="J206" s="268"/>
      <c r="K206" s="253"/>
    </row>
    <row r="207" spans="1:11" ht="12.75" customHeight="1">
      <c r="A207" s="237"/>
      <c r="B207" s="237"/>
      <c r="C207" s="237"/>
      <c r="D207" s="267"/>
      <c r="E207" s="237"/>
      <c r="F207" s="237"/>
      <c r="G207" s="237"/>
      <c r="H207" s="237"/>
      <c r="I207" s="237"/>
      <c r="J207" s="268"/>
      <c r="K207" s="253"/>
    </row>
    <row r="208" spans="1:11" ht="12.75" customHeight="1">
      <c r="A208" s="237"/>
      <c r="B208" s="237"/>
      <c r="C208" s="237"/>
      <c r="D208" s="267"/>
      <c r="E208" s="237"/>
      <c r="F208" s="237"/>
      <c r="G208" s="237"/>
      <c r="H208" s="237"/>
      <c r="I208" s="237"/>
      <c r="J208" s="268"/>
      <c r="K208" s="253"/>
    </row>
    <row r="209" spans="1:11" ht="12.75" customHeight="1">
      <c r="A209" s="237"/>
      <c r="B209" s="237"/>
      <c r="C209" s="237"/>
      <c r="D209" s="267"/>
      <c r="E209" s="237"/>
      <c r="F209" s="237"/>
      <c r="G209" s="237"/>
      <c r="H209" s="237"/>
      <c r="I209" s="237"/>
      <c r="J209" s="268"/>
      <c r="K209" s="253"/>
    </row>
    <row r="210" spans="1:11" ht="12.75" customHeight="1">
      <c r="A210" s="237"/>
      <c r="B210" s="237"/>
      <c r="C210" s="237"/>
      <c r="D210" s="267"/>
      <c r="E210" s="237"/>
      <c r="F210" s="237"/>
      <c r="G210" s="237"/>
      <c r="H210" s="237"/>
      <c r="I210" s="237"/>
      <c r="J210" s="268"/>
      <c r="K210" s="253"/>
    </row>
    <row r="211" spans="1:11" ht="12.75" customHeight="1">
      <c r="A211" s="237"/>
      <c r="B211" s="237"/>
      <c r="C211" s="237"/>
      <c r="D211" s="267"/>
      <c r="E211" s="237"/>
      <c r="F211" s="237"/>
      <c r="G211" s="237"/>
      <c r="H211" s="237"/>
      <c r="I211" s="237"/>
      <c r="J211" s="268"/>
      <c r="K211" s="253"/>
    </row>
    <row r="212" spans="1:11" ht="12.75" customHeight="1">
      <c r="A212" s="237"/>
      <c r="B212" s="237"/>
      <c r="C212" s="237"/>
      <c r="D212" s="267"/>
      <c r="E212" s="237"/>
      <c r="F212" s="237"/>
      <c r="G212" s="237"/>
      <c r="H212" s="237"/>
      <c r="I212" s="237"/>
      <c r="J212" s="268"/>
      <c r="K212" s="253"/>
    </row>
    <row r="213" spans="1:11" ht="12.75" customHeight="1">
      <c r="A213" s="237"/>
      <c r="B213" s="237"/>
      <c r="C213" s="237"/>
      <c r="D213" s="267"/>
      <c r="E213" s="237"/>
      <c r="F213" s="237"/>
      <c r="G213" s="237"/>
      <c r="H213" s="237"/>
      <c r="I213" s="237"/>
      <c r="J213" s="268"/>
      <c r="K213" s="253"/>
    </row>
    <row r="214" spans="1:11" ht="12.75" customHeight="1">
      <c r="A214" s="237"/>
      <c r="B214" s="237"/>
      <c r="C214" s="237"/>
      <c r="D214" s="267"/>
      <c r="E214" s="237"/>
      <c r="F214" s="237"/>
      <c r="G214" s="237"/>
      <c r="H214" s="237"/>
      <c r="I214" s="237"/>
      <c r="J214" s="268"/>
      <c r="K214" s="253"/>
    </row>
    <row r="215" spans="1:11" ht="12.75" customHeight="1">
      <c r="A215" s="237"/>
      <c r="B215" s="237"/>
      <c r="C215" s="237"/>
      <c r="D215" s="267"/>
      <c r="E215" s="237"/>
      <c r="F215" s="237"/>
      <c r="G215" s="237"/>
      <c r="H215" s="237"/>
      <c r="I215" s="237"/>
      <c r="J215" s="268"/>
      <c r="K215" s="253"/>
    </row>
    <row r="216" spans="1:11" ht="12.75" customHeight="1">
      <c r="A216" s="237"/>
      <c r="B216" s="237"/>
      <c r="C216" s="237"/>
      <c r="D216" s="267"/>
      <c r="E216" s="237"/>
      <c r="F216" s="237"/>
      <c r="G216" s="237"/>
      <c r="H216" s="237"/>
      <c r="I216" s="237"/>
      <c r="J216" s="268"/>
      <c r="K216" s="253"/>
    </row>
    <row r="217" spans="1:11" ht="12.75" customHeight="1">
      <c r="A217" s="237"/>
      <c r="B217" s="237"/>
      <c r="C217" s="237"/>
      <c r="D217" s="267"/>
      <c r="E217" s="237"/>
      <c r="F217" s="237"/>
      <c r="G217" s="237"/>
      <c r="H217" s="237"/>
      <c r="I217" s="237"/>
      <c r="J217" s="268"/>
      <c r="K217" s="253"/>
    </row>
    <row r="218" spans="1:11" ht="12.75" customHeight="1">
      <c r="A218" s="237"/>
      <c r="B218" s="237"/>
      <c r="C218" s="237"/>
      <c r="D218" s="267"/>
      <c r="E218" s="237"/>
      <c r="F218" s="237"/>
      <c r="G218" s="237"/>
      <c r="H218" s="237"/>
      <c r="I218" s="237"/>
      <c r="J218" s="268"/>
      <c r="K218" s="253"/>
    </row>
    <row r="219" spans="1:11" ht="12.75" customHeight="1">
      <c r="A219" s="237"/>
      <c r="B219" s="237"/>
      <c r="C219" s="237"/>
      <c r="D219" s="267"/>
      <c r="E219" s="237"/>
      <c r="F219" s="237"/>
      <c r="G219" s="237"/>
      <c r="H219" s="237"/>
      <c r="I219" s="237"/>
      <c r="J219" s="268"/>
      <c r="K219" s="253"/>
    </row>
    <row r="220" spans="1:11" ht="12.75" customHeight="1">
      <c r="A220" s="237"/>
      <c r="B220" s="237"/>
      <c r="C220" s="237"/>
      <c r="D220" s="267"/>
      <c r="E220" s="237"/>
      <c r="F220" s="237"/>
      <c r="G220" s="237"/>
      <c r="H220" s="237"/>
      <c r="I220" s="237"/>
      <c r="J220" s="268"/>
      <c r="K220" s="253"/>
    </row>
    <row r="221" spans="1:11" ht="12.75" customHeight="1">
      <c r="A221" s="237"/>
      <c r="B221" s="237"/>
      <c r="C221" s="237"/>
      <c r="D221" s="267"/>
      <c r="E221" s="237"/>
      <c r="F221" s="237"/>
      <c r="G221" s="237"/>
      <c r="H221" s="237"/>
      <c r="I221" s="237"/>
      <c r="J221" s="268"/>
      <c r="K221" s="253"/>
    </row>
    <row r="222" spans="1:11" ht="12.75" customHeight="1">
      <c r="A222" s="237"/>
      <c r="B222" s="237"/>
      <c r="C222" s="237"/>
      <c r="D222" s="267"/>
      <c r="E222" s="237"/>
      <c r="F222" s="237"/>
      <c r="G222" s="237"/>
      <c r="H222" s="237"/>
      <c r="I222" s="237"/>
      <c r="J222" s="268"/>
      <c r="K222" s="253"/>
    </row>
    <row r="223" spans="1:11" ht="12.75" customHeight="1">
      <c r="A223" s="237"/>
      <c r="B223" s="237"/>
      <c r="C223" s="237"/>
      <c r="D223" s="267"/>
      <c r="E223" s="237"/>
      <c r="F223" s="237"/>
      <c r="G223" s="237"/>
      <c r="H223" s="237"/>
      <c r="I223" s="237"/>
      <c r="J223" s="268"/>
      <c r="K223" s="253"/>
    </row>
    <row r="224" spans="1:11" ht="12.75" customHeight="1">
      <c r="A224" s="237"/>
      <c r="B224" s="237"/>
      <c r="C224" s="237"/>
      <c r="D224" s="267"/>
      <c r="E224" s="237"/>
      <c r="F224" s="237"/>
      <c r="G224" s="237"/>
      <c r="H224" s="237"/>
      <c r="I224" s="237"/>
      <c r="J224" s="268"/>
      <c r="K224" s="253"/>
    </row>
    <row r="225" spans="1:11" ht="12.75" customHeight="1">
      <c r="A225" s="237"/>
      <c r="B225" s="237"/>
      <c r="C225" s="237"/>
      <c r="D225" s="267"/>
      <c r="E225" s="237"/>
      <c r="F225" s="237"/>
      <c r="G225" s="237"/>
      <c r="H225" s="237"/>
      <c r="I225" s="237"/>
      <c r="J225" s="268"/>
      <c r="K225" s="253"/>
    </row>
    <row r="226" spans="1:11" ht="12.75" customHeight="1">
      <c r="A226" s="237"/>
      <c r="B226" s="237"/>
      <c r="C226" s="237"/>
      <c r="D226" s="267"/>
      <c r="E226" s="237"/>
      <c r="F226" s="237"/>
      <c r="G226" s="237"/>
      <c r="H226" s="237"/>
      <c r="I226" s="237"/>
      <c r="J226" s="268"/>
      <c r="K226" s="253"/>
    </row>
    <row r="227" spans="1:11" ht="12.75" customHeight="1">
      <c r="A227" s="237"/>
      <c r="B227" s="237"/>
      <c r="C227" s="237"/>
      <c r="D227" s="267"/>
      <c r="E227" s="237"/>
      <c r="F227" s="237"/>
      <c r="G227" s="237"/>
      <c r="H227" s="237"/>
      <c r="I227" s="237"/>
      <c r="J227" s="268"/>
      <c r="K227" s="253"/>
    </row>
    <row r="228" spans="1:11" ht="12.75" customHeight="1">
      <c r="A228" s="237"/>
      <c r="B228" s="237"/>
      <c r="C228" s="237"/>
      <c r="D228" s="267"/>
      <c r="E228" s="237"/>
      <c r="F228" s="237"/>
      <c r="G228" s="237"/>
      <c r="H228" s="237"/>
      <c r="I228" s="237"/>
      <c r="J228" s="268"/>
      <c r="K228" s="253"/>
    </row>
    <row r="229" spans="1:11" ht="12.75" customHeight="1">
      <c r="A229" s="237"/>
      <c r="B229" s="237"/>
      <c r="C229" s="237"/>
      <c r="D229" s="267"/>
      <c r="E229" s="237"/>
      <c r="F229" s="237"/>
      <c r="G229" s="237"/>
      <c r="H229" s="237"/>
      <c r="I229" s="237"/>
      <c r="J229" s="268"/>
      <c r="K229" s="253"/>
    </row>
    <row r="230" spans="1:11" ht="12.75" customHeight="1">
      <c r="A230" s="237"/>
      <c r="B230" s="237"/>
      <c r="C230" s="237"/>
      <c r="D230" s="267"/>
      <c r="E230" s="237"/>
      <c r="F230" s="237"/>
      <c r="G230" s="237"/>
      <c r="H230" s="237"/>
      <c r="I230" s="237"/>
      <c r="J230" s="268"/>
      <c r="K230" s="253"/>
    </row>
    <row r="231" spans="1:11" ht="12.75" customHeight="1">
      <c r="A231" s="237"/>
      <c r="B231" s="237"/>
      <c r="C231" s="237"/>
      <c r="D231" s="267"/>
      <c r="E231" s="237"/>
      <c r="F231" s="237"/>
      <c r="G231" s="237"/>
      <c r="H231" s="237"/>
      <c r="I231" s="237"/>
      <c r="J231" s="268"/>
      <c r="K231" s="253"/>
    </row>
    <row r="232" spans="1:11" ht="12.75" customHeight="1">
      <c r="A232" s="237"/>
      <c r="B232" s="237"/>
      <c r="C232" s="237"/>
      <c r="D232" s="267"/>
      <c r="E232" s="237"/>
      <c r="F232" s="237"/>
      <c r="G232" s="237"/>
      <c r="H232" s="237"/>
      <c r="I232" s="237"/>
      <c r="J232" s="268"/>
      <c r="K232" s="253"/>
    </row>
    <row r="233" spans="1:11" ht="12.75" customHeight="1">
      <c r="A233" s="237"/>
      <c r="B233" s="237"/>
      <c r="C233" s="237"/>
      <c r="D233" s="267"/>
      <c r="E233" s="237"/>
      <c r="F233" s="237"/>
      <c r="G233" s="237"/>
      <c r="H233" s="237"/>
      <c r="I233" s="237"/>
      <c r="J233" s="268"/>
      <c r="K233" s="253"/>
    </row>
    <row r="234" spans="1:11" ht="13.5">
      <c r="A234" s="237"/>
      <c r="B234" s="237"/>
      <c r="C234" s="237"/>
      <c r="D234" s="267"/>
      <c r="E234" s="237"/>
      <c r="F234" s="237"/>
      <c r="G234" s="237"/>
      <c r="H234" s="237"/>
      <c r="I234" s="237"/>
      <c r="J234" s="268"/>
      <c r="K234" s="253"/>
    </row>
    <row r="235" spans="1:11" ht="13.5">
      <c r="A235" s="237"/>
      <c r="B235" s="237"/>
      <c r="C235" s="237"/>
      <c r="D235" s="267"/>
      <c r="E235" s="237"/>
      <c r="F235" s="237"/>
      <c r="G235" s="237"/>
      <c r="H235" s="237"/>
      <c r="I235" s="237"/>
      <c r="J235" s="268"/>
      <c r="K235" s="253"/>
    </row>
    <row r="236" spans="1:11" ht="13.5">
      <c r="A236" s="237"/>
      <c r="B236" s="237"/>
      <c r="C236" s="237"/>
      <c r="D236" s="267"/>
      <c r="E236" s="237"/>
      <c r="F236" s="237"/>
      <c r="G236" s="237"/>
      <c r="H236" s="237"/>
      <c r="I236" s="237"/>
      <c r="J236" s="268"/>
      <c r="K236" s="253"/>
    </row>
    <row r="237" spans="1:11" ht="13.5">
      <c r="A237" s="237"/>
      <c r="B237" s="237"/>
      <c r="C237" s="237"/>
      <c r="D237" s="267"/>
      <c r="E237" s="237"/>
      <c r="F237" s="237"/>
      <c r="G237" s="237"/>
      <c r="H237" s="237"/>
      <c r="I237" s="237"/>
      <c r="J237" s="268"/>
      <c r="K237" s="253"/>
    </row>
    <row r="238" spans="1:11" ht="13.5">
      <c r="A238" s="237"/>
      <c r="B238" s="237"/>
      <c r="C238" s="237"/>
      <c r="D238" s="267"/>
      <c r="E238" s="237"/>
      <c r="F238" s="237"/>
      <c r="G238" s="237"/>
      <c r="H238" s="237"/>
      <c r="I238" s="237"/>
      <c r="J238" s="268"/>
      <c r="K238" s="253"/>
    </row>
    <row r="239" spans="1:11" ht="13.5">
      <c r="A239" s="237"/>
      <c r="B239" s="237"/>
      <c r="C239" s="237"/>
      <c r="D239" s="267"/>
      <c r="E239" s="237"/>
      <c r="F239" s="237"/>
      <c r="G239" s="237"/>
      <c r="H239" s="237"/>
      <c r="I239" s="237"/>
      <c r="J239" s="268"/>
      <c r="K239" s="253"/>
    </row>
    <row r="240" spans="1:11" ht="13.5">
      <c r="A240" s="237"/>
      <c r="B240" s="237"/>
      <c r="C240" s="237"/>
      <c r="D240" s="267"/>
      <c r="E240" s="237"/>
      <c r="F240" s="237"/>
      <c r="G240" s="237"/>
      <c r="H240" s="237"/>
      <c r="I240" s="237"/>
      <c r="J240" s="268"/>
      <c r="K240" s="253"/>
    </row>
    <row r="241" spans="1:11" ht="13.5">
      <c r="A241" s="237"/>
      <c r="B241" s="237"/>
      <c r="C241" s="237"/>
      <c r="D241" s="267"/>
      <c r="E241" s="237"/>
      <c r="F241" s="237"/>
      <c r="G241" s="237"/>
      <c r="H241" s="237"/>
      <c r="I241" s="237"/>
      <c r="J241" s="268"/>
      <c r="K241" s="253"/>
    </row>
    <row r="242" spans="1:11" ht="13.5">
      <c r="A242" s="237"/>
      <c r="B242" s="237"/>
      <c r="C242" s="237"/>
      <c r="D242" s="267"/>
      <c r="E242" s="237"/>
      <c r="F242" s="237"/>
      <c r="G242" s="237"/>
      <c r="H242" s="237"/>
      <c r="I242" s="237"/>
      <c r="J242" s="268"/>
      <c r="K242" s="253"/>
    </row>
    <row r="243" spans="1:11" ht="13.5">
      <c r="A243" s="237"/>
      <c r="B243" s="237"/>
      <c r="C243" s="237"/>
      <c r="D243" s="267"/>
      <c r="E243" s="237"/>
      <c r="F243" s="237"/>
      <c r="G243" s="237"/>
      <c r="H243" s="237"/>
      <c r="I243" s="237"/>
      <c r="J243" s="268"/>
      <c r="K243" s="253"/>
    </row>
    <row r="244" spans="1:11" ht="13.5">
      <c r="A244" s="237"/>
      <c r="B244" s="237"/>
      <c r="C244" s="237"/>
      <c r="D244" s="267"/>
      <c r="E244" s="237"/>
      <c r="F244" s="237"/>
      <c r="G244" s="237"/>
      <c r="H244" s="237"/>
      <c r="I244" s="237"/>
      <c r="J244" s="268"/>
      <c r="K244" s="253"/>
    </row>
    <row r="245" spans="1:11" ht="12.75" customHeight="1">
      <c r="A245" s="237"/>
      <c r="B245" s="237"/>
      <c r="C245" s="237"/>
      <c r="D245" s="267"/>
      <c r="E245" s="237"/>
      <c r="F245" s="237"/>
      <c r="G245" s="237"/>
      <c r="H245" s="237"/>
      <c r="I245" s="237"/>
      <c r="J245" s="268"/>
      <c r="K245" s="253"/>
    </row>
    <row r="246" spans="1:11" ht="12.75" customHeight="1">
      <c r="A246" s="237"/>
      <c r="B246" s="237"/>
      <c r="C246" s="237"/>
      <c r="D246" s="267"/>
      <c r="E246" s="237"/>
      <c r="F246" s="237"/>
      <c r="G246" s="237"/>
      <c r="H246" s="237"/>
      <c r="I246" s="237"/>
      <c r="J246" s="268"/>
      <c r="K246" s="253"/>
    </row>
    <row r="247" spans="1:11" ht="12.75" customHeight="1">
      <c r="A247" s="237"/>
      <c r="B247" s="237"/>
      <c r="C247" s="237"/>
      <c r="D247" s="267"/>
      <c r="E247" s="237"/>
      <c r="F247" s="237"/>
      <c r="G247" s="237"/>
      <c r="H247" s="237"/>
      <c r="I247" s="237"/>
      <c r="J247" s="268"/>
      <c r="K247" s="253"/>
    </row>
    <row r="248" spans="1:11" ht="12.75" customHeight="1">
      <c r="A248" s="237"/>
      <c r="B248" s="237"/>
      <c r="C248" s="237"/>
      <c r="D248" s="267"/>
      <c r="E248" s="237"/>
      <c r="F248" s="237"/>
      <c r="G248" s="237"/>
      <c r="H248" s="237"/>
      <c r="I248" s="237"/>
      <c r="J248" s="268"/>
      <c r="K248" s="253"/>
    </row>
    <row r="249" spans="1:11" ht="12.75" customHeight="1">
      <c r="A249" s="237"/>
      <c r="B249" s="237"/>
      <c r="C249" s="237"/>
      <c r="D249" s="267"/>
      <c r="E249" s="237"/>
      <c r="F249" s="237"/>
      <c r="G249" s="237"/>
      <c r="H249" s="237"/>
      <c r="I249" s="237"/>
      <c r="J249" s="268"/>
      <c r="K249" s="253"/>
    </row>
    <row r="250" spans="1:11" ht="12.75" customHeight="1">
      <c r="A250" s="237"/>
      <c r="B250" s="237"/>
      <c r="C250" s="237"/>
      <c r="D250" s="267"/>
      <c r="E250" s="237"/>
      <c r="F250" s="237"/>
      <c r="G250" s="237"/>
      <c r="H250" s="237"/>
      <c r="I250" s="237"/>
      <c r="J250" s="268"/>
      <c r="K250" s="253"/>
    </row>
    <row r="251" spans="1:11" ht="12.75" customHeight="1">
      <c r="A251" s="268"/>
      <c r="B251" s="237"/>
      <c r="C251" s="237"/>
      <c r="D251" s="267"/>
      <c r="E251" s="237"/>
      <c r="F251" s="237"/>
      <c r="G251" s="237"/>
      <c r="H251" s="237"/>
      <c r="I251" s="237"/>
      <c r="J251" s="268"/>
      <c r="K251" s="253"/>
    </row>
    <row r="252" spans="1:11" ht="12.75" customHeight="1">
      <c r="A252" s="268"/>
      <c r="B252" s="237"/>
      <c r="C252" s="237"/>
      <c r="D252" s="267"/>
      <c r="E252" s="237"/>
      <c r="F252" s="237"/>
      <c r="G252" s="237"/>
      <c r="H252" s="237"/>
      <c r="I252" s="237"/>
      <c r="J252" s="268"/>
      <c r="K252" s="253"/>
    </row>
    <row r="253" spans="1:11" ht="12.75" customHeight="1">
      <c r="A253" s="268"/>
      <c r="B253" s="237"/>
      <c r="C253" s="237"/>
      <c r="D253" s="267"/>
      <c r="E253" s="237"/>
      <c r="F253" s="237"/>
      <c r="G253" s="237"/>
      <c r="H253" s="237"/>
      <c r="I253" s="237"/>
      <c r="J253" s="268"/>
      <c r="K253" s="253"/>
    </row>
    <row r="254" spans="1:11" ht="12.75" customHeight="1">
      <c r="A254" s="268"/>
      <c r="B254" s="237"/>
      <c r="C254" s="237"/>
      <c r="D254" s="267"/>
      <c r="E254" s="237"/>
      <c r="F254" s="237"/>
      <c r="G254" s="237"/>
      <c r="H254" s="237"/>
      <c r="I254" s="237"/>
      <c r="J254" s="268"/>
      <c r="K254" s="253"/>
    </row>
    <row r="255" spans="1:11" ht="12.75" customHeight="1">
      <c r="A255" s="268"/>
      <c r="B255" s="237"/>
      <c r="C255" s="237"/>
      <c r="D255" s="267"/>
      <c r="E255" s="237"/>
      <c r="F255" s="237"/>
      <c r="G255" s="237"/>
      <c r="H255" s="237"/>
      <c r="I255" s="237"/>
      <c r="J255" s="268"/>
      <c r="K255" s="253"/>
    </row>
    <row r="256" spans="1:11" ht="12.75" customHeight="1">
      <c r="A256" s="268"/>
      <c r="B256" s="237"/>
      <c r="C256" s="237"/>
      <c r="D256" s="267"/>
      <c r="E256" s="237"/>
      <c r="F256" s="237"/>
      <c r="G256" s="237"/>
      <c r="H256" s="237"/>
      <c r="I256" s="237"/>
      <c r="J256" s="268"/>
      <c r="K256" s="253"/>
    </row>
    <row r="257" spans="1:11" ht="12.75" customHeight="1">
      <c r="A257" s="268"/>
      <c r="B257" s="237"/>
      <c r="C257" s="237"/>
      <c r="D257" s="267"/>
      <c r="E257" s="237"/>
      <c r="F257" s="237"/>
      <c r="G257" s="237"/>
      <c r="H257" s="237"/>
      <c r="I257" s="237"/>
      <c r="J257" s="268"/>
      <c r="K257" s="253"/>
    </row>
    <row r="258" spans="1:11" ht="12.75" customHeight="1">
      <c r="A258" s="268"/>
      <c r="B258" s="237"/>
      <c r="C258" s="237"/>
      <c r="D258" s="267"/>
      <c r="E258" s="237"/>
      <c r="F258" s="237"/>
      <c r="G258" s="237"/>
      <c r="H258" s="237"/>
      <c r="I258" s="237"/>
      <c r="J258" s="268"/>
      <c r="K258" s="253"/>
    </row>
    <row r="259" spans="1:11" ht="12.75" customHeight="1">
      <c r="A259" s="268"/>
      <c r="B259" s="237"/>
      <c r="C259" s="237"/>
      <c r="D259" s="267"/>
      <c r="E259" s="237"/>
      <c r="F259" s="237"/>
      <c r="G259" s="237"/>
      <c r="H259" s="237"/>
      <c r="I259" s="237"/>
      <c r="J259" s="268"/>
      <c r="K259" s="253"/>
    </row>
    <row r="260" spans="1:11" ht="12.75" customHeight="1">
      <c r="A260" s="268"/>
      <c r="B260" s="237"/>
      <c r="C260" s="237"/>
      <c r="D260" s="267"/>
      <c r="E260" s="237"/>
      <c r="F260" s="237"/>
      <c r="G260" s="237"/>
      <c r="H260" s="237"/>
      <c r="I260" s="237"/>
      <c r="J260" s="268"/>
      <c r="K260" s="253"/>
    </row>
    <row r="261" spans="1:11" ht="12.75" customHeight="1">
      <c r="A261" s="268"/>
      <c r="B261" s="237"/>
      <c r="C261" s="237"/>
      <c r="D261" s="267"/>
      <c r="E261" s="237"/>
      <c r="F261" s="237"/>
      <c r="G261" s="237"/>
      <c r="H261" s="237"/>
      <c r="I261" s="237"/>
      <c r="J261" s="268"/>
      <c r="K261" s="253"/>
    </row>
    <row r="262" spans="1:11" ht="12.75" customHeight="1">
      <c r="A262" s="268"/>
      <c r="B262" s="237"/>
      <c r="C262" s="237"/>
      <c r="D262" s="267"/>
      <c r="E262" s="237"/>
      <c r="F262" s="237"/>
      <c r="G262" s="237"/>
      <c r="H262" s="237"/>
      <c r="I262" s="237"/>
      <c r="J262" s="268"/>
      <c r="K262" s="253"/>
    </row>
    <row r="263" spans="1:11" ht="12.75" customHeight="1">
      <c r="A263" s="268"/>
      <c r="B263" s="237"/>
      <c r="C263" s="237"/>
      <c r="D263" s="267"/>
      <c r="E263" s="237"/>
      <c r="F263" s="237"/>
      <c r="G263" s="237"/>
      <c r="H263" s="237"/>
      <c r="I263" s="237"/>
      <c r="J263" s="268"/>
      <c r="K263" s="253"/>
    </row>
    <row r="264" spans="1:11" ht="12.75" customHeight="1">
      <c r="A264" s="268"/>
      <c r="B264" s="237"/>
      <c r="C264" s="237"/>
      <c r="D264" s="267"/>
      <c r="E264" s="237"/>
      <c r="F264" s="237"/>
      <c r="G264" s="237"/>
      <c r="H264" s="237"/>
      <c r="I264" s="237"/>
      <c r="J264" s="268"/>
      <c r="K264" s="253"/>
    </row>
    <row r="265" spans="1:11" ht="12.75" customHeight="1">
      <c r="A265" s="268"/>
      <c r="B265" s="237"/>
      <c r="C265" s="237"/>
      <c r="D265" s="267"/>
      <c r="E265" s="237"/>
      <c r="F265" s="237"/>
      <c r="G265" s="237"/>
      <c r="H265" s="237"/>
      <c r="I265" s="237"/>
      <c r="J265" s="268"/>
      <c r="K265" s="253"/>
    </row>
    <row r="266" spans="1:11" ht="12.75" customHeight="1">
      <c r="A266" s="268"/>
      <c r="B266" s="237"/>
      <c r="C266" s="237"/>
      <c r="D266" s="267"/>
      <c r="E266" s="237"/>
      <c r="F266" s="237"/>
      <c r="G266" s="237"/>
      <c r="H266" s="237"/>
      <c r="I266" s="237"/>
      <c r="J266" s="268"/>
      <c r="K266" s="253"/>
    </row>
    <row r="267" spans="1:11" ht="12.75" customHeight="1">
      <c r="A267" s="268"/>
      <c r="B267" s="237"/>
      <c r="C267" s="237"/>
      <c r="D267" s="267"/>
      <c r="E267" s="237"/>
      <c r="F267" s="237"/>
      <c r="G267" s="237"/>
      <c r="H267" s="237"/>
      <c r="I267" s="237"/>
      <c r="J267" s="268"/>
      <c r="K267" s="253"/>
    </row>
    <row r="268" spans="1:11" ht="12.75" customHeight="1">
      <c r="A268" s="268"/>
      <c r="B268" s="237"/>
      <c r="C268" s="237"/>
      <c r="D268" s="267"/>
      <c r="E268" s="237"/>
      <c r="F268" s="237"/>
      <c r="G268" s="237"/>
      <c r="H268" s="237"/>
      <c r="I268" s="237"/>
      <c r="J268" s="268"/>
      <c r="K268" s="253"/>
    </row>
    <row r="269" spans="1:11" ht="13.5">
      <c r="A269" s="268"/>
      <c r="B269" s="237"/>
      <c r="C269" s="237"/>
      <c r="D269" s="267"/>
      <c r="E269" s="237"/>
      <c r="F269" s="237"/>
      <c r="G269" s="237"/>
      <c r="H269" s="237"/>
      <c r="I269" s="237"/>
      <c r="J269" s="268"/>
      <c r="K269" s="253"/>
    </row>
    <row r="270" spans="1:11">
      <c r="A270" s="113"/>
      <c r="B270" s="94"/>
      <c r="C270" s="94"/>
      <c r="D270" s="112"/>
      <c r="E270" s="111"/>
      <c r="F270" s="111"/>
      <c r="G270" s="111"/>
      <c r="H270" s="111"/>
      <c r="I270" s="111"/>
      <c r="J270" s="113"/>
      <c r="K270" s="114"/>
    </row>
    <row r="271" spans="1:11">
      <c r="A271" s="113"/>
      <c r="B271" s="94"/>
      <c r="C271" s="94"/>
      <c r="D271" s="112"/>
      <c r="E271" s="111"/>
      <c r="F271" s="111"/>
      <c r="G271" s="111"/>
      <c r="H271" s="111"/>
      <c r="I271" s="111"/>
      <c r="J271" s="113"/>
      <c r="K271" s="114"/>
    </row>
    <row r="272" spans="1:11">
      <c r="A272" s="113"/>
      <c r="B272" s="94"/>
      <c r="C272" s="94"/>
      <c r="D272" s="112"/>
      <c r="E272" s="111"/>
      <c r="F272" s="111"/>
      <c r="G272" s="111"/>
      <c r="H272" s="111"/>
      <c r="I272" s="111"/>
      <c r="J272" s="113"/>
      <c r="K272" s="114"/>
    </row>
    <row r="273" spans="1:11">
      <c r="A273" s="113"/>
      <c r="B273" s="94"/>
      <c r="C273" s="94"/>
      <c r="D273" s="112"/>
      <c r="E273" s="111"/>
      <c r="F273" s="111"/>
      <c r="G273" s="111"/>
      <c r="H273" s="111"/>
      <c r="I273" s="111"/>
      <c r="J273" s="113"/>
      <c r="K273" s="114"/>
    </row>
    <row r="274" spans="1:11">
      <c r="A274" s="113"/>
      <c r="B274" s="94"/>
      <c r="C274" s="94"/>
      <c r="D274" s="112"/>
      <c r="E274" s="111"/>
      <c r="F274" s="111"/>
      <c r="G274" s="111"/>
      <c r="H274" s="111"/>
      <c r="I274" s="111"/>
      <c r="J274" s="113"/>
      <c r="K274" s="114"/>
    </row>
  </sheetData>
  <mergeCells count="20">
    <mergeCell ref="A68:K68"/>
    <mergeCell ref="A69:J69"/>
    <mergeCell ref="A78:J78"/>
    <mergeCell ref="A1:C1"/>
    <mergeCell ref="A2:K2"/>
    <mergeCell ref="A3:F3"/>
    <mergeCell ref="G3:K3"/>
    <mergeCell ref="L3:N3"/>
    <mergeCell ref="D10:D11"/>
    <mergeCell ref="E10:E11"/>
    <mergeCell ref="F10:F11"/>
    <mergeCell ref="A66:J66"/>
    <mergeCell ref="A65:K65"/>
    <mergeCell ref="A9:A11"/>
    <mergeCell ref="B9:C11"/>
    <mergeCell ref="D9:E9"/>
    <mergeCell ref="G9:G11"/>
    <mergeCell ref="H9:H11"/>
    <mergeCell ref="I9:I11"/>
    <mergeCell ref="J9:K10"/>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Avance Fin-Fis</vt:lpstr>
      <vt:lpstr>Flujo Neto Inv Dir Oper</vt:lpstr>
      <vt:lpstr>Flujo Neto Inv Cond Oper</vt:lpstr>
      <vt:lpstr>Com Inv Dir Oper</vt:lpstr>
      <vt:lpstr>Com Inv Fin Dir Con Cos Tot</vt:lpstr>
      <vt:lpstr>VPN Inv Fin Dir</vt:lpstr>
      <vt:lpstr>VPN Inv Fin Cond</vt:lpstr>
      <vt:lpstr>'Com Inv Dir Oper'!Área_de_impresión</vt:lpstr>
      <vt:lpstr>'Com Inv Fin Dir Con Cos Tot'!Área_de_impresión</vt:lpstr>
      <vt:lpstr>'Flujo Neto Inv Cond Oper'!Área_de_impresión</vt:lpstr>
      <vt:lpstr>'VPN Inv Fin Cond'!Área_de_impresión</vt:lpstr>
      <vt:lpstr>'VPN Inv Fin Dir'!Área_de_impresión</vt:lpstr>
      <vt:lpstr>'Com Inv Dir Oper'!Títulos_a_imprimir</vt:lpstr>
      <vt:lpstr>'Com Inv Fin Dir Con Cos Tot'!Títulos_a_imprimir</vt:lpstr>
      <vt:lpstr>'Flujo Neto Inv Cond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Papa</cp:lastModifiedBy>
  <dcterms:created xsi:type="dcterms:W3CDTF">2020-07-25T00:31:32Z</dcterms:created>
  <dcterms:modified xsi:type="dcterms:W3CDTF">2020-07-28T21:58:50Z</dcterms:modified>
</cp:coreProperties>
</file>